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PLANEACION-2026\PLANEACION-2026\400 - DOCUMENTOS DE APOYO\DOCUMENTOS DE APOYO -Keli\KELI OAP 2026\PTEP\2026\Informe Monitoreo OAP\Segundo Cuatrimestre\"/>
    </mc:Choice>
  </mc:AlternateContent>
  <xr:revisionPtr revIDLastSave="0" documentId="13_ncr:1_{31D92B45-45DC-4672-9A29-83C7A32DE606}" xr6:coauthVersionLast="47" xr6:coauthVersionMax="47" xr10:uidLastSave="{00000000-0000-0000-0000-000000000000}"/>
  <bookViews>
    <workbookView xWindow="-108" yWindow="-108" windowWidth="23256" windowHeight="12456" tabRatio="992" activeTab="3" xr2:uid="{00000000-000D-0000-FFFF-FFFF00000000}"/>
  </bookViews>
  <sheets>
    <sheet name="Control de Cambios" sheetId="12" r:id="rId1"/>
    <sheet name="1. Gestión del Riesgo " sheetId="35" r:id="rId2"/>
    <sheet name="2. Redes y Articulación" sheetId="32" r:id="rId3"/>
    <sheet name="3. Modelo de Estado Abierto" sheetId="33" r:id="rId4"/>
    <sheet name="4. Iniciativas Adicionales" sheetId="34" r:id="rId5"/>
    <sheet name="Cómo Nombrar Evidencias" sheetId="23" r:id="rId6"/>
    <sheet name="LISTAS" sheetId="24" r:id="rId7"/>
  </sheets>
  <definedNames>
    <definedName name="_xlnm._FilterDatabase" localSheetId="1" hidden="1">'1. Gestión del Riesgo '!$A$8:$AJ$30</definedName>
    <definedName name="_xlnm._FilterDatabase" localSheetId="2" hidden="1">'2. Redes y Articulación'!$A$8:$AJ$69</definedName>
    <definedName name="_xlnm._FilterDatabase" localSheetId="3" hidden="1">'3. Modelo de Estado Abierto'!$A$8:$AJ$69</definedName>
    <definedName name="_xlnm._FilterDatabase" localSheetId="4" hidden="1">'4. Iniciativas Adicionales'!$A$8:$AJ$30</definedName>
    <definedName name="_xlnm.Print_Area" localSheetId="1">'1. Gestión del Riesgo '!$A$7:$L$25</definedName>
    <definedName name="_xlnm.Print_Area" localSheetId="2">'2. Redes y Articulación'!$A$7:$L$48</definedName>
    <definedName name="_xlnm.Print_Area" localSheetId="3">'3. Modelo de Estado Abierto'!$A$7:$L$40</definedName>
    <definedName name="_xlnm.Print_Area" localSheetId="4">'4. Iniciativas Adicionales'!$A$7:$L$27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8" i="34" l="1"/>
  <c r="O28" i="34"/>
  <c r="M43" i="24"/>
  <c r="M44" i="24"/>
  <c r="M45" i="24"/>
  <c r="M42" i="24"/>
  <c r="O26" i="35"/>
  <c r="O22" i="32"/>
  <c r="Q24" i="34"/>
  <c r="Q20" i="34"/>
  <c r="Q19" i="34"/>
  <c r="Q18" i="34"/>
  <c r="Q17" i="34"/>
  <c r="Q16" i="34"/>
  <c r="Q14" i="34"/>
  <c r="Q13" i="34"/>
  <c r="Q11" i="34"/>
  <c r="Q10" i="34"/>
  <c r="Q9" i="34"/>
  <c r="Q69" i="33"/>
  <c r="Q68" i="33"/>
  <c r="Q67" i="33"/>
  <c r="Q66" i="33"/>
  <c r="Q65" i="33"/>
  <c r="Q63" i="33"/>
  <c r="Q60" i="33"/>
  <c r="Q57" i="33"/>
  <c r="Q54" i="33"/>
  <c r="Q51" i="33" a="1"/>
  <c r="Q48" i="33" a="1"/>
  <c r="Q47" i="33"/>
  <c r="Q46" i="33"/>
  <c r="Q45" i="33"/>
  <c r="Q43" i="33"/>
  <c r="Q42" i="33"/>
  <c r="Q41" i="33"/>
  <c r="Q40" i="33"/>
  <c r="Q28" i="33"/>
  <c r="Q27" i="33"/>
  <c r="Q26" i="33"/>
  <c r="Q25" i="33"/>
  <c r="Q24" i="33"/>
  <c r="Q22" i="33"/>
  <c r="Q21" i="33"/>
  <c r="Q19" i="33"/>
  <c r="Q18" i="33"/>
  <c r="Q16" i="33"/>
  <c r="Q15" i="33"/>
  <c r="Q12" i="33"/>
  <c r="Q11" i="33"/>
  <c r="Q10" i="33"/>
  <c r="Q9" i="33"/>
  <c r="Q49" i="32"/>
  <c r="Q48" i="32"/>
  <c r="Q47" i="32"/>
  <c r="Q46" i="32"/>
  <c r="Q44" i="32"/>
  <c r="Q43" i="32"/>
  <c r="Q42" i="32"/>
  <c r="Q40" i="32"/>
  <c r="Q38" i="32"/>
  <c r="Q36" i="32"/>
  <c r="Q34" i="32"/>
  <c r="Q22" i="32"/>
  <c r="Q20" i="32"/>
  <c r="Q17" i="32"/>
  <c r="Q11" i="32"/>
  <c r="Q10" i="32"/>
  <c r="Q9" i="32"/>
  <c r="Q30" i="35"/>
  <c r="Q29" i="35"/>
  <c r="Q26" i="35"/>
  <c r="Q25" i="35"/>
  <c r="Q24" i="35"/>
  <c r="Q22" i="35"/>
  <c r="Q21" i="35"/>
  <c r="Q19" i="35"/>
  <c r="Q18" i="35"/>
  <c r="Q17" i="35"/>
  <c r="Q14" i="35"/>
  <c r="Q11" i="35"/>
  <c r="Q10" i="35"/>
  <c r="Q9" i="35"/>
  <c r="O11" i="35"/>
  <c r="O10" i="34"/>
  <c r="O11" i="34"/>
  <c r="O12" i="34"/>
  <c r="O13" i="34"/>
  <c r="O14" i="34"/>
  <c r="O15" i="34"/>
  <c r="O16" i="34"/>
  <c r="O17" i="34"/>
  <c r="O18" i="34"/>
  <c r="O19" i="34"/>
  <c r="O20" i="34"/>
  <c r="O21" i="34"/>
  <c r="O22" i="34"/>
  <c r="O23" i="34"/>
  <c r="O24" i="34"/>
  <c r="O25" i="34"/>
  <c r="O26" i="34"/>
  <c r="O27" i="34"/>
  <c r="O29" i="34"/>
  <c r="O30" i="34"/>
  <c r="O9" i="32"/>
  <c r="O10" i="32"/>
  <c r="O11" i="32"/>
  <c r="O12" i="32"/>
  <c r="O13" i="32"/>
  <c r="O14" i="32"/>
  <c r="O15" i="32"/>
  <c r="O16" i="32"/>
  <c r="O17" i="32"/>
  <c r="O9" i="33"/>
  <c r="O10" i="33"/>
  <c r="O11" i="33"/>
  <c r="O12" i="33"/>
  <c r="O13" i="33"/>
  <c r="O14" i="33"/>
  <c r="O15" i="33"/>
  <c r="O16" i="33"/>
  <c r="O17" i="33"/>
  <c r="O24" i="32"/>
  <c r="O25" i="32"/>
  <c r="O26" i="32"/>
  <c r="O27" i="32"/>
  <c r="O28" i="32"/>
  <c r="O29" i="32"/>
  <c r="O30" i="32"/>
  <c r="O31" i="32"/>
  <c r="O32" i="32"/>
  <c r="O33" i="32"/>
  <c r="O34" i="32"/>
  <c r="O35" i="32"/>
  <c r="O36" i="32"/>
  <c r="O37" i="32"/>
  <c r="O38" i="32"/>
  <c r="O39" i="32"/>
  <c r="O40" i="32"/>
  <c r="O41" i="32"/>
  <c r="O42" i="32"/>
  <c r="O43" i="32"/>
  <c r="O44" i="32"/>
  <c r="O45" i="32"/>
  <c r="O46" i="32"/>
  <c r="O47" i="32"/>
  <c r="O48" i="32"/>
  <c r="O49" i="32"/>
  <c r="O24" i="33"/>
  <c r="O25" i="33"/>
  <c r="O26" i="33"/>
  <c r="O27" i="33"/>
  <c r="O28" i="33"/>
  <c r="O29" i="33"/>
  <c r="O30" i="33"/>
  <c r="O31" i="33"/>
  <c r="O32" i="33"/>
  <c r="O33" i="33"/>
  <c r="O34" i="33"/>
  <c r="O35" i="33"/>
  <c r="O36" i="33"/>
  <c r="O37" i="33"/>
  <c r="O38" i="33"/>
  <c r="O39" i="33"/>
  <c r="O40" i="33"/>
  <c r="O41" i="33"/>
  <c r="O42" i="33"/>
  <c r="O43" i="33"/>
  <c r="O44" i="33"/>
  <c r="O45" i="33"/>
  <c r="O46" i="33"/>
  <c r="O47" i="33"/>
  <c r="O48" i="33"/>
  <c r="O49" i="33"/>
  <c r="O50" i="33"/>
  <c r="O51" i="33"/>
  <c r="O52" i="33"/>
  <c r="O53" i="33"/>
  <c r="O54" i="33"/>
  <c r="O55" i="33"/>
  <c r="O56" i="33"/>
  <c r="O57" i="33"/>
  <c r="O58" i="33"/>
  <c r="O59" i="33"/>
  <c r="O60" i="33"/>
  <c r="O61" i="33"/>
  <c r="O62" i="33"/>
  <c r="O63" i="33"/>
  <c r="O64" i="33"/>
  <c r="O65" i="33"/>
  <c r="O66" i="33"/>
  <c r="O67" i="33"/>
  <c r="O68" i="33"/>
  <c r="O69" i="33"/>
  <c r="O23" i="32"/>
  <c r="O23" i="33"/>
  <c r="O19" i="32"/>
  <c r="O20" i="32"/>
  <c r="O21" i="32"/>
  <c r="O19" i="33"/>
  <c r="O20" i="33"/>
  <c r="O21" i="33"/>
  <c r="O22" i="33"/>
  <c r="O18" i="32"/>
  <c r="O18" i="33"/>
  <c r="G39" i="24"/>
  <c r="O30" i="35" l="1"/>
  <c r="O29" i="35"/>
  <c r="O28" i="35"/>
  <c r="O27" i="35"/>
  <c r="O25" i="35"/>
  <c r="O24" i="35"/>
  <c r="O23" i="35"/>
  <c r="O22" i="35"/>
  <c r="O21" i="35"/>
  <c r="O20" i="35"/>
  <c r="O19" i="35"/>
  <c r="O18" i="35"/>
  <c r="O17" i="35"/>
  <c r="O16" i="35"/>
  <c r="O15" i="35"/>
  <c r="O14" i="35"/>
  <c r="O13" i="35"/>
  <c r="O12" i="35"/>
  <c r="O10" i="35"/>
  <c r="O9" i="35"/>
  <c r="J3" i="24"/>
  <c r="O9" i="34" l="1"/>
  <c r="G21" i="24"/>
  <c r="G26" i="24"/>
  <c r="G29" i="24"/>
  <c r="G12" i="24"/>
  <c r="G20" i="24" l="1"/>
  <c r="G4" i="24"/>
  <c r="G3"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<sst xmlns="http://schemas.openxmlformats.org/spreadsheetml/2006/main" count="1101" uniqueCount="455">
  <si>
    <t>PROCESO DIRECCIONAMIENTO ESTRATÉGICO</t>
  </si>
  <si>
    <t>PROGRAMA DE TRANSPARENCIA Y ÉTICA PÚBLICA - PTEP 2026</t>
  </si>
  <si>
    <t xml:space="preserve">Código: </t>
  </si>
  <si>
    <t>Asignado por la OAP</t>
  </si>
  <si>
    <t xml:space="preserve">Versión: </t>
  </si>
  <si>
    <t>Versión</t>
  </si>
  <si>
    <t>Cambios Realizados</t>
  </si>
  <si>
    <t>Fecha de aprobación en Comité Institucional de Gestión y Desempeño</t>
  </si>
  <si>
    <t>Se formula la primera versión del Programa de Transparencia y Ética Pública de acuerdo con los lineamientos establecidos en el Decreto 1122 de 2024 y el anexo técnico. Este programa fue aprobado en el marco del Comité de Gestión y Desempeño Institucional del 29 de enero del 2026</t>
  </si>
  <si>
    <r>
      <t xml:space="preserve">
Temática Gestión de Riesgo
Se eliminan del PTEP las siguientes actividades:
</t>
    </r>
    <r>
      <rPr>
        <sz val="11"/>
        <color theme="1"/>
        <rFont val="Verdana"/>
        <family val="2"/>
      </rPr>
      <t xml:space="preserve">2.1​ Actualizar el espacio en el sitio WEB institucional  SARLAFT ​
2.2​ Implementar al interior de la entidad. el SARLAFT en el marco de la política integral de riesgo SIGRIP ​
2.3​ Realizar (1) Socialización semestral de la política institucional de supervisión del régimen de prevención de los riesgos  SARLAFT en la entidad​
2.4​ Realizar (2) seguimientos y supervisión de la gestión integral de riesgos SARLAFT​
De conformidad con la Ley 2195 de 2022 y el Decreto 1122 de 2024 las actividades que deben ser incluidas en el PTEP corresponden a la implementación del Sistema de Gestión Integral del Riesgo Institucional Público (SIGRIP), razón por la cual no se deben incorporar actividades propias del Sistema de Administración del Riesgo de Lavado de Activos y Financiación del Terrorismo (SARLAFT).​ Estas actividades se encuentran definidas en la Política de SARLAFT de la Superintendencia de Transporte, que actúa como supervisora​
</t>
    </r>
    <r>
      <rPr>
        <b/>
        <sz val="11"/>
        <color theme="1"/>
        <rFont val="Verdana"/>
        <family val="2"/>
      </rPr>
      <t xml:space="preserve">Se reprograman las "Fechas Fin" del PTEP de las siguientes actividades para el 30 de julio
</t>
    </r>
    <r>
      <rPr>
        <sz val="11"/>
        <color theme="1"/>
        <rFont val="Verdana"/>
        <family val="2"/>
      </rPr>
      <t>2.6​ Socializar semestralmente al interior de la entidad, la Política de integridad del SIGRIP en la que se consolide los temas de (ALA/CFT/CFP), Antisoborno y Antifraude y publicarla en el Portal WEB de la entidad​
4.1​ Elaborar Manual de Debida Diligencia en el Conocimiento de las Contrapartes dando cumplimiento conforme a las herramientas de gestión del riesgo de la guía para la gestión integral de riesgos.​
4.2​ Elaborar el procedimiento de reporte de operaciones sospechosas a la Unidad de Información y Análisis financiero UIAF​</t>
    </r>
  </si>
  <si>
    <t>Temática 1: Gestión del Riesgo</t>
  </si>
  <si>
    <t>Reporte de Actividades Realizadas</t>
  </si>
  <si>
    <t>Seguimiento OAP</t>
  </si>
  <si>
    <t>Acciones Estratégicas</t>
  </si>
  <si>
    <t xml:space="preserve"> Actividades</t>
  </si>
  <si>
    <t>Meta o producto</t>
  </si>
  <si>
    <t xml:space="preserve">Responsable </t>
  </si>
  <si>
    <t>Periodicidad</t>
  </si>
  <si>
    <t>Fecha Inicial</t>
  </si>
  <si>
    <t>Fecha Final</t>
  </si>
  <si>
    <t xml:space="preserve">Fecha de seguimiento de avance </t>
  </si>
  <si>
    <t>Descripción Desarrollo de la Actividad y Evidencia</t>
  </si>
  <si>
    <t>Diligenció</t>
  </si>
  <si>
    <t>Aprobó</t>
  </si>
  <si>
    <t>Cuatrimestre
para Seguimiento</t>
  </si>
  <si>
    <t>Porcentaje de avance
(Indicar manualmente el 
% de avance de 0 a 100)</t>
  </si>
  <si>
    <t>Estado de avance</t>
  </si>
  <si>
    <t>Observaciones</t>
  </si>
  <si>
    <t xml:space="preserve">AVANCE </t>
  </si>
  <si>
    <t>1. Gestión de Riesgos Para la Integridad Pública</t>
  </si>
  <si>
    <t>1.1</t>
  </si>
  <si>
    <t xml:space="preserve">Actualizar la Política para la Gestión Integral de Riesgos </t>
  </si>
  <si>
    <t>(1) una Política para la Gestión Integral de Riesgos actualizada y publicada en el portal WEB</t>
  </si>
  <si>
    <t>Oficina Asesora de Planeación</t>
  </si>
  <si>
    <t>Anual</t>
  </si>
  <si>
    <t>3er Cuatrimestre (Sep 01 -Dic 31)</t>
  </si>
  <si>
    <t>1.2</t>
  </si>
  <si>
    <t>Socializar la Política para la Gestión Integral de Riesgos mediante una reunión virtual a los enlaces de los procesos de la entidad</t>
  </si>
  <si>
    <t>(1) Lista de asistencia y material de apoyo</t>
  </si>
  <si>
    <t>1.3</t>
  </si>
  <si>
    <t>Socializar en el Comité Institucional de Coordinación de Control Interno, el balance del monitoreo de riesgos de la Entidad cuatrimestralmente</t>
  </si>
  <si>
    <t>Tres (3) Actas del Comité Institucional de Coordinación de Control Interno 
(1) Por Cuatrimestre</t>
  </si>
  <si>
    <t>Cuatrimestral</t>
  </si>
  <si>
    <t>En el Comité No. 1 del CICCI, realizado el 27 de marzo de 2026, se socializaron los resultados del monitoreo efectuado por la Oficina Asesora de Planeación (OAP). Así mismo, se participó en la elaboración del acta correspondiente a la sesión.</t>
  </si>
  <si>
    <t>María Natalia Norato Mora</t>
  </si>
  <si>
    <t>Martha Patricia Aguilar Copete</t>
  </si>
  <si>
    <t>1er Cuatrimestre  (Ene 01 -Abr 30)</t>
  </si>
  <si>
    <t xml:space="preserve">Se evidencia ejecución de la actividad. Si bien es cierto la actividad se realizó dentro de las fechas establecidas de acuerdo con lo documentado en el acta, se debe asegurar las firmas de los asistentes oportunamente </t>
  </si>
  <si>
    <t>En el Comité No. 4 del Comité Institucional de Coordinación de Control Interno (CICCI), realizado el 26 de junio de 2026, se socializaron los resultados del monitoreo de riesgos realizado por la Oficina Asesora de Planeación (OAP), en cumplimiento de su rol como segunda línea de defensa. Asimismo, se participó en la elaboración y revisión del acta correspondiente a la sesión.</t>
  </si>
  <si>
    <t>2do Cuatrimestre (May 01 -Ago 31)</t>
  </si>
  <si>
    <t>1.4</t>
  </si>
  <si>
    <t>Realizar y publicar el monitoreo de los riesgos de integridad pública de cada proceso de la entidad cuatrimestralmente</t>
  </si>
  <si>
    <t>(3) Informes de monitoreo publicados en el Portal WEB (1) por cuatrimestre</t>
  </si>
  <si>
    <t>Se elaboró el Informe de Riesgos para la Integridad Pública correspondiente al tercer cuatrimestre de 2025 y se realizó su publicación en la página web institucional, en el enlace de Transparencia, numeral 4.6.5 “Mapas de Riesgos Institucional – Informes 2025”.</t>
  </si>
  <si>
    <t>Se evidencia ejecución de la actividad, dentro de las fechas establecidas. De acuerdo con lo indicado por el proceso el monitoreo y el informe, corresponde al cuatrimestre vencido (Tercer cuatrimestre 2025)</t>
  </si>
  <si>
    <t>Se elaboró el Informe de Riesgos para la Integridad Pública correspondiente al primer cuatrimestre de 2026 y se realizó su publicación en la página web institucional, en el enlace de Transparencia, numeral 4.6.5 “Mapas de Riesgos Institucional – Informes 2026”.</t>
  </si>
  <si>
    <t>Se evidencia ejecución de la actividad, dentro de las fechas establecidas. De acuerdo con lo indicado por el proceso el monitoreo y el informe, corresponde al cuatrimestre vencido (Primer cuatrimestre)</t>
  </si>
  <si>
    <t>1.5</t>
  </si>
  <si>
    <t>Actualizar y Publicar en el Portal WEB de la entidad el Mapa de Riesgos de Integridad Pública.</t>
  </si>
  <si>
    <t>(1) Mapa de riesgos de Integridad Pública actualizado
(1) Evidencia publicación en el Portal WEB</t>
  </si>
  <si>
    <t>Se actualizó el Mapa de Riesgos Institucional 2026 – Versión 1, el cual incluye el Mapa de Riesgos de Integridad Pública. Este documento fue publicado en la página web de la entidad, en la sección de Transparencia, numeral 4.6.5.
Se actualizó el Mapa de Riesgos Institucional 2026 – Versión 2, el cual se mejora la descripción de los riesgos y controles y se incorporaron nuevos riesgos Este documento fue publicado en la página web de la entidad, en la sección de Transparencia, numeral 4.6.5.</t>
  </si>
  <si>
    <t>Se evidencia ejecución de la actividad, dentro de las fechas establecidas</t>
  </si>
  <si>
    <t>1.6</t>
  </si>
  <si>
    <t>Elaborar anualmente el procedimiento para la gestión de los conflictos de intereses, dando cumplimiento conforme a las herramientas de gestión del riesgo de la guía para la gestión integral de riesgos</t>
  </si>
  <si>
    <t>(1) Procedimiento para la gestión de los conflictos de intereses publicado en el módulo de documentos del sistema de gestión de la entidad</t>
  </si>
  <si>
    <t>Se actualizó el procedimiento GTH-PR-011 Prevención de Conflicto de Intereses – Versión 4, con el fin de alinearlo a la Política Institucional para la Gestión Integral de Riesgos y a la Guía para la Gestión Integral del Riesgo versión 7, fortaleciendo la gestion del riesgo</t>
  </si>
  <si>
    <t xml:space="preserve">Martha Patricia Aguilar Copete
</t>
  </si>
  <si>
    <t>1.7</t>
  </si>
  <si>
    <t>Realizar (1) socialización semestral  del procedimiento para la gestión de los conflictos de intereses para el fortalecimiento de la transparencia y ética pública al interior de la entidad</t>
  </si>
  <si>
    <t>(2) Listas de asistencia y material de apoyo
(1) Por semestre</t>
  </si>
  <si>
    <t>Semestral</t>
  </si>
  <si>
    <t xml:space="preserve">Se realizó la socialización del Procedimiento para la Gestión de Conflictos de Interés el 29 de mayo de 2026, con el propósito de dar a conocer sus lineamientos y fortalecer su aplicación en la Entida. https://supertransporte.sharepoint.com/:f:/r/sites/RepositorioEvidencias/Documentos%20compartidos/2026/a.%20Direccionamiento%20Estrat%C3%A9gico/2.%20PTEP/SEGUIMIENTO%20PTEP/Programa%20de%20Transparencia%20y%20%C3%89tica%20P%C3%BAblica%20PTEP/Cargue%20Evidencias%20Ejecuci%C3%B3n%20PTEP/1.%20Gesti%C3%B3n%20del%20Riesgo/1.%20Riesgos%20Para%20Integridad%20P%C3%BAblica/Actividad%201.7/Segundo%20Cuatrimestre%20(may-ago)?d=wc344928b0d3f4620948a1d4bc940a106&amp;csf=1&amp;web=1&amp;e=vBfM3p
</t>
  </si>
  <si>
    <t>2.5</t>
  </si>
  <si>
    <t>Elaborar la Política de integridad del SIGRIP en la que se consolide los temas de (ALA/CFT/CFP), Antisoborno y Antifraude, conforme a las herramientas de gestión del riesgo de la guía para la gestión integral de riesgos</t>
  </si>
  <si>
    <t>(1)  Política de integridad del SIGRIP en la que se consolide los temas de (ALA/CFT/CFP), Antisoborno y Antifraude.</t>
  </si>
  <si>
    <t xml:space="preserve">Se elaboraron las políticas establecidas en el marco del SIGRIP para la gestión de los riesgos asociados a ALA/FT/FP, así como las políticas Antisoborno y Antifraude. Estas fueron aprobadas y posteriormente publicadas en el Sistema de Gestión de la Entidad, para su implementación y consulta, la realización y cargue de la misma fue fuera de terminos, debido a que era epoca de empalme y los encargados de aprobación se encontraban en dicho tema.  Politica Institucional Antiborno y antifraude, Procedimiento de Prevención de conflicto de intereses y Politica institucional ALA/CFT/CFP
 https://daruma.supertransporte.gov.co/app.php/staff/document/view?id=1829
</t>
  </si>
  <si>
    <t>Se evidencia ejecución de la actividad extemporanea, fuera de las fechas establecidas</t>
  </si>
  <si>
    <t>2.6</t>
  </si>
  <si>
    <t>Socializar semestralmente al interior de la entidad, la Política de integridad del SIGRIP en la que se consolide los temas de (ALA/CFT/CFP), Antisoborno y Antifraude y publicarla en el Portal WEB de la entidad</t>
  </si>
  <si>
    <t>Realizadas 4 jornadas para delegaturas 
Publicadas en WEB las politicas. https://www.supertransporte.gov.co/index.php/politicas-st/</t>
  </si>
  <si>
    <t>Lucia Bohorquez A / Paula Tapias G.</t>
  </si>
  <si>
    <t>3. Canales de Denuncia</t>
  </si>
  <si>
    <t>3.1</t>
  </si>
  <si>
    <t>Actualizar el Procedimiento del canal institucional de denuncias por Corrupción y buzón ético. (Control Interno Disciplinario); Acompañamiento y Seguimiento (Oficina Asesora de Planeación)</t>
  </si>
  <si>
    <t>(1) Procedimiento para la operación del canal institucional de denuncias por Corrupción y buzón ético publicado en el módulo de documentos del sistema de gestión de la entidad</t>
  </si>
  <si>
    <t>Control Interno Disciplinario / Oficina Asesora de Planeació</t>
  </si>
  <si>
    <t>Por parte del GIT de Control Interno Disciplinario en articulación con la Oficina Aseosra de Planeación realizó la actualización y publicación del
[CID-PR-003] Procedimiento de gestión de denuncias por presuntos actos de corrupción - V6</t>
  </si>
  <si>
    <t>María Alexandra Acosta Lozano</t>
  </si>
  <si>
    <t>Donaldo Negrette Garcia</t>
  </si>
  <si>
    <t>3.2</t>
  </si>
  <si>
    <t>Realizar (1) socialización en el año a la ciudadanía a través de campaña comunicativa en redes sociales sobre el canal de denuncia denominado "queja por actos de corrupción" dispuesto en el Portal WEB</t>
  </si>
  <si>
    <t>(1) Documento que consolide el alcance de la pieza de comunicación realizada</t>
  </si>
  <si>
    <t>Control Interno Disciplinario</t>
  </si>
  <si>
    <t>Por parte del GIT de Control Interno Disciplinario en articulación con GIT de Comunicaciones, se realizó la publicación en las redes sociales oficiales de la entidad video como pieza grafica, mediante la cual se socializa a la ciudadania y a los funcionarios y contratistas los canales de denuncia dispuestos por la entidad para la radicación de denuncias por posibles actos de corrupción.</t>
  </si>
  <si>
    <t>Andrés Felipe Durán Silva</t>
  </si>
  <si>
    <t>3.3</t>
  </si>
  <si>
    <t>Monitorear cuatrimestralmente el funcionamiento del canal de denuncia  "queja por actos de corrupción" dispuesto en el Portal WEB</t>
  </si>
  <si>
    <t>(3) Documentos que consoliden las evidencias del monitoreo y estadísticas de ingreso de quejas por corrupción
(1) Por Cuatrimestre</t>
  </si>
  <si>
    <t xml:space="preserve">Por parte del GIT de Control Interno Disciplinario se realizó el seguimiento al funcionamiento del botón de denuncias de actos de corrupción durante en primer cuatrimestre de 2026, como evidencia se cargan los pantallazos mensuales.
</t>
  </si>
  <si>
    <t xml:space="preserve">María Alexandra Acosta Lozano
</t>
  </si>
  <si>
    <t xml:space="preserve">Andrés Felipe Durán Silva
</t>
  </si>
  <si>
    <t>Por parte del GIT de Control Interno Disciplinario se realizó el seguimiento al funcionamiento del botón de denuncias de actos de corrupción durante en segundo cuatrimestre de 2026, como evidencia se cargan los pantallazos mensuales.</t>
  </si>
  <si>
    <t>4. Debida Diligencia</t>
  </si>
  <si>
    <t>4.1</t>
  </si>
  <si>
    <t>Elaborar Manual de Debida Diligencia en el Conocimiento de las Contrapartes dando cumplimiento conforme a las herramientas de gestión del riesgo de la guía para la gestión integral de riesgos.</t>
  </si>
  <si>
    <t>(1) Manual de Debida Diligencia en el Conocimiento de las Contrapartes publicado en el módulo de documentos del sistema de gestión de la entidad</t>
  </si>
  <si>
    <t xml:space="preserve">Elababorado, aprobado y cargado en DARUMA el Manual de Debida Diligencia.
</t>
  </si>
  <si>
    <t>4.2</t>
  </si>
  <si>
    <t>Elaborar el procedimiento de reporte de operaciones sospechosas a la Unidad de Información y Análisis financiero UIAF</t>
  </si>
  <si>
    <t xml:space="preserve">(1) Procedimiento para el reporte de operaciones sospechosas publicado en el módulo de documentos del sistema de gestión de la entidad </t>
  </si>
  <si>
    <t xml:space="preserve">Elababorado, aprobado y cargado en DARUMA el Procedimiento Gestión de Señales de Alerta, Análisis de Inusualidades y Reporte de Operaciones Sospechosas. 
</t>
  </si>
  <si>
    <t>Temática 2: Redes y Articulación</t>
  </si>
  <si>
    <t>AVANCE</t>
  </si>
  <si>
    <t>1. Redes Internas</t>
  </si>
  <si>
    <t>Realizar anualmente (1)Taller práctico a servidores públicos y contratistas sobre procedimientos de radicación y trámite de oficios de salida y memorandos, teniendo en cuenta los motivos frecuentes de devolución.</t>
  </si>
  <si>
    <t xml:space="preserve">(1) Taller práctico  "Inspector Documental"  en el que se realice la  actividad de radicacion y subsanación de las inquietudes que se pueden presentar en las dependencias
 (Banner y Visitas por área, listado de asistencia)
</t>
  </si>
  <si>
    <t>Grupo Interno de Gestión Documental</t>
  </si>
  <si>
    <t>Se realiza taller "Inspector Documental" correpondiente a radicacion de comunicaciones oficiales de salida y memorando, se respondieron en vivo las inquietudes de las diferentes dependencias.
Para el segundo cuatrimestre se desarrolla segundo Taller Inspector Documental en el cual se capacita y resuleven inquietudes Taller Inspector documental Error correo certificado.</t>
  </si>
  <si>
    <t>Johanna Marcela Córdoba</t>
  </si>
  <si>
    <t>Edsa Yohana Ramirez Daza</t>
  </si>
  <si>
    <t>Realizar  anualmente (1)Taller práctico a servidores públicos y contratistas sobre procedimientos de tramite (asociación, solicitud de préstamo, inclusión TRD, expediente, archivo) a traves del Sistema de Gestión Documental de los radicados de entrada.</t>
  </si>
  <si>
    <t xml:space="preserve">(1) Taller práctico  "Inspector Documental"  en el que se realice la  actividad de radicacion y subsanación de las inquietudes que se pueden presentar en las dependencias  
(Banner y Visitas por área, listado de asistencia)
</t>
  </si>
  <si>
    <t>Realizar reuniones bimestrales de seguimiento con las dependencias de la Entidad, con el objetivo de generar las alertas tempranas frente a las PQRSDF y evitar su incumplimimento</t>
  </si>
  <si>
    <t xml:space="preserve">
(6) Actas de reunión al seguimiento de PQRSDF
(1) Por bimestre </t>
  </si>
  <si>
    <t>Grupo Interno de Relacionamiento con el Ciudadano</t>
  </si>
  <si>
    <t>Bimestral</t>
  </si>
  <si>
    <t>Se realizo reunion con los enlaces de gestion de PQRSDF de cada una de las dependencias y se plantearon compromisos con el objetivo de mitigar el numero de respuesta a PQRSDF no asociadas a un radicado de entrada, adicional al numero de PQRSDF sin gestion en cada una de las dependencias .</t>
  </si>
  <si>
    <t>Andrea Carolina Carrillo Fernandez Contratista - Luis Alberto Machuca Merlano Profesional Universitario</t>
  </si>
  <si>
    <t xml:space="preserve">Fredy Alexander Baquero Torres Coordinador GIT Relacionamiento con el Ciudadano </t>
  </si>
  <si>
    <t>Luis Alberto Machuca Merlano Profesional Universitario</t>
  </si>
  <si>
    <t>Elaborar informe de medición cuatrimestral de satisfacción y percepción sobre la atención prestada por los diferentes canales de atención y enviar a la Secretaría General</t>
  </si>
  <si>
    <t>(3) Informes y evidencias de envío
(1)  por cuatrimestre</t>
  </si>
  <si>
    <t>Se realizo y se envio informe de Encuesta se satisfaccion al ususario correspondiente al primer cuatrimestre de 2026</t>
  </si>
  <si>
    <t>Divulgar semestralmente información en temas de seguridad informática al interior de la entidad</t>
  </si>
  <si>
    <t>(2) Piezas Gráficas en temas de seguridad divulgadas al interior de la entidad
(1) Por Cuatrimestre</t>
  </si>
  <si>
    <t>Oficina de Tecnologías de la Información y las Comunicaciones</t>
  </si>
  <si>
    <t>Para el primer semestre de 2026, se elaboraron y divulgaron piezas gráficas orientadas a fortalecer la cultura de seguridad de la información al interior de la entidad, promoviendo la sensibilización de los servidores y colaboradores sobre buenas prácticas en materia de Seguridad de la Información.</t>
  </si>
  <si>
    <t>Ruben Esteban Buitrago Daza</t>
  </si>
  <si>
    <t>Gunther Gabriel Ortiz</t>
  </si>
  <si>
    <t>Realizar mesas de trabajo mensuales con las dependencias de la entidad emisoras de resoluciones con el fin de retroalimentar la ejecución de las actividades a cargo del GIT Notificaciones</t>
  </si>
  <si>
    <t>(12) Listas de asistencia en la cual se incluye, participantes, objetivo, desarrollo y compromisos
(1) Mensual</t>
  </si>
  <si>
    <t xml:space="preserve">Grupo Interno de Notificaciones </t>
  </si>
  <si>
    <t>Mensual</t>
  </si>
  <si>
    <t>Se realizó mesa de trabajo mensual con dependencias emisoras de actos administrativos con el objetivo de realizar cruce y validación de información, en el marco de acciones de mejora derivadas de hallazgos de la OCI y la CGR, y socialización de los aplicativos NOTIPRO y DOZZIER. Durante la sesión se explicó el funcionamiento inicial de NOTIPRO, se retroalimentó a las áreas sobre el alcance de las mesas frente a los hallazgos y seguimientos, se atendieron inquietudes sobre remisión de bases de datos y se reiteró la importancia de remitir información completa y oportuna al GIT de Notificaciones. Se dejó como compromiso el seguimiento integral de los actos administrativos desde su radicación y numeración hasta la culminación del proceso de notificacion,comunicacion y/o publicacion, incluyendo la emisión oportuna de constancias de ejecutoria; así mismo, informar a la Dirección Financiera y al GIT de Notificaciones las correcciones y/o modificaciones de actos administrativos. Soporte: Informe/lista de asistencia TEAMS (30/01/2026)</t>
  </si>
  <si>
    <t>Kelly Johanna Hernandez Garcia- Abogada contratista de GIT de Notificaciones</t>
  </si>
  <si>
    <t xml:space="preserve">Paula Lizeth Agudelo Rodriguez-Abogada Especializada- Coordinadora ( E) de GIT de Notificaciones
</t>
  </si>
  <si>
    <t>Se evidencia Lista de asistencia correspondiente al mes de enero (30/01/2026), de acuerdo con la formulación de la actividad, se ejecuto dentro de las fechas establecidas</t>
  </si>
  <si>
    <t>Se realizó mesa de trabajo mensual con dependencias emisoras con el objetivo de efectuar cruce de información y retroalimentar la ejecución de las actividades del GIT de Notificaciones, en atención a acciones de mejora por hallazgos de la OCI y la CGR y socialización de NOTIPRO/DOZZIER. En el desarrollo de la sesión se resolvieron inquietudes sobre la remisión de bases de datos, se reiteró la necesidad de remitir información completa y se recordó a las áreas la importancia de comunicar oportunamente correcciones y/o modificaciones de actos administrativos. Como compromisos, las áreas realizarán seguimiento integral a los actos administrativos remitidos al GIT de Notificaciones hasta la emisión de constancias de ejecutoria e informarán a la Dirección Financiera y al GIT de Notificaciones las modificaciones/correcciones efectuadas. Soporte: Informe de asistencia TEAMS (27/02/2026).</t>
  </si>
  <si>
    <t>Se evidencia Lista de asistencia correspondiente al mes de febrero (27/02/2026), de acuerdo con la formulación de la actividad, se ejecuto dentro de las fechas establecidas</t>
  </si>
  <si>
    <t>En cumplimiento del corte mensual de marzo, se realizó mesa de trabajo con dependencias emisoras el 26/03/2026, con el objetivo de realizar cruce y validación de información, retroalimentar el proceso y socializar NOTIPRO/DOZZIER, en el marco de acciones de mejora asociadas a hallazgos de la OCI y la CGR. Durante la sesión se explicó el funcionamiento de NOTIPRO (primera versión), se atendieron inquietudes sobre remisión de bases de datos y se reiteró la importancia de remitir información completa y oportuna, así como comunicar correcciones y/o modificaciones de actos administrativos. Se dejaron compromisos de seguimiento integral de los actos administrativos desde su radicación y numeración hasta la culminación del trámite, incluyendo la emisión de constancias de ejecutoria; y de informar a Dirección Financiera y al GIT de Notificaciones cuando se efectúen modificaciones/correcciones. Soporte: Informe de asistencia TEAMS (26/03/2026)</t>
  </si>
  <si>
    <t>Se evidencia Lista de asistencia correspondiente al mes de febrero (26/03/2026), de acuerdo con la formulación de la actividad, se ejecuto dentro de las fechas establecidas</t>
  </si>
  <si>
    <t>Se realizó la cuarta mesa de trabajo mensual (30/04/2026) con dependencias emisoras con el objetivo de efectuar cruce de información, retroalimentar la ejecución de actividades del GIT de Notificaciones y fortalecer acciones de mejora asociadas a hallazgos de la OCI y la CGR, así como socializar NOTIPRO y DOZZIER. En el desarrollo se brindó explicación del aplicativo NOTIPRO (primera versión), se resolvieron inquietudes sobre remisión de bases y se reiteró la entrega completa y oportuna de la información; adicionalmente, se enfatizó en reportar correcciones/modificaciones de actos administrativos. Se solicitó el compromiso institucional de remitir resoluciones con tiempo prudencial previo a su vencimiento o caducidad, considerando la carga operativa y etapas adicionales del trámite de notificación. Como compromisos: (i) seguimiento integral de actos hasta constancias de ejecutoria; (ii) informar oportunamente a Dirección Financiera y al GIT de Notificaciones sobre correcciones/modificaciones; y (iii) fortalecer la planeación y remisión oportuna de actos próximos a caducar para garantizar el cumplimiento de términos legales. Soporte: Informe de asistencia TEAMS (30/04/2026).</t>
  </si>
  <si>
    <t>Se evidencia Lista de asistencia correspondiente al mes de febrero (30/04/2026), de acuerdo con la formulación de la actividad, se ejecuto dentro de las fechas establecidas</t>
  </si>
  <si>
    <t>Se realizo quinta mesa de trabajo, con citacion a las areas que proyectan los diferentes  actos administrativos, con el objetivo de realizar cruce y validación de información, en el marco de acciones de mejora derivadas de hallazgos de la OCI y la CGR, socializacio de los aplicativos que se emplean en el area de notificaciones para generar la Radicacion y numeracion de los actos administrativos, al igual se realizo  se retroalimentó a las áreas sobre el alcance de las mesas frente a los hallazgos y seguimientos, se atendieron inquietudes sobre remisión de bases de datos y se reiteró la importancia de remitir los actos administrativos con tiempo prudente al GIT de Notificaciones. Se dejó como compromiso el seguimiento integral de los actos administrativos desde su radicación y numeración hasta la culminación del proceso de notificacion,comunicacion y/o publicacion, incluyendo la emisión oportuna de constancias de ejecutoria; así mismo, informar a la Dirección Financiera y al GIT de Notificaciones las correcciones y/o modificaciones de actos administrativos. Soporte: Informe/lista de asistencia TEAMS (29/05/2026)</t>
  </si>
  <si>
    <t>Lina Fernanda Espinosa Caicedo - Abogada Contratista de GIT de Notificaciones</t>
  </si>
  <si>
    <t>Natalia Hoyos Semanate - Tecnico Administrativo - Coordinadora de GIT de Notificaciones</t>
  </si>
  <si>
    <t>Se llevo a cabo la Sexta mesa de trabajo por parte del GIT de notificaciones, en donde se cito a las areas que proyectan los diferentes actos administrativos, con el objetivo de efectuar cruce de información y retroalimentar la ejecución de las actividades del GIT de Notificaciones, en atención a acciones de mejora por hallazgos de la OCI y la CGR y socialización de NOTIPRO/DOZZIER, en esta mesa de trabajo se establecio el funcionamiento del nuevo Gestor Documental DOZZIER como radicador oficial del GIT de Notificaciones, en donde se expusieron las diferentes metologias que realizara el area para generar las notificaciones y comunicaciones de los actos administrativos, se indico el compromiso de las areas en suministrar informacion oportura y acorde a los proceso de Notificacion, Comunicacion y Publicacion de las resoluciones y por ultimo se reitero al imprtancia de realizar seguimiento de los incidentes generados para la radicacion y posterior notificacion de los actos administrativos, Soporte: Informe/lista de asistencia TEAMS (15/07/2026)</t>
  </si>
  <si>
    <t>Se realizo la Septima mesa de trabajo por parte del GIT de notificaciones, en donde se cito a las areas que proyectan los diferentes actos administrativos, con el objetivo de efectuar cruce de información y retroalimentar la ejecución de las actividades del GIT de Notificaciones, en atención a acciones de mejora por hallazgos de la OCI y la CGR y socialización de DOZZIER, en esta mesa de trabajo se establecio el funcionamiento del nuevo Gestor Documental DOZZIER como radicador oficial del GIT de Notificaciones, se indico a las areas la importancia de suministrar la informacion adecuda, para llevar a cabo el proceso de Notificacion, Comunicacion y/o Publicacion, al igual realizar seguimiento de los incidentes creados para la radicacion y numeracion de los actos administrativos, ya que se contaban con inconvenientes, por la perdida de resoluciones porterior a la radicacion. Soporte: Informe/lista de asistencia TEAMS (06/08/2026)</t>
  </si>
  <si>
    <t>En la vigencia de le mes de agosto se llevo a cabo la Octava mesa de trabajo, por parte del GIT de notificaciones, en donde se cito a las areas que proyectan los diferentes actos administrativos, con el objetivo de efectuar cruce de información y retroalimentar la ejecución de las actividades del GIT de Notificaciones, en atención a acciones de mejora por hallazgos de la OCI y la CGR y socialización de DOZZIER, se realizo retroalimentacion a las areas en los aspectos del diligenciamiento de las bases y proyeccion de los actos administrativos, con el fin de suministrar informacion identica, todo esto para que el proceso de notificacion se surta de manera efectiva, se realizo el compromiso de las areas a generar seguimiento detallado de los actos administrativos enviados para radicacion, y tener un mayor control conforme a los procesos proximos a caducar.  Soporte: Informe/lista de asistencia TEAMS (01/09/2026)</t>
  </si>
  <si>
    <t>Realizar (1) Socialización semestral de la política de prevención de daño antijurídico al interior de la entidad</t>
  </si>
  <si>
    <t>(2) Publicaciones de la política de prevención de daño antijurídico a través de los canales de comunicación internos de la entidad
(1) Por Semestre</t>
  </si>
  <si>
    <t>Oficina Asesora Jurídica / Comité de Conciliación</t>
  </si>
  <si>
    <t>Se adjunta la publicación de la política de prevención de daño antijurídico PPDA en el boletín informativo del 25 de febrero 2026, asi como la realizada en página web y la resolución 1248 de 2026 “Por la cual se adopta la Política de Prevención del Daño Antijurídico de la Superintendencia de Transporte” (documento anexo a dichas publicaciones).
Reporte 03 de septiembre 2026: Se adjunta la misma evidencia del reporte del primer cuatrimestre teniendo en cuenta que la publicación es de caracter semestral, por lo cual ya se habia dado cumplimiento  a la actividad.</t>
  </si>
  <si>
    <t>David Camilo Hernández Mayordomo
Profesional Universitario de la Oficina Asesora Jurídica</t>
  </si>
  <si>
    <t>Florangela Olea Arrieta
Jefe de la Oficina Asesora Jurídica (E)</t>
  </si>
  <si>
    <t>1.8</t>
  </si>
  <si>
    <t>Realizar (1) Divulgación semestral de las directrices institucionales de conciliación 1 y 2 al interior de la entidad</t>
  </si>
  <si>
    <t>(2) Publicaciones sobre las directrices institucionales de conciliación 1 y 2, a través de los canales de comunicación internos de la entidad
(1) Por Semestre</t>
  </si>
  <si>
    <t>Actualmente el manual con los lineamientos se encuentra en proceso de revisión y aprobación, por lo que una vez culmine el tramite se realizara la respectiva publicación antes de finalizar el primer semestre de 2026 en el boletín informativo de la entidad. De momento se remite como evidencia el correo con el asunto de revisión. Para el segundo cuatrimestre se cargará la evidencia de la publicación.
Reporte actualizado 03 de septiembre 2026: Se carga correo del 24 de junio 2026 correspondiente al Boletín informativo institucional donde se encuentra la publicación de las directrices institucionales de conciliación (Página 10 del PDF).</t>
  </si>
  <si>
    <t>1.9</t>
  </si>
  <si>
    <t>Realizar (1) Divulgación semestral del instructivo para la evaluación de la regularidad de los actos administrativos al  interior de la entidad</t>
  </si>
  <si>
    <t>(2) Publicaciones sobre el instructivo para la evaluación de la regularidad de los actos administrativos, a través de los canales de comunicación internos de la entidad
(1) Por Semestre</t>
  </si>
  <si>
    <t>Actualmente el instructivo para la evaluación de la regularidad de los actos administrativos se encuentra en proceso de revisión y aprobación, por lo que una vez culmine el tramite se realizara la respectiva publicación antes de finalizar el primer semestre de 2026 en el boletín informativo de la entidad. De momento se remite como evidencia el correo con el asunto de revisión. Para el segundo cuatrimestre se cargará la evidencia de la publicación.
Reporte actualizado 03 de septiembre 2026: Se carga correo del 24 de junio 2026 correspondiente al Boletín informativo institucional donde se encuentra la publicación del Instructivo para la evaluación de la regularidad de los actos administrativos (Página 7 del PDF).</t>
  </si>
  <si>
    <t>1.10</t>
  </si>
  <si>
    <t>Elaborar y divulgar (1) boletin semestral informativo a funcionarios y contratistas de la superintendencia de transporte con el fin de dar a conocer las actividades y temas de relevancia de la Delegatura de Puertos</t>
  </si>
  <si>
    <t>(2) Boletines divulgados a través del Grupo interno de Trabajo de Comunicaciones. 
(1) Por Semestre</t>
  </si>
  <si>
    <t>Superintendente Delegada de Puertos
Directora de la Dirección de Promoción y Prevención de Puertos
Director de la Dirección de Investigaciones y Control de Puertos</t>
  </si>
  <si>
    <t xml:space="preserve"> A partir del mes de abril de 2026, la Dirección de Promoción y Prevención de Puertos implementó el "Boletín de Gestión Portuaria al Día" mediante el cual se socializan los resultados relevantes del trabajo desarrollado por el equipo mensualmente, se dan a conocer novedades y direccionamientos nuevos, se informan los resultados del seguimiento al plan de trabajo y se comparten temas de interés para la realización de las acciones de vigilancia e inspección. Evidencia: Se anexa copia de las 5 ediciones publicadas del "Boletín de Gestión Portuaria al Día" 
</t>
  </si>
  <si>
    <t xml:space="preserve">Isabel del Carmen Rodriguez A. </t>
  </si>
  <si>
    <t>Ana Isabel Jimenez Castro</t>
  </si>
  <si>
    <t>Se evidencia ejecución de la actividad, dentro de las fechas establecidas, sin embargo no se realizó la divulgación en los canales correspondientes. Por lo que se recomienda, realizar el proceso correspondiente para culminar el desarrollo de la actividad</t>
  </si>
  <si>
    <t>1.11</t>
  </si>
  <si>
    <t>Realizar (1) Mapa de Redes, identificando las diferentes instancias de coordinación interinstitucional, mesas, comités y, en general, redes en las que la entidad participa.</t>
  </si>
  <si>
    <t>(1) Mapa de redes de identificación de las diferentes instancias de coordinación interinstitucional,
mesas, comités en la entidad</t>
  </si>
  <si>
    <t>2. Redes Externas</t>
  </si>
  <si>
    <t>2.1</t>
  </si>
  <si>
    <t>Desarrollar (3) actividades de promoción de los derechos de los usuarios del servicio de transporte con actores del sector transporte. Modo Terrestre (1) Modo Fluvial (1) y Modo Áereo (1)</t>
  </si>
  <si>
    <t>(3) Publicaciones vídeos en Redes Sociales y (3) Documentos que muestren los Resultados de la actividad</t>
  </si>
  <si>
    <t>Delegatura para la Protección de usuarios del sector  transporte</t>
  </si>
  <si>
    <t>Enero a abril: Durante el período comprendido entre enero y abril se adelantaron diferentes actividades de promoción y prevención orientadas a fortalecer la protección de los derechos de los usuarios del sector transporte, en el marco de la meta relacionada con el desarrollo de tres (3) actividades dirigidas a los modos terrestre, fluvial y aéreo.
En el modo aéreo, una de las acciones de mayor impacto fue la divulgación de un código QR en las pantallas del aeropuerto, estrategia que permitió facilitar a los usuarios el acceso a canales de atención y reporte para registrar casos en los que consideren vulnerados sus derechos dentro de la prestación del servicio de transporte. Esta actividad contribuyó al fortalecimiento de la atención ciudadana y al acercamiento institucional con los usuarios del sector.
De igual manera, se desarrolló un espacio tipo Facebook Live enfocado en la prevención y orientación a los usuarios frente al transporte de mascotas, abordando recomendaciones, derechos y deberes de los pasajeros, así como aspectos relacionados con el bienestar animal y las condiciones adecuadas para su movilización. Estas acciones permitieron generar mayor sensibilización, interacción y conocimiento por parte de la ciudadanía sobre los mecanismos de protección y acompañamiento brindados por la Delegatura.
Mayo a Agosto: Para la actividad de promoción de los derechos de los usuarios del sector transporte se realizaron actividades propuestas en el marco de la Ruta Fluvial por la Paz 2026, con el acompañamiento de la regional de El Banco, se llevó a cabo la observación del estado de la infraestructura portuaria de los municipios, se encuestaron usuarios y empresas prestadoras de servicio de transporte fluvial; se dictaron talleres sobre derechos y deberes de usuarios con la asistencia de 50 personas entre directivos, administrativos y operativos de las empresas de la zona. Se diligenció la información en los formatos de Forms establecidos para tal fin.
https://www.instagram.com/reel/DbOu1eABydj/?stkn=NzZiMDFqMm9iZzhp</t>
  </si>
  <si>
    <t>Jose David Herrera Cubillos - Contratista</t>
  </si>
  <si>
    <t xml:space="preserve">Verónica Vanesa Martínez Tobón </t>
  </si>
  <si>
    <t>2.2</t>
  </si>
  <si>
    <t>Realizar mesas de concertación semestrales con las empresas del sector transporte, orientadas a promover la protección de los derechos y la promoción de los deberes de los usuarios, con el propósito de abordar de manera efectiva los temas recurrentes identificados en las PQRSDF presentadas. 
(3) Modo aéreo (3) Modo transporte terrestre (1) Modo Fluvial</t>
  </si>
  <si>
    <t xml:space="preserve">(7) Actas de reunión mesas de concertación con las empresas del sector transporte
(3) Primer Semestre (4) Segundo Semestre
</t>
  </si>
  <si>
    <t>Enero a abirl: En el marco del seguimiento a la ejecución de la actividad programada: “Realizar mesas de concertación semestrales con las empresas del sector transporte, orientadas a fortalecer la protección de los derechos y la promoción de los deberes de los usuarios, con el propósito de gestionar de manera efectiva las problemáticas recurrentes identificadas a través de las PQRSDF presentadas en los diferentes modos de transporte: aéreo, terrestre y fluvial”, durante el primer cuatrimestre de la vigencia 2026 se adelantaron espacios de articulación y coordinación sectorial con actores estratégicos del sector transporte.
En el modo aéreo se desarrollaron dos (2) mesas de concertación: la primera con la aerolínea LATAM, realizada el 14 de enero de 2026, y la segunda con el Grupo IATA, llevada a cabo el 26 de febrero de 2026. Estos espacios estuvieron orientados al análisis de las principales situaciones recurrentes evidenciadas en las PQRSDF, así como a la identificación de oportunidades de mejora en la prestación del servicio y en los mecanismos de atención y protección al usuario.
En relación con el modo terrestre, se realizaron dos (2) mesas de trabajo con participación de gremios y empresas transportadoras del departamento del Cauca. La primera se efectuó el 24 de febrero de 2026 y la segunda el 25 de febrero de 2026 en el municipio de Santander de Quilichao. Durante estas jornadas se promovieron acciones de articulación interinstitucional y diálogo sectorial, enfocadas en el tratamiento integral de las problemáticas recurrentes identificadas en la prestación del servicio de transporte terrestre.
Las mesas de concertación permitieron consolidar escenarios de interlocución técnica y coordinación institucional con los diferentes actores del sector, favoreciendo la formulación de estrategias orientadas al fortalecimiento de la calidad del servicio, la atención efectiva de las PQRSDF y la garantía de los derechos de los usuarios del transporte.
Mayo a Agosto: Durante el periodo objeto de reporte se realizaron recorridos y jornadas de trabajo en las instalaciones de las Terminales de Transporte Terrestre, en las cuales se desarrollaron espacios de articulación y coordinación con el personal administrativo, operativo y directivo, con el propósito de abordar temas de interés relacionados con la protección de los derechos de las y los usuarios del sector transporte. En el marco de estas jornadas, se efectuó la instalación de nuevos puntos fijos en las terminales, destinados a fortalecer la presencia regional de la Superintendencia de Transporte y facilitar el desarrollo de actividades de orientación e intermediación a los usuarios. Asimismo, se llevaron a cabo capacitaciones y espacios de socialización dirigidos a conductores, taquilleros, despachadores y personal administrativo y directivo, orientados al conocimiento y cumplimiento del marco normativo vigente y a la promoción de un servicio de transporte legal, seguro, accesible e incluyente. Durante estos espacios se abordaron integralmente las principales temáticas asociadas a la movilidad en el modo terrestre y a la garantía de los derechos de los usuarios. En consecuencia, con la realización de las actividades descritas y la participación de los actores involucrados, se da por cumplida la meta establecida de realizar siete (7) mesas de articulación, como mecanismo para fortalecer la coordinación institucional, la orientación a los actores del sector y las acciones encaminadas a la protección de los usuarios del transporte terrestre.</t>
  </si>
  <si>
    <t xml:space="preserve">
15/12/2026</t>
  </si>
  <si>
    <t>2.3</t>
  </si>
  <si>
    <t xml:space="preserve"> Realizar (1) campaña de concientización con un actor externo para la protección de los usuarios de transporte</t>
  </si>
  <si>
    <t>(1) Informe de la ejecución de la campaña</t>
  </si>
  <si>
    <t>Enero a abril: Reunión progamada para mayo 7 con CONALTER campaña para fortalecer la atención de los usarios del sector transporte, mediante la implentación de los puntos fisicos y código QR</t>
  </si>
  <si>
    <t>2.4</t>
  </si>
  <si>
    <t>Actualizar anualmente la Caracterización de usuarios - Grupos de Interés y publicarlo en el PORTAL WEB de la entidad</t>
  </si>
  <si>
    <t>(1) Caracterización de usuarios actualizado y publicado en el PORTAL WEB</t>
  </si>
  <si>
    <t>Relacionamiento con el Ciudadano</t>
  </si>
  <si>
    <t>Se realizo Actualizacion y Publicacion de la Caracterizacion de la Ciudadania y Grupos de valor en el portal Web de la entidad</t>
  </si>
  <si>
    <t>Realizar (1) alianza estratégica con (entidades, institituciones académicas o centros de pensamiento) para promover actividades de generación de conocimiento</t>
  </si>
  <si>
    <t>(1) Documento en el cual se registre la alianza estratégica con entidades, institituciones académicas o centros de pensamiento para promover actividades de generación de conocimiento</t>
  </si>
  <si>
    <t>Realizar (1) alianza interinstitucional para el fortalecimiento de la cultura ALA/CFT/CFP</t>
  </si>
  <si>
    <t>(1) Documento en el cual se registre la alianza estratégica interinstitucional</t>
  </si>
  <si>
    <t xml:space="preserve">Oficina Asesora de Planeación </t>
  </si>
  <si>
    <t>Temática 3: Modelo de Estado Abierto</t>
  </si>
  <si>
    <t>Estado de avance Ejecución de la Actividad</t>
  </si>
  <si>
    <t>1. Acceso a la Información Pública y Transparencia</t>
  </si>
  <si>
    <t>Actualizar y publicar en el PORTAL WEB de la entidad los procedimientos de acuerdo con la necesidad que se determine a partir de la implementación del Sistema de Gestión De Documentos Electrónicos de archivo - SGDEA</t>
  </si>
  <si>
    <t>(1) Documento que evidencie las actualizaciones y publicaciones (Enlaces)</t>
  </si>
  <si>
    <t>Durante el primer cuatrimestre de 2026 se trabajo en la actualizacion de los Procedimientos del GIT Gestión Documental y se solicitó la actualización de los mismos en la pagina WEB</t>
  </si>
  <si>
    <t>Actualizar  y publicar en el PORTAL WEB los instrumentos de la gestión de la información a cargo del grupo de Gestión Documental a partir de la   implementación del Sistema de Gestión De Documentos Electrónicos de archivo - SGDEA</t>
  </si>
  <si>
    <t xml:space="preserve">Durante el primer Cuatrimestre se creo el pan de trabajo para la actualizacion de las TRD y posterior covalidacion ante el AGN, adicionalmente se realizaron mesas de trabajo con OCI y OTIC con el fin de realizar los ajustes necesarios a las TRD de acuerdo con sus requerimientos.
Para el segundo cuatrimestre de 2026, se continuo con las mesas de trabajo con las diferentes dependencias con el fin de realizar las mejoras pertinentes en las Tablas de Retención Documental y teniendo en cuenta la noramtica del AGN
</t>
  </si>
  <si>
    <t>Optimizar, publicar y actualizar  por lo menos una vez durante la vigencia, los conjuntos de datos abiertos con que cuenta la Entidad en el Portal de Datos DATOS.GOV.CO</t>
  </si>
  <si>
    <t>(1) Documento que evidencie las optimizaciones y actualizaciones de los conjuntos de datos</t>
  </si>
  <si>
    <t>Monitorear cuatrimestralmente los conjuntos de datos abiertos con que cuenta la Entidad en el Portal de Datos DATOS.GOV.CO</t>
  </si>
  <si>
    <t>(3) Documentos que evidencien la gestión realizada del monitoreo
(1) Por Cuatrimestre</t>
  </si>
  <si>
    <t>Mensualmente se realiza la actualización de los conjuntos, de igual manera se realizar el monitoreo de los conjuntos de la entidad. 
Se deja como enviencia el monitorieo con enlaces a los conjuntos en el portal www.datos.gov.co</t>
  </si>
  <si>
    <t>Guillermo Antonio Gómez Bolaños</t>
  </si>
  <si>
    <t>De manera mensual se lleva a cabo la actualización y el seguimiento de los conjuntos de datos de la entidad. Como soporte de esta gestión, se presentan las evidencias del monitoreo efectuado, junto con los enlaces de acceso a los conjuntos publicados en el portal www.datos.gov.co.</t>
  </si>
  <si>
    <t>Publicar una vez al año el registro de activos de información en el Portal WEB de la entidad (Art 20. ley 1712)</t>
  </si>
  <si>
    <t>(1) Hoja de Cálculo que contenga el registro de activos de información en el Portal WEB /Transparencia / 7. Datos Abiertos 7.1.1 Activos de Información</t>
  </si>
  <si>
    <t>Se realiza la actualización de la Matriz Activos de información 2026 e Información Clasificada y Reservada 2026 y el informe de activos de información 2026, lo cual es publicada en la pagina Web en la sección de transparencia</t>
  </si>
  <si>
    <t>Actualizar semestralmente, en el Portal WEB de la Supertransporte, la información de competencia de la Delegatura de Puertos.</t>
  </si>
  <si>
    <t xml:space="preserve">(2) Documentos que contengan la información, evidencias y enlaces de las actualizaciones efectuadas en el Portal WEB (1) Por Semestre
</t>
  </si>
  <si>
    <t>Dirección de Promoción y Prevención de la Delegatura de Puertos. Dirección de Investigaciones y Control de la Delegatura de Puertos.</t>
  </si>
  <si>
    <t>Se actualizaron las Fichas Técnicas de las instalaciones Portuarias https://www.supertransporte.gov.co/index.php/superintendencia-delegada-de-puertos/fichas-tecnicas-sociedades-portuarias/, y en cumplimiento de las funciones de vigilancia, inspección y control, es y en aras de contribuir a una logística eficiente del sector conforme a lo establecido en la Ley 1 de 1991, Decreto 101 de 2000, Resolución 7726 de 2016, Decreto 2409 de 2018, la Resolución 1881 de 2026 y demás disposiciones concordantes, se actualizó el SIPOR, desarrollandose la herramienta SIPOR 2  y se encuentra en el siguiente enlace en la página web: https://www.supertransporte.gov.co/index.php/superintendencia-delegada-de-puertos/sistema-de-informacion-portuaria-sipor/</t>
  </si>
  <si>
    <t>Se evidencia ejecución de la actividad, dentro de las fechas establecidas.</t>
  </si>
  <si>
    <t>Elaborar y publicar en el PORTAL WEB de la entidad, 
(4) Boletines Estadísticos de Trafico Portuario en Colombia</t>
  </si>
  <si>
    <t>(4) Boletines Estadísticos de Trafico Portuario en Colombia, publicados en el PORTAL WEB de la entidad</t>
  </si>
  <si>
    <t xml:space="preserve"> Dirección de Promoción y Prevención de Puertos</t>
  </si>
  <si>
    <t xml:space="preserve">Se publicó en Febrero de 2026, el Boletin Estadistico de Trafico Portuario en Colombia  Enero a diciembre de 2025. </t>
  </si>
  <si>
    <t>Anny Patricia Sampayo Noguera</t>
  </si>
  <si>
    <t xml:space="preserve">Publicar semestralmente en el Portal WEB (1) Informe con los resultados de mínimo 4 estrategias a ser ejecutadas por la Dirección de Promoción y Prevención de Puertos en ejercicio de su función de vigilancia e inspección. </t>
  </si>
  <si>
    <t>(2) Informes con los resultados de las cuatro (4)estrategias ejecutadas que contenga firma del director de PyP, periodo al que corresponde y fecha de elaboración
(1) Por Semestre</t>
  </si>
  <si>
    <t>Dirección de Promoción y Prevención de la Delegatura de Puertos</t>
  </si>
  <si>
    <t xml:space="preserve">El 30 de junio de 2026, se llevó a cabo el 1er Encuentro de Promoción y Prevención del Sector Portuario, Marítimo y Fluvial, con el objetivo de "Generar un espacio virtual de diálogo, participación y rendición de cuentas en el que la Dirección de Promoción y Prevención de Puertos socialice los resultados, avances, actividades preventivas y acciones de fortalecimiento institucional desarrolladas durante el primer semestre de 2026, incluyendo los resultados de las estrategias ejecutadas  y promoviendo la transparencia, la interacción con los grupos de interés y robusteciendo las estrategias orientadas a la mejora continua del sector portuario."
</t>
  </si>
  <si>
    <t>Socializar los resultados de la medición del Índice de Desempeño Institucional - IDI de la vigencia evaluada, en el Portal Web de la Supertransporte y a través de los medios de comunicación internos de la entidad</t>
  </si>
  <si>
    <t>(1) Socialización realizada en el Portal WEB</t>
  </si>
  <si>
    <t xml:space="preserve">Realizar (1) revisión semestral de la información publicada en el Portal WEB de la entidad con el fin de dar cumplimiento a la Ley de Transparencia y Acceso a la Información Pública </t>
  </si>
  <si>
    <t>(1) Documento que evidencie que se realizó la revisión y  solicitud del ajuste correspondiente al área responsable 
(1) Por Semestre</t>
  </si>
  <si>
    <t>Durante el primer semestre de 2026, se realizó la revisión de la información publicada en el portal web de la entidad con el fin de asegurar los estándares de divulgación, la calidad, pertinencia y organización de los contenidos, conforme a la matriz de cumplimiento normativo de la Procuraduría General de la Nación y a los lineamientos definidos de conformidad con la Resolución 1519 de 2020 del Ministerio de Tecnologías de la Información y Comunicaciones (MinTIC). Se realiza el cargue de las evidencias</t>
  </si>
  <si>
    <t>Keli Paola Vargas Castillo</t>
  </si>
  <si>
    <t>Gilberto Andrés Bustos</t>
  </si>
  <si>
    <t>2. Integridad Pública y Cultura de la Legalidad</t>
  </si>
  <si>
    <t xml:space="preserve">Publicar (1) un video en los medios de comunicación internos de la entidad, sobre la obligatoriedad de la acción disciplinaria </t>
  </si>
  <si>
    <t>(1) Vídeo publicado en los medios de comunicación internos de la entidad sobre el deber de poner en conocimiento del funcionario competente, aquellos hechos que pudiesen constituir falta disciplinaria</t>
  </si>
  <si>
    <t>Para esta actividad prevista para el mes de julio se presenta retraso debido a que para el mes acordado dentro del GIT de Control Interno Disciplinario se presento cambio de coordinación lo que ocasiono un proceso de empalme retrasando las actividades propias del GIT, por lo cual está actividad tiene fecha de cumplimiento el día 11 de septiembre de 2026, cargando la evidencia correspondiente</t>
  </si>
  <si>
    <t xml:space="preserve">Publicar (1) un banner en los medios de comunicación internos de la entidad, sobre romper la normalización de prácticas indebidas que puedan constituir faltas disciplinarias </t>
  </si>
  <si>
    <t xml:space="preserve">(1) Banner publicado en los medios de comunicación internos de la entidad sobre romper la normalización de prácticas indebidas que puedan constituir faltas disciplinarias </t>
  </si>
  <si>
    <r>
      <t xml:space="preserve">Realizar (1) Capacitación anual dirigida a los funcionarios  de la entidad sobre </t>
    </r>
    <r>
      <rPr>
        <b/>
        <sz val="11"/>
        <color theme="1"/>
        <rFont val="Verdana"/>
        <family val="2"/>
      </rPr>
      <t>"</t>
    </r>
    <r>
      <rPr>
        <sz val="11"/>
        <color theme="1"/>
        <rFont val="Verdana"/>
        <family val="2"/>
      </rPr>
      <t>Auditoría Forense en cumplimiento al Decreto 1081 de 2015"</t>
    </r>
  </si>
  <si>
    <t>(1) Informe de la capacitación generado por parte de la institución encargada</t>
  </si>
  <si>
    <t>Grupo interno de Talento Humano</t>
  </si>
  <si>
    <t>Fortalecer las capacidades técnicas y analíticas de los servidores públicos y demás actores responsables
del control y la gestión institucional, mediante la apropiación de los fundamentos, metodologías y
herramientas de la auditoría forense, orientadas a la detección, prevención, análisis y documentación de
irregularidades, fraudes y riesgos de corrupción, en cumplimiento de lo dispuesto en el artículo
2.1.4.3.2.7 del Decreto 1081 de 2015, contribuyendo así al fortalecimiento del Sistema de Control
Interno, la transparencia, la rendición de cuentas y la toma de decisiones informadas en las entidades
del Estado.</t>
  </si>
  <si>
    <t>Camilo Andres Moreno Saavedra</t>
  </si>
  <si>
    <t>Juan David Benjumea Quintero</t>
  </si>
  <si>
    <t>Realizar (1) Capacitación anual dirigida a los funcionarios  de la entidad sobre "Transparencia y Ética Pública"</t>
  </si>
  <si>
    <t xml:space="preserve">Realizar (1) Seguimiento mensual al registro de conflictos de intereses que han surtido trámite </t>
  </si>
  <si>
    <t>(12) Documentos que contenga evidencias al seguimiento del registro
(1) Documento de evidencias mensual</t>
  </si>
  <si>
    <t>Se envian correos solicitando información sobre cualquier tipo de conflicto de intereses.</t>
  </si>
  <si>
    <t>3. Diálogo y Corresponsabilidad</t>
  </si>
  <si>
    <t>Generar (1) un espacio de formación y capacitación cuatrimestral para promover el respeto de los derechos y el cumplimiento de las responsabilidades de los usuarios del sector transporte</t>
  </si>
  <si>
    <t>(3) Informes que contenga la ejecución del espacio realizado
(1) Por Cuatrimestre</t>
  </si>
  <si>
    <t>Delegatura para la Protección de usuarios del sector  transporte / Dirección de prevención y promoción</t>
  </si>
  <si>
    <t>Primer cuatrimestre:
En cumplimiento del control asociado al riesgo, se realizó jornada de capacitación en “Derechos y Deberes de los Usuarios del Sector Transporte” dirigida a funcionarios de la empresa Flota Ospina Sanabria y Cía. S.A., con una participación de cincuenta y seis (56) asistentes. Durante la actividad se socializaron aspectos relacionados con la protección de los derechos de los usuarios, el cumplimiento de deberes por parte de los actores del sector transporte y la importancia de fortalecer la atención y orientación al ciudadano.
Como evidencia de la ejecución del control se cuenta con el informe de capacitación, el cual contiene el desarrollo de la jornada, registro de asistencia y soportes correspondientes.
Segundo cuatrimestre: 
En cumplimiento del control asociado, se realizó jornada de capacitación en “Derechos y Deberes de los Usuarios del Sector Transporte” el día 20 de agosto de 2026 dirigida a estudiantes de la Universidad Militar Nueva Granada, con una participación de treita y ocho (38) asistentes. Durante la actividad se socializaron aspectos relacionados con la protección de los derechos de los usuarios, el cumplimiento de deberes por parte de los actores del sector transporte y la importancia de fortalecer la atención y orientación al ciudadano.
Como evidencia de la ejecución del control se cuenta con el informe de capacitación, el cual contiene el desarrollo de la jornada, registro de asistencia y soportes correspondientes.</t>
  </si>
  <si>
    <t>Alexander Munza Albino</t>
  </si>
  <si>
    <t>Margaret Furnieles Chipagra</t>
  </si>
  <si>
    <t>Se evidencia avance de la actividad. Para el primer cuatrimestre se realizó jornada de capacitación (10feb 2026) en “Derechos y Deberes de los Usuarios del Sector Transporte” dirigida a funcionarios de la empresa Flota Ospina Sanabria y Cía. S.A.</t>
  </si>
  <si>
    <t>Llevar a cabo (1) mesa de trabajo cuatrimestral con las empresas de transporte en el marco del programa de prevención ante la reclamación</t>
  </si>
  <si>
    <t>(3) Actas de reunión de las mesas de trabajo realizadas
(1) Por Cuatrimestre</t>
  </si>
  <si>
    <t>Primer cuatrimestre:
En el marco del control asociado al programa de prevención ante la reclamación, la Dirección adelantó las gestiones correspondientes para la realización de una mesa de trabajo con la empresa Aérea de Servicios y Facilitación Logística Integral S.A. – Clic S.A., orientada al fortalecimiento de acciones preventivas y de mejora en la atención a los usuarios del sector transporte.
Para el desarrollo de la actividad se remitió comunicación oficial de citación y posteriormente se realizaron contactos telefónicos de seguimiento con la empresa, a través de los cuales se informó sobre dificultades relacionadas con la recepción inicial de la comunicación y con la disponibilidad institucional de la aerolínea, en atención a compromisos derivados de un proceso de certificación internacional adelantado ante la IATA por parte de la aerolínea. En consecuencia, se efectuaron acciones de coordinación y reprogramación del espacio de trabajo, evidenciando la gestión y seguimiento adelantado por la Dirección para garantizar el desarrollo de la actividad.
Como soporte de la ejecución del control se cuenta con las comunicaciones oficiales remitidas y los registros de seguimiento efectuados con la empresa.
Segundo cuatrimestre: 
En el marco del control asociado al programa de Prevención Ante la Reclamación, la Dirección llevó acabo una mesa de trabajo con la empresa Aérea de Servicios y Facilitación Logística Integral S.A. – Clic S.A., orientada al fortalecimiento de acciones preventivas y de mejora en la atención a los usuarios del sector transporte la cual tuvo lugar el día 20/05/2026 en las instalaciones de la Superintendencia de Transporte de manera exitosa. 
Como evidencia se tiene el acta de reunión firmada por los asistentes.</t>
  </si>
  <si>
    <t xml:space="preserve">Se evidencia avance de la actividad. Para el primer cuatrimestre se realizó mesa de trabajo (30abril2026) con la empresa Aérea de Servicios y Facilitación Logística Integral S.A. – Clic S.A., orientada al fortalecimiento de acciones preventivas y de mejora en la atención a los usuarios del sector transporte.
</t>
  </si>
  <si>
    <t>Desarrollar (1) espacio de diálogo virtual (chat, foro, Facebook live) de una temática relacionada con Transito y Transporte Terrestre</t>
  </si>
  <si>
    <t xml:space="preserve">(1) Documento que registre las evidencias del desarrollo del espacio de dialogo </t>
  </si>
  <si>
    <t>Delegatura de Tránsito y Transporte Terrestre</t>
  </si>
  <si>
    <t>El espacio de diálogo está programado para el tercer cuatrimestre de 2026; una vez realizado, se procederá con el respectivo reporte.</t>
  </si>
  <si>
    <t>Nataly Leon</t>
  </si>
  <si>
    <t>Angela Galindo</t>
  </si>
  <si>
    <t>3.4</t>
  </si>
  <si>
    <t xml:space="preserve">Desarrollar semestralmente (1) espacio de diálogo virtual (chat, foro, Facebook live) de un tema relacionado con las acciones desarrolladas por la Delegatura de Concesiones e Infraestructura </t>
  </si>
  <si>
    <t xml:space="preserve">(2) Documentos que registre las evidencias del desarrollo del espacio de dialogo
(1) Por Semestre </t>
  </si>
  <si>
    <t>Delegatura de Concesiones e Infraestructura</t>
  </si>
  <si>
    <t xml:space="preserve">El día 27 de marzo se realizó un Facebook Live con la participación del ingeniero Hermes Castro acerca de equipos de apoyo a la aeronave 
</t>
  </si>
  <si>
    <t>Fabio Andrés Restrepo Londoño</t>
  </si>
  <si>
    <t xml:space="preserve">Esteban Martínez </t>
  </si>
  <si>
    <t xml:space="preserve">
28/11/2026</t>
  </si>
  <si>
    <t>3.5</t>
  </si>
  <si>
    <t>Realizar durante la vigencia (50) mesas de trabajo presenciales o virtuales, relacionadas con las acciones desarrolladas en la delegatura de concesiones (vigilados, ciudadanía, autoridades y otro)</t>
  </si>
  <si>
    <t>(50) Actas de la mesa de trabajo realizadas</t>
  </si>
  <si>
    <t xml:space="preserve">En el primer cuatrimestre se han realizado trece (13) mesas de trabajo con vigilados, autoridades y/o organizaciones civicas. </t>
  </si>
  <si>
    <t>3.6</t>
  </si>
  <si>
    <t xml:space="preserve">Realizar (20) Mesas de trabajo durante la vigencia, con los actores de la cadena logística supervisada por la Delegatura de Puertos (vigilados, autoridades, gremios y otros) </t>
  </si>
  <si>
    <t>(20) Listas de asistencia de las mesas de trabajo realizadas</t>
  </si>
  <si>
    <t>Superintendente Delegada de Puertos Directora de la Dirección de Promoción y Prevención de Puertos</t>
  </si>
  <si>
    <t xml:space="preserve">La Superintendente Delegada de Puertos realizó Mesas de Trabajo con diferentes actores de la cadena logistica, para atender problematicas presentadas en la zona porturia de Buenaventura, y entre otras, definir aspectos tecnicos con entidades concedentes. </t>
  </si>
  <si>
    <t>3.7</t>
  </si>
  <si>
    <t xml:space="preserve">Desarrollar un (1) espacio de diálogo virtual (chat, foro, Facebook live) de un tema relacionado con las acciones desarrolladas por la Delegatura de Puertos </t>
  </si>
  <si>
    <t>(1) Evidencia que demuestre la realización del espacio de dialogo realizado</t>
  </si>
  <si>
    <t>Delegatura de Puertos</t>
  </si>
  <si>
    <t xml:space="preserve">La Superintendente Delegada de Puertos participó en el panel Gobernanza Portuaria: Geopolitica, digitalización e Intermodalidad en el XV Encuentro Empresarial de Analdex, donde compartió la transformación digital que esta siendo adoptada por la Supertransporte. </t>
  </si>
  <si>
    <t>3.8</t>
  </si>
  <si>
    <t>Realizar y divulgar cuatrimestralmente (4) "Supercapsulas" en Redes Sociales, con el fin de dar a conocer temas de interés de la ciudadanía como derechos y deberes de los usuarios del sector transporte</t>
  </si>
  <si>
    <t>(12) Supercapsulas Informativas 
(4) Por cuatrimestre</t>
  </si>
  <si>
    <t>Grupo Interno de Comunicaciones</t>
  </si>
  <si>
    <t>Se realizaron cuatro supercápsulas sobre diferentes temas de interés e importancia para la ciudadanía, las cuales fueron cargadas en su respectiva carpeta.</t>
  </si>
  <si>
    <t>Edith Natalia Araque Bermúdez</t>
  </si>
  <si>
    <t>Andrea del Pilar Mancera Rojas</t>
  </si>
  <si>
    <t>Enrique Fernández Monsalve</t>
  </si>
  <si>
    <t>3.9</t>
  </si>
  <si>
    <t xml:space="preserve">Redactar y divulgar cuatrimestralmente (4) comunicados de prensa, a través del Portal WEB y/o Redes Sociales, con el fin de dar a conocer las acciones y la gestión de la supertransporte </t>
  </si>
  <si>
    <t>(12) Comunicados de Prensa
(4) Por Cuatrimestre</t>
  </si>
  <si>
    <t>Se Realizó el cargue de los diferentes comunicados de prensa realizados en el primer cuatrimestre del año en curso.</t>
  </si>
  <si>
    <t>Se realizaron cuatro comunicados que fueron publicados en la página web institucional.</t>
  </si>
  <si>
    <t>3.10</t>
  </si>
  <si>
    <t>Diseñar y divulgar cuatrimestralmente (4) campañas digitales a través de las redes sociales de la entidad con el fin de dar a conocer los avances, decisiones y gestión de la supertransporte.</t>
  </si>
  <si>
    <t>(12) Campañas Digitales
(4) Por Cuatrimestre</t>
  </si>
  <si>
    <t>Implementamos cuatro campañas externas en redes sociales, enfocadas en comunicar a la ciudadanía los avances y las novedades institucionales más relevantes</t>
  </si>
  <si>
    <t>3.11</t>
  </si>
  <si>
    <t>Difundir cuatrimestralmente en Redes Sociales la actividad misional de la entidad, a través de (8) Boletines Informativos audiovisuales "Los 3 de la Super"</t>
  </si>
  <si>
    <t>(24) Boletines Publicados
(8) Por Cuatrimestre</t>
  </si>
  <si>
    <t>Se realizaron ocho publicaciones de Los 3 de la Super, en donde se resumen las noticias más importantes de la semana que sucedieron en la SuperTransporte.</t>
  </si>
  <si>
    <t>3.12</t>
  </si>
  <si>
    <t>Preparar y realizar espacios de diálogo virtual (Facebook live, TikTok live, YouTube live e Instagram live) con el fin de responder inquietudes y dar a conocer los últimos avances de la entidad.</t>
  </si>
  <si>
    <t>(9) Espacios de diálogo virtual 
(3) Por Cuatrimestre</t>
  </si>
  <si>
    <t>En el primer cuatrimestre se realizaron tres lives dirigidos a las ciudadanias, a vigilados y a los funcionarios acerca de temas de interes, estos fueron transmitidos por las diferentes redes sociales de la entidad.</t>
  </si>
  <si>
    <t>En el segundo cuatrimestre se realizaron tres lives dirigidos a las ciudadanias, a vigilados y a los funcionarios acerca de temas de interes, estos fueron transmitidos por las diferentes redes sociales de la entidad.</t>
  </si>
  <si>
    <t>3.13</t>
  </si>
  <si>
    <t>Realizar una campaña semestral con el fin de dar a conocer la información de la entidad que se encuentra registrada en GOV.CO para facilitar al usuario su consulta en este aplicativo.</t>
  </si>
  <si>
    <t>(2) Campañas en Redes Sociales
(1) Por Semestre)</t>
  </si>
  <si>
    <t xml:space="preserve">Se realizó la publicación de GOV.GO en las diferentes redes sociales. </t>
  </si>
  <si>
    <t>Se evidencia ejecución de la actividad, dentro de las fechas establecidas, sin embargo, la campaña se realizó para el trámite del RUT. Se aclara que la actividad debe ir enfocada a la información que tiene la entidad en GOV.CO es decir 3 trámites, 1 OPA y 2 consultas</t>
  </si>
  <si>
    <t>3.14</t>
  </si>
  <si>
    <t xml:space="preserve">Disponer  en el PORTAL WEB de la entidad, el Programa de Transparencia y Ética Pública para consulta y observaciones de la ciudadanía </t>
  </si>
  <si>
    <t>(1) Evidencia que demuestre la realización de la publicación del PTEP en el PORTAL WEB</t>
  </si>
  <si>
    <t>Se realizó la publicación en el Portal WEB de la Entidad  para consulta y observaciones de la ciudadanía durante 15 días calendario, desde el 2 de enero hasta el 17 de enero del 2026, posteriormente se publicó la versión final del documento</t>
  </si>
  <si>
    <t>Keli Paola Vargas Castillo - Profesional Especializado OAP</t>
  </si>
  <si>
    <t>Martha Aguilar Copete - Jefe Oficina Asesora de Planeación</t>
  </si>
  <si>
    <t>3.15</t>
  </si>
  <si>
    <t>Elaborar y publicar en el Portal WEB (1) informe anual de Rendición de Cuentas de la vigencia correspondiente</t>
  </si>
  <si>
    <t>(1) Informe anual de Rendición de Cuentas Publicado en el PORTAL WEB</t>
  </si>
  <si>
    <t>3.16</t>
  </si>
  <si>
    <t>Desarrollar un espacio de rendición de cuentas con las organizaciones de la sociedad civil de derechos de las mujeres e igualdad de género, con el fin de socializar avances en el cumplimiento de los objetivos de la política de género institucional  teniendo en cuenta lo establecido en el Manual Único MURC de la Función Pública</t>
  </si>
  <si>
    <t>(1) Documento que consolide las evidencias de las actividades realizadas para el desarrollo del espacio de rendición de cuentas</t>
  </si>
  <si>
    <t>Equipo de Igual de Género / Oficina Asesora de Planeación</t>
  </si>
  <si>
    <t>3.17</t>
  </si>
  <si>
    <t>Desarrollar la audiencia de la rendición de cuentas de la gestión de la entidad teniendo en cuenta lo establecido en el Manual Único MURC de la Función Pública</t>
  </si>
  <si>
    <t>3.18</t>
  </si>
  <si>
    <t>Diseñar (1) Estrategia de Rendición de Cuentas bajo los lineamientos y parámetros definidos en el procedimiento e instructivo vigente de la entidad</t>
  </si>
  <si>
    <t>(1) Estrategia de Rendición de Cuentas</t>
  </si>
  <si>
    <t>Temática 4: Iniciativas Adicionales</t>
  </si>
  <si>
    <t>1. Iniciativas Adicionales</t>
  </si>
  <si>
    <t>Realizar (1) sensibilización en atención a peticiones, protocolo de servicio, accesibilidad y lenguaje claro al interior de la Supertransporte</t>
  </si>
  <si>
    <t xml:space="preserve">Se efectuo espacio de socializacion y capacitacion a los funcionarios contratistas de las regionales de la entidad en las que se socializaron los temas de PQRSDF, Protocolos de atencion, Lenguaje Claro, Atencion a personas en condicion de discapacidad  </t>
  </si>
  <si>
    <t>Elaborar en el primer cuatrimestre (1) Normograma de Protección de Usuarios del Sector Transporte</t>
  </si>
  <si>
    <t>(1) Matriz del Normograma</t>
  </si>
  <si>
    <t>Delegatura para la Protección de Usuarios</t>
  </si>
  <si>
    <t xml:space="preserve">30/04/2026
</t>
  </si>
  <si>
    <t xml:space="preserve">Durante el primer cuatrimestre se realizó la actualización de la matriz del normograma de control de la Delegatura para la Protección de los Usuarios del Sector Transporte, atendiendo las instrucciones impartidas por la Dra. Verónica Vanesa Martínez Tobón, Superintendente Delegada. La actividad se enfocó en la revisión y actualización de las disposiciones constitucionales, legales, reglamentarias y administrativas aplicables a las funciones de inspección, vigilancia y control, así como en la verificación de su vigencia y de los enlaces oficiales correspondientes.
Asimismo, se dejó programada para el segundo cuatrimestre la actualización del componente de control en caso de presentarse cambios normativos, así como la actualización del componente de vigilancia bajo los mismos lineamientos. Para el tercer cuatrimestre se proyectó la actualización del componente de inspección. La evidencia de esta actividad se encuentra cargada en la carpeta “4 Iniciativas Adicionales”, subcarpeta “1.2”.
Para el segundo cuatrimestre, se dejó programada la actualización de la Matriz del Normograma de Protección de Usuarios del Sector Transporte, específicamente en los componentes de Control y Vigilancia, en caso de presentarse cambios normativos que hicieran necesaria su modificación.
Durante el periodo objeto de seguimiento, se realizó la verificación correspondiente y no se identificaron cambios normativos que implicaran la actualización de los componentes señalados. En consecuencia, se mantiene vigente el mismo normograma, el cual continúa sujeto a revisión y actualización de acuerdo con la expedición, modificación o derogatoria de disposiciones normativas aplicables al sector transporte.
Para el tercer cuatrimestre, se mantiene la misma línea de trabajo, contemplando la revisión y actualización de los componentes de Control y Vigilancia cuando se presenten modificaciones normativas que así lo requieran. A la fecha, no se han presentado cambios normativos que generen la necesidad de modificar la matriz, por lo que continúa vigente el normograma establecido, sujeto a las actualizaciones que puedan derivarse de nuevos cambios normativos.
</t>
  </si>
  <si>
    <t>Verónica Vanesa Martínez Tobón</t>
  </si>
  <si>
    <t>Actualizar (1) matriz del Normograma de Protección de Usuarios del Sector Transporte para el segundo y tercer cuatrimestre</t>
  </si>
  <si>
    <t>(2) Matrices del Normograma Actualizada
(1) Por cuatrimestre (II y III)</t>
  </si>
  <si>
    <t>Durante el periodo comprendido entre mayo y agosto, se realizó la verificación y revisión de la normativa aplicable, contrastando las disposiciones vigentes con el normograma matriz proyectado, con el fin de identificar posibles modificaciones, derogatorias, adiciones o nuevas disposiciones que pudieran afectar su contenido. Como resultado de esta revisión, se efectuaron las actualizaciones correspondientes cuando fue necesario y se verificó la concordancia de la normativa con el normograma matriz. La información y el documento actualizado quedaron disponibles para consulta del grupo de trabajo, con el propósito de facilitar su seguimiento y permitir la incorporación oportuna de cualquier modificación que se presente posteriormente en la normatividad aplicable.</t>
  </si>
  <si>
    <t>Revisar una vez en el año, la normativa y procedimientos internos del área con el fin de identificar trámites susceptibles de ser inscritos en el SUIT y Portafolio de trámites</t>
  </si>
  <si>
    <t>(1) Acta de la reunión donde se evidencie la realización del espacio de revisión de trámites</t>
  </si>
  <si>
    <t>Se realizaron las actualizaciones en el Sistema Único de Información de 
Tramites “SUIT” de conformidad con las revisiones realizadas previamente 
en las mesas de trabajo por parte de la Dirección de Investigaciones de 
Tránsito y Transporte y la Oficina Asesora de Planeación. para el trámite 
Orden de entrega de vehículos de transporte público terrestre 
automotor inmovilizados Desde la plataforma del SUIT en el campo 
Descripción se efectuaron los siguientes ajustes referentes a la URL de 
acceso al módulo del trámite y el enlace del manual de usuario.
Los diferentes ajustes realizados para el trámite Orden de entrega de 
vehículos de transporte público terrestre automotor inmovilizados se 
encuentran descritos en el acta Nro. 3 del 26 de agosto del 2026. (Anexo)</t>
  </si>
  <si>
    <t>Milton Puentes - Profesional Especializado</t>
  </si>
  <si>
    <t>Luis Carlos Quintero - Director de Investigaciones de Tránsito y Transporte Terrestre</t>
  </si>
  <si>
    <t>Monitorear y actualizar semestralmente la plataforma tecnológica de los portales WEB de la entidad (Intranet, Sede electrónica, y Transformación Digital)</t>
  </si>
  <si>
    <t xml:space="preserve">(2) Documentos que contenga la información de la verificación de la plataforma tecnológica y su correspondiente actualización 
(1) Por Cuatrimestre)
</t>
  </si>
  <si>
    <t>Oficina de Tecnologías de la Información</t>
  </si>
  <si>
    <t>Se realizaron acciones de mejora sobre la infraestructura tecnológica de la entidad, consistentes en la actualización del portal web y la optimización de las bases de datos en la nube. Estas actividades permitieron garantizar el correcto funcionamiento de los servicios, optimizar el uso de recursos tecnológicos, reducir costos operativos y mejorar la eficiencia de la plataforma, manteniendo la disponibilidad y continuidad de los servicios institucionales.</t>
  </si>
  <si>
    <t>Revisar una vez en el año, la normativa y procedimientos internos del área con el fin de identificar si hay trámites susceptibles de ser inscritos en el SUIT y Portafolio de trámites</t>
  </si>
  <si>
    <t>Dirección Financiera</t>
  </si>
  <si>
    <t xml:space="preserve">No se han realizado actividades al respecto. </t>
  </si>
  <si>
    <t>Revisar los procesos de vigilancia, inspección y dos procedimientos de la Dirección de Promoción y Prevención y realizar las actualizaciones pertinentes si así lo requiere.</t>
  </si>
  <si>
    <t>(1) Procesos de vigilancia, inspección y (2) procedimientos de la Dirección de Promoción y Prevención revisados y  publicados en cadena de valor</t>
  </si>
  <si>
    <t xml:space="preserve">Dirección de Promoción y Prevención de la Delegatura de Puertos. </t>
  </si>
  <si>
    <t>Se revisaron los procedimientos 007 y se levantó un acta</t>
  </si>
  <si>
    <t>Revisar el proceso de control y un procedimiento de la Dirección de Investigaciones y Control y realizar las actualizaciones pertinentes si así lo requiere.</t>
  </si>
  <si>
    <t>(1) Proceso de control y (1) procedimiento de la Dirección de Control, revisados y publicados en cadena de valor</t>
  </si>
  <si>
    <t>Dirección de Investigaciones y Control de Puertos</t>
  </si>
  <si>
    <t xml:space="preserve">Revisar trimestralmente la información de los trámites, servicios y Otros Procedimientos Administrativos - OPAS, para actualizarla en el SUIT, Portafolio de Trámites y página web de la entidad. </t>
  </si>
  <si>
    <t>(4) Actas referentes a creación y/o actualización de Otro Procedimiento Administrativo Conciliación de Conflictos en el Sector transporte e infraestructura
(1) Por Trimestre</t>
  </si>
  <si>
    <t>Oficina Asesora Jurídica</t>
  </si>
  <si>
    <t>Trimestral</t>
  </si>
  <si>
    <t>Se adjunta acta de reunión del comité de conciliación realizada el 20/03/2026 donde se hizo revisión de la información de los trámites, servicios y Otros Procedimientos Administrativos - OPAS, actualizaciones del SUIT, Portafolio de Trámites y página web de la entidad.</t>
  </si>
  <si>
    <t>Luis Gabriel Serna Gamez
Jefe de la Oficina Asesora Jurídica</t>
  </si>
  <si>
    <t>Reporte actualizado 03 de septiembre 2026: Se carga acta de reunión No. 2 del comité de conciliación realizada el 23/06/2026 donde se hizo revisión de la información de los trámites, servicios y Otros Procedimientos Administrativos - OPAS, actualizaciones del SUIT, Portafolio de Trámites y página web de la entidad.</t>
  </si>
  <si>
    <t>Revisar trimestralmente la información normativa y de procedimientos internos del área con el fin de identificar si hay trámites susceptibles de ser inscritos en el SUIT y Portafolio de trámites. Se realizara con periodicidad trimestral.</t>
  </si>
  <si>
    <t>(4) Actas sobre revisión de la información normativa y de procedimientos internos del área y en caso de ser requerido realizar el trámite de inscripción en el SUIT
(1) Por Trimestre</t>
  </si>
  <si>
    <t>Se adjunta acta de reunión del comité de conciliación realizada el 20/03/2026 donde se hizo revisión de la información normativa y de procedimientos internos del área con el fin de identificar si hay trámites susceptibles de ser inscritos en el SUIT y Portafolio de trámites.</t>
  </si>
  <si>
    <t>Reporte actualizado 03 de septiembre 2026: Se carga acta de reunión No. 2 del comité de conciliación realizada el 23/06/2026 donde se hizo revisión de la información normativa y de procedimientos internos del área con el fin de identificar si hay trámites susceptibles de ser inscritos en el SUIT y Portafolio de trámites.</t>
  </si>
  <si>
    <t>1.12</t>
  </si>
  <si>
    <t>Realizar (1) sensibilización al interior de la entidad del Programa de Transparencia y Ética Pública con el fin de dar a conocer los objetivos y la importancia de su implementación y ejecución</t>
  </si>
  <si>
    <t>(1) Documento que consolide las evidencias de la actividad realizada</t>
  </si>
  <si>
    <t>Desde la OAP se llevó a cabo el desarrollo de la Semana de la Transparencia como espacio para la sensibilización y capacitación alrededor de la importancia del PTETP y de la promoción de una cultura de la gestión pública íntegra y transparente. Se adjunta como evidencia un documento en donde se describe y se agregan las fotografías correspondientes al desarrolla de la iniciativa "Semana de la Transparencia".</t>
  </si>
  <si>
    <t xml:space="preserve">Gisell Natalia Peña </t>
  </si>
  <si>
    <t>Gilberto Bustos</t>
  </si>
  <si>
    <t>1.13</t>
  </si>
  <si>
    <t>Realizar (1) socialización a través de los canales de comunicación internos de la entidad para servidores públicos y contratistas en el marco del 18 de agosto: Día Nacional de la lucha contra la corrupción y 9 de diciembre: Día Internacional de la lucha contra la corrupción</t>
  </si>
  <si>
    <t xml:space="preserve">(1) Documento que consolide las evidencias de la socialización realizada en cada fecha
</t>
  </si>
  <si>
    <t>En el marco de la conmemoración del Día Nacional Contra la Corrupción, el 18 de agosto del presentre año, se difundieron a través de los medios de comunicación interno de la entidad, tres piezas graficas alusivas a esta importante fecha. A través de ellas se habló de la existencia de este día y se motivaron reflexiones acerca de la importancia de la transparencia como principio institucional. Adicionalmente, se destacó la existencia de una herramienta como el PTEP y los canales de denuncia de presuntos casos de corrupción. 
Se adjunta un documento con la descripción de lo realizado y las evidencias correspondientes.</t>
  </si>
  <si>
    <t xml:space="preserve">CÓMO NOMBRAR LAS EVIDENCIAS DE LAS ACTIVIDADES DEL PROGRAMA DE TRANSPARENCIA Y ÉTICA PÚBLICA
</t>
  </si>
  <si>
    <t xml:space="preserve">A continuación, se registra la información y los campos mínimos de cómo se debe marcar los archivos para una mejor identificación y comprensión de la información que se está reportando. </t>
  </si>
  <si>
    <t>EJEMPLOS</t>
  </si>
  <si>
    <t>NOMBRE DEL INFORME</t>
  </si>
  <si>
    <t>TEMÁTICA</t>
  </si>
  <si>
    <r>
      <rPr>
        <b/>
        <sz val="10"/>
        <color rgb="FFFF0066"/>
        <rFont val="Verdana"/>
        <family val="2"/>
      </rPr>
      <t>ACCIÓN ESTRATÉGICA</t>
    </r>
    <r>
      <rPr>
        <b/>
        <sz val="8"/>
        <color rgb="FFFF0066"/>
        <rFont val="Verdana"/>
        <family val="2"/>
      </rPr>
      <t xml:space="preserve">
(Tener en cuenta la Númeración de la Actividad)</t>
    </r>
  </si>
  <si>
    <t xml:space="preserve"> RESPONSABLE</t>
  </si>
  <si>
    <t>FECHA CORTE DE LA INFORMACIÓN REPORTADA</t>
  </si>
  <si>
    <t>EJEMPLOS PARA MARCAR LAS EVIDENCIAS</t>
  </si>
  <si>
    <r>
      <t xml:space="preserve">PROGRAMA DE TRANSPARENCIA Y ÉTICA PÚBLICA - </t>
    </r>
    <r>
      <rPr>
        <b/>
        <sz val="10"/>
        <color theme="1"/>
        <rFont val="Verdana"/>
        <family val="2"/>
      </rPr>
      <t>PTEP</t>
    </r>
  </si>
  <si>
    <t>Gestión del Riesgo</t>
  </si>
  <si>
    <r>
      <rPr>
        <sz val="11"/>
        <color rgb="FFFF3300"/>
        <rFont val="Verdana"/>
        <family val="2"/>
      </rPr>
      <t>PTEP-</t>
    </r>
    <r>
      <rPr>
        <sz val="11"/>
        <color rgb="FF0070C0"/>
        <rFont val="Verdana"/>
        <family val="2"/>
      </rPr>
      <t>1.Gst.Riesgos</t>
    </r>
    <r>
      <rPr>
        <sz val="11"/>
        <color rgb="FF92D050"/>
        <rFont val="Verdana"/>
        <family val="2"/>
      </rPr>
      <t>_</t>
    </r>
    <r>
      <rPr>
        <sz val="11"/>
        <color rgb="FFFF0066"/>
        <rFont val="Verdana"/>
        <family val="2"/>
      </rPr>
      <t>1.1</t>
    </r>
    <r>
      <rPr>
        <sz val="11"/>
        <color rgb="FF632523"/>
        <rFont val="Verdana"/>
        <family val="2"/>
      </rPr>
      <t>.</t>
    </r>
    <r>
      <rPr>
        <sz val="11"/>
        <color rgb="FF00FF00"/>
        <rFont val="Verdana"/>
        <family val="2"/>
      </rPr>
      <t>OAP</t>
    </r>
    <r>
      <rPr>
        <sz val="11"/>
        <color rgb="FF92D050"/>
        <rFont val="Verdana"/>
        <family val="2"/>
      </rPr>
      <t>_</t>
    </r>
    <r>
      <rPr>
        <sz val="11"/>
        <color rgb="FFD81E3D"/>
        <rFont val="Verdana"/>
        <family val="2"/>
      </rPr>
      <t>30abr26</t>
    </r>
  </si>
  <si>
    <t>PTEP-1.Gst.Riesgos_2.1.CID_30abr26</t>
  </si>
  <si>
    <t>Redes y Articulación</t>
  </si>
  <si>
    <t>PTEP-2.RedsyArtc_1.10.OAJ_30ago26</t>
  </si>
  <si>
    <t>1.15</t>
  </si>
  <si>
    <t xml:space="preserve">Dirección de Promoción y Prevención de la Delegatura de Puertos. 
</t>
  </si>
  <si>
    <t>PTEP-2.RedsyArtc_1.15.DirPyPPuertos_30ago26</t>
  </si>
  <si>
    <t>Modelo de Estado Abierto</t>
  </si>
  <si>
    <t>Grupo de Gestión Contractual</t>
  </si>
  <si>
    <t>PTEP-3.EstadoAbi_3.1.CONTRAT_30abr26</t>
  </si>
  <si>
    <t>Gestión de Talento Humano</t>
  </si>
  <si>
    <t>PTEP-3.EstadoAbi_3.3.TH_30ago26</t>
  </si>
  <si>
    <t>Iniciativas Adicionales</t>
  </si>
  <si>
    <t>Delegatura de Transito y Transporte Terrestre</t>
  </si>
  <si>
    <t>PTEP-4.InicAdic_1.9.DTTT_30abr26</t>
  </si>
  <si>
    <t>1.22</t>
  </si>
  <si>
    <t>PTEP-4.InicAdic_1.22.RelCiud_30abr26</t>
  </si>
  <si>
    <t>Cuatrimestre- Seguimiento</t>
  </si>
  <si>
    <t>GESTION DE RIESGOS</t>
  </si>
  <si>
    <t>Redes Internas</t>
  </si>
  <si>
    <t>Gestión de Riesgos Para la Integridad Pública</t>
  </si>
  <si>
    <t>Ofcina Asesora de Planeación</t>
  </si>
  <si>
    <t xml:space="preserve"> Gestión de Riesgos de LA/FT/FP</t>
  </si>
  <si>
    <t>Canales de Denuncia</t>
  </si>
  <si>
    <t>Debida Diligencia</t>
  </si>
  <si>
    <t>Redes Externas</t>
  </si>
  <si>
    <t>ACTIVIDADES</t>
  </si>
  <si>
    <t>ENTREGAS</t>
  </si>
  <si>
    <t>Acceso a la Información Pública y Transparencia</t>
  </si>
  <si>
    <t>Integridad Pública y Cultura de la Legalidad</t>
  </si>
  <si>
    <t>Grupo Interno de Talento Humano</t>
  </si>
  <si>
    <t>Diálogo y Corresponsabilidad</t>
  </si>
  <si>
    <t>Delegatura para la Protección de usuarios</t>
  </si>
  <si>
    <t>1er cuatrimestre</t>
  </si>
  <si>
    <t>2do cuatrimestre</t>
  </si>
  <si>
    <t>3er cuatrimestre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</si>
</sst>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0"/>
      <name val="Arial"/>
      <family val="2"/>
    </font>
    <font>
      <u/>
      <sz val="11"/>
      <color theme="10"/>
      <name val="Calibri"/>
      <family val="2"/>
      <scheme val="minor"/>
    </font>
    <font>
      <b/>
      <sz val="11"/>
      <color theme="1"/>
      <name val="Calibri"/>
      <family val="2"/>
      <scheme val="minor"/>
    </font>
    <font>
      <sz val="11"/>
      <color rgb="FF000000"/>
      <name val="Verdana"/>
      <family val="2"/>
    </font>
    <font>
      <sz val="10"/>
      <color theme="1"/>
      <name val="Verdana"/>
      <family val="2"/>
    </font>
    <font>
      <b/>
      <sz val="11"/>
      <color theme="1"/>
      <name val="Verdana"/>
      <family val="2"/>
    </font>
    <font>
      <sz val="11"/>
      <color theme="1"/>
      <name val="Verdana"/>
      <family val="2"/>
    </font>
    <font>
      <b/>
      <sz val="11"/>
      <color indexed="8"/>
      <name val="Verdana"/>
      <family val="2"/>
    </font>
    <font>
      <b/>
      <sz val="12"/>
      <color theme="1"/>
      <name val="Verdana"/>
      <family val="2"/>
    </font>
    <font>
      <b/>
      <sz val="11"/>
      <color rgb="FF000000"/>
      <name val="Verdana"/>
      <family val="2"/>
    </font>
    <font>
      <sz val="11"/>
      <name val="Verdana"/>
      <family val="2"/>
    </font>
    <font>
      <b/>
      <sz val="11"/>
      <name val="Verdana"/>
      <family val="2"/>
    </font>
    <font>
      <b/>
      <sz val="11"/>
      <color rgb="FFFF3300"/>
      <name val="Verdana"/>
      <family val="2"/>
    </font>
    <font>
      <b/>
      <sz val="11"/>
      <color rgb="FF0070C0"/>
      <name val="Verdana"/>
      <family val="2"/>
    </font>
    <font>
      <b/>
      <sz val="8"/>
      <color rgb="FFFF0066"/>
      <name val="Verdana"/>
      <family val="2"/>
    </font>
    <font>
      <b/>
      <sz val="10"/>
      <color rgb="FFFF0066"/>
      <name val="Verdana"/>
      <family val="2"/>
    </font>
    <font>
      <b/>
      <sz val="11"/>
      <color rgb="FF00FF00"/>
      <name val="Verdana"/>
      <family val="2"/>
    </font>
    <font>
      <b/>
      <sz val="11"/>
      <color rgb="FFD81E3D"/>
      <name val="Verdana"/>
      <family val="2"/>
    </font>
    <font>
      <b/>
      <sz val="10"/>
      <color theme="1"/>
      <name val="Verdana"/>
      <family val="2"/>
    </font>
    <font>
      <sz val="14"/>
      <color theme="1"/>
      <name val="Verdana"/>
      <family val="2"/>
    </font>
    <font>
      <b/>
      <sz val="13"/>
      <color theme="1"/>
      <name val="Verdana"/>
      <family val="2"/>
    </font>
    <font>
      <sz val="13"/>
      <color theme="1"/>
      <name val="Verdana"/>
      <family val="2"/>
    </font>
    <font>
      <sz val="12"/>
      <color rgb="FF000000"/>
      <name val="Verdana"/>
      <family val="2"/>
    </font>
    <font>
      <b/>
      <sz val="14"/>
      <color rgb="FF000000"/>
      <name val="Verdana"/>
      <family val="2"/>
    </font>
    <font>
      <sz val="14"/>
      <color rgb="FF000000"/>
      <name val="Verdana"/>
      <family val="2"/>
    </font>
    <font>
      <sz val="11"/>
      <color rgb="FF000000"/>
      <name val="Calibri"/>
      <family val="2"/>
      <scheme val="minor"/>
    </font>
    <font>
      <sz val="8"/>
      <name val="Calibri"/>
      <family val="2"/>
      <scheme val="minor"/>
    </font>
    <font>
      <sz val="11"/>
      <color rgb="FF242424"/>
      <name val="Verdana"/>
      <family val="2"/>
    </font>
    <font>
      <sz val="11"/>
      <name val="Calibri"/>
      <family val="2"/>
    </font>
    <font>
      <b/>
      <sz val="11"/>
      <color rgb="FF000000"/>
      <name val="Calibri"/>
      <family val="2"/>
    </font>
    <font>
      <sz val="11"/>
      <color rgb="FF000000"/>
      <name val="Calibri"/>
      <family val="2"/>
    </font>
    <font>
      <sz val="12"/>
      <color rgb="FF000000"/>
      <name val="Aptos"/>
      <family val="2"/>
    </font>
    <font>
      <sz val="11"/>
      <color theme="0"/>
      <name val="Calibri"/>
      <family val="2"/>
    </font>
    <font>
      <sz val="11"/>
      <color rgb="FFFF3300"/>
      <name val="Verdana"/>
      <family val="2"/>
    </font>
    <font>
      <sz val="11"/>
      <color rgb="FF0070C0"/>
      <name val="Verdana"/>
      <family val="2"/>
    </font>
    <font>
      <sz val="11"/>
      <color rgb="FF92D050"/>
      <name val="Verdana"/>
      <family val="2"/>
    </font>
    <font>
      <sz val="11"/>
      <color rgb="FFFF0066"/>
      <name val="Verdana"/>
      <family val="2"/>
    </font>
    <font>
      <sz val="11"/>
      <color rgb="FF632523"/>
      <name val="Verdana"/>
      <family val="2"/>
    </font>
    <font>
      <sz val="11"/>
      <color rgb="FF00FF00"/>
      <name val="Verdana"/>
      <family val="2"/>
    </font>
    <font>
      <sz val="11"/>
      <color rgb="FFD81E3D"/>
      <name val="Verdana"/>
      <family val="2"/>
    </font>
    <font>
      <sz val="11"/>
      <color rgb="FF242424"/>
      <name val="Aptos Narrow"/>
      <family val="2"/>
    </font>
  </fonts>
  <fills count="19">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9"/>
        <bgColor indexed="64"/>
      </patternFill>
    </fill>
    <fill>
      <patternFill patternType="solid">
        <fgColor theme="9" tint="0.79998168889431442"/>
        <bgColor indexed="64"/>
      </patternFill>
    </fill>
    <fill>
      <patternFill patternType="solid">
        <fgColor theme="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rgb="FFFFC000"/>
        <bgColor indexed="64"/>
      </patternFill>
    </fill>
    <fill>
      <patternFill patternType="solid">
        <fgColor theme="0"/>
        <bgColor rgb="FF000000"/>
      </patternFill>
    </fill>
    <fill>
      <patternFill patternType="solid">
        <fgColor rgb="FF92D050"/>
        <bgColor indexed="64"/>
      </patternFill>
    </fill>
    <fill>
      <patternFill patternType="solid">
        <fgColor rgb="FFFFFF00"/>
        <bgColor indexed="64"/>
      </patternFill>
    </fill>
    <fill>
      <patternFill patternType="solid">
        <fgColor rgb="FFFFFF00"/>
        <bgColor rgb="FF000000"/>
      </patternFill>
    </fill>
    <fill>
      <patternFill patternType="solid">
        <fgColor rgb="FF92D050"/>
        <bgColor rgb="FF000000"/>
      </patternFill>
    </fill>
    <fill>
      <patternFill patternType="solid">
        <fgColor rgb="FF00B05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thin">
        <color rgb="FF000000"/>
      </left>
      <right/>
      <top/>
      <bottom/>
      <diagonal/>
    </border>
    <border>
      <left style="thin">
        <color rgb="FFED7D31"/>
      </left>
      <right/>
      <top style="thin">
        <color rgb="FFED7D31"/>
      </top>
      <bottom/>
      <diagonal/>
    </border>
    <border>
      <left/>
      <right/>
      <top style="thin">
        <color rgb="FFED7D31"/>
      </top>
      <bottom/>
      <diagonal/>
    </border>
    <border>
      <left/>
      <right style="thin">
        <color rgb="FFED7D31"/>
      </right>
      <top style="thin">
        <color rgb="FFED7D31"/>
      </top>
      <bottom/>
      <diagonal/>
    </border>
    <border>
      <left style="thin">
        <color rgb="FFED7D31"/>
      </left>
      <right/>
      <top/>
      <bottom/>
      <diagonal/>
    </border>
    <border>
      <left style="thin">
        <color rgb="FFED7D31"/>
      </left>
      <right/>
      <top style="thin">
        <color rgb="FFED7D31"/>
      </top>
      <bottom style="thin">
        <color rgb="FFED7D31"/>
      </bottom>
      <diagonal/>
    </border>
    <border>
      <left/>
      <right/>
      <top style="thin">
        <color rgb="FFED7D31"/>
      </top>
      <bottom style="thin">
        <color rgb="FFED7D31"/>
      </bottom>
      <diagonal/>
    </border>
    <border>
      <left style="thin">
        <color rgb="FFED7D31"/>
      </left>
      <right/>
      <top/>
      <bottom style="thin">
        <color rgb="FFED7D31"/>
      </bottom>
      <diagonal/>
    </border>
    <border>
      <left/>
      <right/>
      <top/>
      <bottom style="thin">
        <color rgb="FFED7D31"/>
      </bottom>
      <diagonal/>
    </border>
    <border>
      <left/>
      <right style="thin">
        <color rgb="FFED7D31"/>
      </right>
      <top/>
      <bottom style="thin">
        <color rgb="FFED7D31"/>
      </bottom>
      <diagonal/>
    </border>
    <border>
      <left/>
      <right style="thin">
        <color rgb="FFED7D31"/>
      </right>
      <top style="thin">
        <color rgb="FFED7D31"/>
      </top>
      <bottom style="thin">
        <color rgb="FFED7D3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
      <left/>
      <right style="thin">
        <color rgb="FF000000"/>
      </right>
      <top style="thin">
        <color rgb="FF000000"/>
      </top>
      <bottom/>
      <diagonal/>
    </border>
    <border>
      <left style="thin">
        <color indexed="64"/>
      </left>
      <right/>
      <top/>
      <bottom style="thin">
        <color indexed="64"/>
      </bottom>
      <diagonal/>
    </border>
  </borders>
  <cellStyleXfs count="4">
    <xf numFmtId="0" fontId="0" fillId="0" borderId="0"/>
    <xf numFmtId="0" fontId="1" fillId="0" borderId="0"/>
    <xf numFmtId="0" fontId="1" fillId="0" borderId="0" applyNumberFormat="0" applyFont="0" applyFill="0" applyBorder="0" applyAlignment="0" applyProtection="0"/>
    <xf numFmtId="0" fontId="2" fillId="0" borderId="0" applyNumberFormat="0" applyFill="0" applyBorder="0" applyAlignment="0" applyProtection="0"/>
  </cellStyleXfs>
  <cellXfs count="343">
    <xf numFmtId="0" fontId="0" fillId="0" borderId="0" xfId="0"/>
    <xf numFmtId="0" fontId="4" fillId="0" borderId="0" xfId="0" applyFont="1" applyAlignment="1">
      <alignment vertical="center"/>
    </xf>
    <xf numFmtId="0" fontId="5" fillId="0" borderId="0" xfId="0" applyFont="1"/>
    <xf numFmtId="0" fontId="7" fillId="0" borderId="0" xfId="0" applyFont="1"/>
    <xf numFmtId="0" fontId="7" fillId="0" borderId="1" xfId="0" applyFont="1" applyBorder="1" applyAlignment="1">
      <alignment horizontal="left" vertical="center"/>
    </xf>
    <xf numFmtId="0" fontId="7" fillId="0" borderId="0" xfId="0" applyFont="1" applyAlignment="1">
      <alignment horizontal="center"/>
    </xf>
    <xf numFmtId="15" fontId="7" fillId="0" borderId="0" xfId="0" applyNumberFormat="1" applyFont="1" applyAlignment="1">
      <alignment horizontal="center"/>
    </xf>
    <xf numFmtId="0" fontId="7" fillId="0" borderId="0" xfId="0" applyFont="1" applyAlignment="1">
      <alignment horizontal="center" vertical="center" wrapText="1"/>
    </xf>
    <xf numFmtId="0" fontId="7" fillId="0" borderId="0" xfId="0" applyFont="1" applyAlignment="1">
      <alignment horizontal="left" vertical="center"/>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15" fontId="5" fillId="0" borderId="2" xfId="0" applyNumberFormat="1"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15"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7" fillId="0" borderId="0" xfId="0" applyFont="1" applyAlignment="1">
      <alignment horizontal="center" vertical="center"/>
    </xf>
    <xf numFmtId="0" fontId="0" fillId="0" borderId="0" xfId="0" applyAlignment="1">
      <alignment vertical="center" wrapText="1"/>
    </xf>
    <xf numFmtId="0" fontId="3" fillId="6" borderId="0" xfId="0" applyFont="1" applyFill="1" applyAlignment="1">
      <alignment vertical="center" wrapText="1"/>
    </xf>
    <xf numFmtId="0" fontId="7" fillId="2" borderId="0" xfId="0" applyFont="1" applyFill="1"/>
    <xf numFmtId="0" fontId="6" fillId="4" borderId="1" xfId="0" applyFont="1" applyFill="1" applyBorder="1" applyAlignment="1">
      <alignment horizontal="center" vertical="center" wrapText="1"/>
    </xf>
    <xf numFmtId="0" fontId="20" fillId="0" borderId="0" xfId="0" applyFont="1"/>
    <xf numFmtId="0" fontId="20" fillId="0" borderId="0" xfId="0" applyFont="1" applyAlignment="1">
      <alignment horizontal="center"/>
    </xf>
    <xf numFmtId="14" fontId="7" fillId="2" borderId="1" xfId="0" applyNumberFormat="1" applyFont="1" applyFill="1" applyBorder="1" applyAlignment="1">
      <alignment horizontal="center" vertical="center"/>
    </xf>
    <xf numFmtId="0" fontId="13"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5" fillId="0" borderId="10" xfId="0" applyFont="1" applyBorder="1" applyAlignment="1">
      <alignment horizontal="center" vertical="center" wrapText="1"/>
    </xf>
    <xf numFmtId="0" fontId="17" fillId="0" borderId="12" xfId="0" applyFont="1" applyBorder="1" applyAlignment="1">
      <alignment horizontal="center" vertical="center" wrapText="1"/>
    </xf>
    <xf numFmtId="15" fontId="18" fillId="0" borderId="10"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0" fillId="12" borderId="0" xfId="0" applyFill="1"/>
    <xf numFmtId="0" fontId="23" fillId="0" borderId="0" xfId="0" applyFont="1" applyAlignment="1">
      <alignment vertical="top"/>
    </xf>
    <xf numFmtId="0" fontId="24" fillId="0" borderId="18" xfId="0" applyFont="1" applyBorder="1" applyAlignment="1">
      <alignment horizontal="right" vertical="center"/>
    </xf>
    <xf numFmtId="0" fontId="3" fillId="14" borderId="0" xfId="0" applyFont="1" applyFill="1"/>
    <xf numFmtId="0" fontId="3" fillId="11" borderId="0" xfId="0" applyFont="1" applyFill="1"/>
    <xf numFmtId="0" fontId="0" fillId="0" borderId="0" xfId="0" applyAlignment="1">
      <alignment horizontal="center"/>
    </xf>
    <xf numFmtId="0" fontId="3" fillId="14" borderId="0" xfId="0" applyFont="1" applyFill="1" applyAlignment="1">
      <alignment horizontal="center"/>
    </xf>
    <xf numFmtId="0" fontId="3" fillId="11" borderId="0" xfId="0" applyFont="1" applyFill="1" applyAlignment="1">
      <alignment horizontal="center"/>
    </xf>
    <xf numFmtId="0" fontId="7" fillId="2" borderId="1" xfId="0" applyFont="1" applyFill="1" applyBorder="1" applyAlignment="1">
      <alignment horizontal="left" vertical="center" wrapText="1"/>
    </xf>
    <xf numFmtId="0" fontId="23" fillId="0" borderId="0" xfId="0" applyFont="1" applyAlignment="1" applyProtection="1">
      <alignment vertical="top"/>
      <protection locked="0"/>
    </xf>
    <xf numFmtId="0" fontId="23" fillId="0" borderId="0" xfId="0" applyFont="1" applyAlignment="1" applyProtection="1">
      <alignment horizontal="center" vertical="top"/>
      <protection locked="0"/>
    </xf>
    <xf numFmtId="0" fontId="5" fillId="0" borderId="0" xfId="0" applyFont="1" applyProtection="1">
      <protection locked="0"/>
    </xf>
    <xf numFmtId="0" fontId="5" fillId="0" borderId="0" xfId="0" applyFont="1" applyAlignment="1" applyProtection="1">
      <alignment horizontal="center"/>
      <protection locked="0"/>
    </xf>
    <xf numFmtId="0" fontId="24" fillId="0" borderId="18" xfId="0" applyFont="1" applyBorder="1" applyAlignment="1" applyProtection="1">
      <alignment horizontal="center" vertical="center"/>
      <protection locked="0"/>
    </xf>
    <xf numFmtId="0" fontId="22" fillId="0" borderId="0" xfId="0" applyFont="1" applyProtection="1">
      <protection locked="0"/>
    </xf>
    <xf numFmtId="49" fontId="6" fillId="8" borderId="1" xfId="0" applyNumberFormat="1" applyFont="1" applyFill="1" applyBorder="1" applyAlignment="1" applyProtection="1">
      <alignment horizontal="center" vertical="center" wrapText="1"/>
      <protection locked="0"/>
    </xf>
    <xf numFmtId="0" fontId="6" fillId="11" borderId="1" xfId="0" applyFont="1" applyFill="1" applyBorder="1" applyAlignment="1" applyProtection="1">
      <alignment horizontal="center" vertical="center" wrapText="1"/>
      <protection locked="0"/>
    </xf>
    <xf numFmtId="49" fontId="6" fillId="11" borderId="4" xfId="0" applyNumberFormat="1" applyFont="1" applyFill="1" applyBorder="1" applyAlignment="1" applyProtection="1">
      <alignment horizontal="center" vertical="center" wrapText="1"/>
      <protection locked="0"/>
    </xf>
    <xf numFmtId="0" fontId="5" fillId="2" borderId="0" xfId="0" applyFont="1" applyFill="1" applyProtection="1">
      <protection locked="0"/>
    </xf>
    <xf numFmtId="14" fontId="11" fillId="0" borderId="1" xfId="0" applyNumberFormat="1" applyFont="1" applyBorder="1" applyAlignment="1" applyProtection="1">
      <alignment horizontal="center" vertical="center"/>
      <protection locked="0"/>
    </xf>
    <xf numFmtId="0" fontId="7" fillId="2" borderId="1" xfId="0" applyFont="1" applyFill="1" applyBorder="1" applyAlignment="1" applyProtection="1">
      <alignment vertical="center" wrapText="1"/>
      <protection locked="0"/>
    </xf>
    <xf numFmtId="0" fontId="7" fillId="2" borderId="1" xfId="0" applyFont="1" applyFill="1" applyBorder="1" applyAlignment="1" applyProtection="1">
      <alignment horizontal="center" vertical="center"/>
      <protection locked="0"/>
    </xf>
    <xf numFmtId="0" fontId="7" fillId="2" borderId="1" xfId="0" applyFont="1" applyFill="1" applyBorder="1" applyAlignment="1" applyProtection="1">
      <alignment vertical="center"/>
      <protection locked="0"/>
    </xf>
    <xf numFmtId="0" fontId="5" fillId="2" borderId="1" xfId="0" applyFont="1" applyFill="1" applyBorder="1" applyProtection="1">
      <protection locked="0"/>
    </xf>
    <xf numFmtId="0" fontId="7" fillId="2" borderId="1" xfId="0" applyFont="1" applyFill="1" applyBorder="1" applyAlignment="1" applyProtection="1">
      <alignment horizontal="left" vertical="center" wrapText="1"/>
      <protection locked="0"/>
    </xf>
    <xf numFmtId="0" fontId="7" fillId="2" borderId="4" xfId="0" applyFont="1" applyFill="1" applyBorder="1" applyAlignment="1" applyProtection="1">
      <alignment horizontal="left" vertical="center" wrapText="1"/>
      <protection locked="0"/>
    </xf>
    <xf numFmtId="14" fontId="11" fillId="0" borderId="2" xfId="0" applyNumberFormat="1" applyFont="1" applyBorder="1" applyAlignment="1" applyProtection="1">
      <alignment horizontal="center" vertical="center"/>
      <protection locked="0"/>
    </xf>
    <xf numFmtId="0" fontId="7" fillId="0" borderId="1" xfId="0" applyFont="1" applyBorder="1" applyAlignment="1" applyProtection="1">
      <alignment horizontal="left" vertical="center" wrapText="1"/>
      <protection locked="0"/>
    </xf>
    <xf numFmtId="0" fontId="11" fillId="0" borderId="9" xfId="0" applyFont="1" applyBorder="1" applyAlignment="1" applyProtection="1">
      <alignment horizontal="center" vertical="center" wrapText="1"/>
      <protection locked="0"/>
    </xf>
    <xf numFmtId="14" fontId="11" fillId="0" borderId="9" xfId="0" applyNumberFormat="1" applyFont="1" applyBorder="1" applyAlignment="1" applyProtection="1">
      <alignment horizontal="center" vertical="center"/>
      <protection locked="0"/>
    </xf>
    <xf numFmtId="0" fontId="4" fillId="3" borderId="2" xfId="0" applyFont="1" applyFill="1" applyBorder="1" applyAlignment="1" applyProtection="1">
      <alignment vertical="center" wrapText="1"/>
      <protection locked="0"/>
    </xf>
    <xf numFmtId="0" fontId="11" fillId="2" borderId="1" xfId="0" applyFont="1" applyFill="1" applyBorder="1" applyAlignment="1" applyProtection="1">
      <alignment horizontal="left" vertical="center" wrapText="1"/>
      <protection locked="0"/>
    </xf>
    <xf numFmtId="0" fontId="7" fillId="0" borderId="1" xfId="0" applyFont="1" applyBorder="1" applyAlignment="1" applyProtection="1">
      <alignment horizontal="center" vertical="center"/>
      <protection locked="0"/>
    </xf>
    <xf numFmtId="0" fontId="5" fillId="0" borderId="1" xfId="0" applyFont="1" applyBorder="1" applyProtection="1">
      <protection locked="0"/>
    </xf>
    <xf numFmtId="14" fontId="4" fillId="0" borderId="2" xfId="0" applyNumberFormat="1" applyFont="1" applyBorder="1" applyAlignment="1" applyProtection="1">
      <alignment horizontal="center" vertical="center" wrapText="1"/>
      <protection locked="0"/>
    </xf>
    <xf numFmtId="0" fontId="7" fillId="0" borderId="2" xfId="0" applyFont="1" applyBorder="1" applyAlignment="1" applyProtection="1">
      <alignment horizontal="left" vertical="center" wrapText="1"/>
      <protection locked="0"/>
    </xf>
    <xf numFmtId="14" fontId="7" fillId="0" borderId="1" xfId="0" applyNumberFormat="1" applyFont="1" applyBorder="1" applyAlignment="1" applyProtection="1">
      <alignment horizontal="center" vertical="center"/>
      <protection locked="0"/>
    </xf>
    <xf numFmtId="0" fontId="7" fillId="2" borderId="4" xfId="0" applyFont="1" applyFill="1" applyBorder="1" applyAlignment="1" applyProtection="1">
      <alignment vertical="center"/>
      <protection locked="0"/>
    </xf>
    <xf numFmtId="0" fontId="7" fillId="0" borderId="0" xfId="0" applyFont="1" applyAlignment="1" applyProtection="1">
      <alignment horizontal="center" vertical="center"/>
      <protection locked="0"/>
    </xf>
    <xf numFmtId="0" fontId="6" fillId="9" borderId="1" xfId="0" applyFont="1" applyFill="1" applyBorder="1" applyAlignment="1">
      <alignment horizontal="center" vertical="center"/>
    </xf>
    <xf numFmtId="0" fontId="6" fillId="9"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4" fillId="0" borderId="1" xfId="0" applyFont="1" applyBorder="1" applyAlignment="1">
      <alignment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14" fontId="11" fillId="0" borderId="1" xfId="0" applyNumberFormat="1" applyFont="1" applyBorder="1" applyAlignment="1">
      <alignment horizontal="center" vertical="center"/>
    </xf>
    <xf numFmtId="0" fontId="11" fillId="0" borderId="5" xfId="0" applyFont="1" applyBorder="1" applyAlignment="1">
      <alignment horizontal="left" vertical="center" wrapText="1"/>
    </xf>
    <xf numFmtId="0" fontId="11" fillId="0" borderId="5" xfId="0" applyFont="1" applyBorder="1" applyAlignment="1">
      <alignment horizontal="center" vertical="center" wrapText="1"/>
    </xf>
    <xf numFmtId="14" fontId="11" fillId="0" borderId="5" xfId="0" applyNumberFormat="1" applyFont="1" applyBorder="1" applyAlignment="1">
      <alignment horizontal="center" vertical="center"/>
    </xf>
    <xf numFmtId="14" fontId="11" fillId="2" borderId="1" xfId="0" applyNumberFormat="1" applyFont="1" applyFill="1" applyBorder="1" applyAlignment="1">
      <alignment horizontal="center" vertical="center"/>
    </xf>
    <xf numFmtId="0" fontId="11" fillId="0" borderId="2" xfId="0" applyFont="1" applyBorder="1" applyAlignment="1">
      <alignment horizontal="center" vertical="center" wrapText="1"/>
    </xf>
    <xf numFmtId="14" fontId="11" fillId="0" borderId="2" xfId="0" applyNumberFormat="1" applyFont="1" applyBorder="1" applyAlignment="1">
      <alignment horizontal="center" vertical="center"/>
    </xf>
    <xf numFmtId="0" fontId="12" fillId="0" borderId="2" xfId="0" applyFont="1" applyBorder="1" applyAlignment="1">
      <alignment horizontal="center" vertical="center" wrapText="1"/>
    </xf>
    <xf numFmtId="0" fontId="11" fillId="0" borderId="9" xfId="0" applyFont="1" applyBorder="1" applyAlignment="1">
      <alignment vertical="center" wrapText="1"/>
    </xf>
    <xf numFmtId="0" fontId="11" fillId="0" borderId="9" xfId="0" applyFont="1" applyBorder="1" applyAlignment="1">
      <alignment horizontal="left" vertical="center" wrapText="1"/>
    </xf>
    <xf numFmtId="0" fontId="11" fillId="0" borderId="9" xfId="0" applyFont="1" applyBorder="1" applyAlignment="1">
      <alignment horizontal="center" vertical="center" wrapText="1"/>
    </xf>
    <xf numFmtId="14" fontId="11" fillId="0" borderId="9" xfId="0" applyNumberFormat="1" applyFont="1" applyBorder="1" applyAlignment="1">
      <alignment horizontal="center" vertical="center"/>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6" fillId="0" borderId="2" xfId="0" applyFont="1" applyBorder="1" applyAlignment="1">
      <alignment horizontal="center" vertical="center" wrapText="1"/>
    </xf>
    <xf numFmtId="0" fontId="7" fillId="0" borderId="2" xfId="0" applyFont="1" applyBorder="1" applyAlignment="1">
      <alignment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11" fillId="2" borderId="1" xfId="0" applyFont="1" applyFill="1" applyBorder="1" applyAlignment="1">
      <alignment vertical="center" wrapText="1"/>
    </xf>
    <xf numFmtId="0" fontId="11" fillId="2" borderId="1" xfId="0" applyFont="1" applyFill="1" applyBorder="1" applyAlignment="1">
      <alignment horizontal="left" vertical="center" wrapText="1"/>
    </xf>
    <xf numFmtId="0" fontId="6" fillId="0" borderId="4" xfId="0" applyFont="1" applyBorder="1" applyAlignment="1">
      <alignment horizontal="center" vertical="center"/>
    </xf>
    <xf numFmtId="0" fontId="7" fillId="0" borderId="1" xfId="0" applyFont="1" applyBorder="1" applyAlignment="1">
      <alignment horizontal="left" vertical="center" wrapText="1"/>
    </xf>
    <xf numFmtId="14" fontId="7" fillId="0" borderId="1" xfId="0" applyNumberFormat="1" applyFont="1" applyBorder="1" applyAlignment="1">
      <alignment horizontal="center" vertical="center"/>
    </xf>
    <xf numFmtId="0" fontId="7"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7" fillId="2" borderId="2" xfId="0" applyFont="1" applyFill="1" applyBorder="1" applyAlignment="1">
      <alignment vertical="center" wrapText="1"/>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23"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0" fontId="4" fillId="3" borderId="1" xfId="0" applyFont="1" applyFill="1" applyBorder="1" applyAlignment="1">
      <alignment vertical="center" wrapText="1"/>
    </xf>
    <xf numFmtId="0" fontId="4" fillId="3" borderId="1"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7" fillId="2" borderId="5" xfId="0" applyFont="1" applyFill="1" applyBorder="1" applyAlignment="1">
      <alignment horizontal="center" vertical="center" wrapText="1"/>
    </xf>
    <xf numFmtId="14" fontId="0" fillId="2" borderId="1" xfId="0" applyNumberFormat="1" applyFill="1" applyBorder="1" applyAlignment="1">
      <alignment horizontal="center" vertical="center" wrapText="1"/>
    </xf>
    <xf numFmtId="0" fontId="7" fillId="2" borderId="1" xfId="0" applyFont="1" applyFill="1" applyBorder="1" applyAlignment="1">
      <alignment vertical="center" wrapText="1"/>
    </xf>
    <xf numFmtId="14" fontId="7" fillId="2" borderId="5" xfId="0" applyNumberFormat="1" applyFont="1" applyFill="1" applyBorder="1" applyAlignment="1">
      <alignment horizontal="center" vertical="center" wrapText="1"/>
    </xf>
    <xf numFmtId="14" fontId="11" fillId="0" borderId="1" xfId="0" applyNumberFormat="1" applyFont="1" applyBorder="1" applyAlignment="1">
      <alignment horizontal="center" vertical="center" wrapText="1"/>
    </xf>
    <xf numFmtId="14" fontId="7" fillId="2" borderId="1" xfId="0" applyNumberFormat="1"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14" fontId="11" fillId="0" borderId="9" xfId="0" applyNumberFormat="1" applyFont="1" applyBorder="1" applyAlignment="1">
      <alignment horizontal="center" vertical="center" wrapText="1"/>
    </xf>
    <xf numFmtId="14" fontId="4" fillId="3" borderId="5" xfId="0" applyNumberFormat="1" applyFont="1" applyFill="1" applyBorder="1" applyAlignment="1">
      <alignment horizontal="center" vertical="center" wrapText="1"/>
    </xf>
    <xf numFmtId="14" fontId="4" fillId="3" borderId="2" xfId="0" applyNumberFormat="1"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0" fontId="7" fillId="0" borderId="1" xfId="0" applyFont="1" applyBorder="1" applyAlignment="1">
      <alignment horizontal="center" vertical="center"/>
    </xf>
    <xf numFmtId="14" fontId="7" fillId="2" borderId="9" xfId="0" applyNumberFormat="1" applyFont="1" applyFill="1" applyBorder="1" applyAlignment="1">
      <alignment horizontal="center" vertical="center" wrapText="1"/>
    </xf>
    <xf numFmtId="0" fontId="4" fillId="13" borderId="1" xfId="0" applyFont="1" applyFill="1" applyBorder="1" applyAlignment="1">
      <alignment vertical="center" wrapText="1"/>
    </xf>
    <xf numFmtId="14" fontId="26" fillId="13" borderId="24" xfId="0" applyNumberFormat="1" applyFont="1" applyFill="1" applyBorder="1" applyAlignment="1">
      <alignment horizontal="center" vertical="center" wrapText="1"/>
    </xf>
    <xf numFmtId="0" fontId="4" fillId="13" borderId="24" xfId="0" applyFont="1" applyFill="1" applyBorder="1" applyAlignment="1">
      <alignment horizontal="left" vertical="center" wrapText="1"/>
    </xf>
    <xf numFmtId="0" fontId="4" fillId="3" borderId="24" xfId="0" applyFont="1" applyFill="1" applyBorder="1" applyAlignment="1">
      <alignment horizontal="center" vertical="center" wrapText="1"/>
    </xf>
    <xf numFmtId="0" fontId="5" fillId="0" borderId="5" xfId="0" applyFont="1" applyBorder="1" applyProtection="1">
      <protection locked="0"/>
    </xf>
    <xf numFmtId="0" fontId="7" fillId="0" borderId="5" xfId="0" applyFont="1" applyBorder="1" applyAlignment="1" applyProtection="1">
      <alignment horizontal="center" vertical="center"/>
      <protection locked="0"/>
    </xf>
    <xf numFmtId="0" fontId="5" fillId="0" borderId="2" xfId="0" applyFont="1" applyBorder="1" applyProtection="1">
      <protection locked="0"/>
    </xf>
    <xf numFmtId="0" fontId="4" fillId="3" borderId="1" xfId="0" applyFont="1" applyFill="1" applyBorder="1" applyAlignment="1">
      <alignment horizontal="left" vertical="center" wrapText="1"/>
    </xf>
    <xf numFmtId="14" fontId="5" fillId="2" borderId="1" xfId="0" applyNumberFormat="1" applyFont="1" applyFill="1" applyBorder="1" applyAlignment="1">
      <alignment horizontal="center" vertical="center"/>
    </xf>
    <xf numFmtId="14" fontId="4" fillId="3" borderId="7" xfId="0" applyNumberFormat="1" applyFont="1" applyFill="1" applyBorder="1" applyAlignment="1">
      <alignment horizontal="center" vertical="center" wrapText="1"/>
    </xf>
    <xf numFmtId="0" fontId="4" fillId="3" borderId="24" xfId="0" applyFont="1" applyFill="1" applyBorder="1" applyAlignment="1">
      <alignment horizontal="left" vertical="center" wrapText="1"/>
    </xf>
    <xf numFmtId="0" fontId="4" fillId="13" borderId="24" xfId="0" applyFont="1" applyFill="1" applyBorder="1" applyAlignment="1">
      <alignment horizontal="center" vertical="center" wrapText="1"/>
    </xf>
    <xf numFmtId="0" fontId="4" fillId="3" borderId="27" xfId="0" applyFont="1" applyFill="1" applyBorder="1" applyAlignment="1">
      <alignment horizontal="left" vertical="center" wrapText="1"/>
    </xf>
    <xf numFmtId="14" fontId="4" fillId="3" borderId="25" xfId="0" applyNumberFormat="1" applyFont="1" applyFill="1" applyBorder="1" applyAlignment="1">
      <alignment horizontal="center" vertical="center" wrapText="1"/>
    </xf>
    <xf numFmtId="14" fontId="4" fillId="13" borderId="1" xfId="0" applyNumberFormat="1" applyFont="1" applyFill="1" applyBorder="1" applyAlignment="1">
      <alignment horizontal="center" vertical="center" wrapText="1"/>
    </xf>
    <xf numFmtId="14" fontId="7" fillId="2" borderId="3" xfId="0" applyNumberFormat="1" applyFont="1" applyFill="1" applyBorder="1" applyAlignment="1">
      <alignment horizontal="center" vertical="center" wrapText="1"/>
    </xf>
    <xf numFmtId="0" fontId="7" fillId="2" borderId="1" xfId="0" applyFont="1" applyFill="1" applyBorder="1" applyAlignment="1">
      <alignment horizontal="justify" vertical="center" wrapText="1"/>
    </xf>
    <xf numFmtId="0" fontId="4" fillId="3" borderId="1" xfId="0" applyFont="1" applyFill="1" applyBorder="1" applyAlignment="1">
      <alignment horizontal="justify" vertical="center" wrapText="1"/>
    </xf>
    <xf numFmtId="14" fontId="4" fillId="3" borderId="24" xfId="0" applyNumberFormat="1" applyFont="1" applyFill="1" applyBorder="1" applyAlignment="1">
      <alignment horizontal="center" vertical="center" wrapText="1"/>
    </xf>
    <xf numFmtId="0" fontId="4" fillId="3" borderId="5" xfId="0" applyFont="1" applyFill="1" applyBorder="1" applyAlignment="1">
      <alignment horizontal="left" vertical="center" wrapText="1"/>
    </xf>
    <xf numFmtId="0" fontId="4" fillId="3" borderId="2" xfId="0" applyFont="1" applyFill="1" applyBorder="1" applyAlignment="1">
      <alignment horizontal="left" vertical="center" wrapText="1"/>
    </xf>
    <xf numFmtId="14" fontId="11" fillId="0" borderId="8" xfId="0" applyNumberFormat="1" applyFont="1" applyBorder="1" applyAlignment="1" applyProtection="1">
      <alignment horizontal="center" vertical="center"/>
      <protection locked="0"/>
    </xf>
    <xf numFmtId="0" fontId="4" fillId="3" borderId="6" xfId="0" applyFont="1" applyFill="1" applyBorder="1" applyAlignment="1" applyProtection="1">
      <alignment vertical="center" wrapText="1"/>
      <protection locked="0"/>
    </xf>
    <xf numFmtId="0" fontId="7" fillId="2" borderId="5" xfId="0" applyFont="1" applyFill="1" applyBorder="1" applyAlignment="1" applyProtection="1">
      <alignment horizontal="left" vertical="center" wrapText="1"/>
      <protection locked="0"/>
    </xf>
    <xf numFmtId="0" fontId="7" fillId="2" borderId="5" xfId="0" applyFont="1" applyFill="1" applyBorder="1" applyAlignment="1" applyProtection="1">
      <alignment horizontal="center" vertical="center"/>
      <protection locked="0"/>
    </xf>
    <xf numFmtId="0" fontId="5" fillId="2" borderId="5" xfId="0" applyFont="1" applyFill="1" applyBorder="1" applyProtection="1">
      <protection locked="0"/>
    </xf>
    <xf numFmtId="0" fontId="7" fillId="2" borderId="2" xfId="0" applyFont="1" applyFill="1" applyBorder="1" applyAlignment="1" applyProtection="1">
      <alignment horizontal="center" vertical="center"/>
      <protection locked="0"/>
    </xf>
    <xf numFmtId="0" fontId="4" fillId="13" borderId="1" xfId="0" applyFont="1" applyFill="1" applyBorder="1" applyAlignment="1">
      <alignment horizontal="left" vertical="center" wrapText="1"/>
    </xf>
    <xf numFmtId="14" fontId="11" fillId="3" borderId="24" xfId="0" applyNumberFormat="1" applyFont="1" applyFill="1" applyBorder="1" applyAlignment="1">
      <alignment horizontal="center" vertical="center" wrapText="1"/>
    </xf>
    <xf numFmtId="0" fontId="4" fillId="3" borderId="41" xfId="0" applyFont="1" applyFill="1" applyBorder="1" applyAlignment="1">
      <alignment horizontal="left" vertical="center" wrapText="1"/>
    </xf>
    <xf numFmtId="0" fontId="4" fillId="3" borderId="25" xfId="0" applyFont="1" applyFill="1" applyBorder="1" applyAlignment="1">
      <alignment horizontal="left" vertical="center" wrapText="1"/>
    </xf>
    <xf numFmtId="0" fontId="4" fillId="3" borderId="25" xfId="0" applyFont="1" applyFill="1" applyBorder="1" applyAlignment="1">
      <alignment horizontal="center" vertical="center" wrapText="1"/>
    </xf>
    <xf numFmtId="14" fontId="11" fillId="3" borderId="25" xfId="0" applyNumberFormat="1" applyFont="1" applyFill="1" applyBorder="1" applyAlignment="1">
      <alignment horizontal="center" vertical="center" wrapText="1"/>
    </xf>
    <xf numFmtId="14" fontId="28" fillId="0" borderId="1" xfId="0" applyNumberFormat="1" applyFont="1" applyBorder="1" applyAlignment="1">
      <alignment horizontal="center" vertical="center" wrapText="1"/>
    </xf>
    <xf numFmtId="14" fontId="7" fillId="0" borderId="2" xfId="0" applyNumberFormat="1" applyFont="1" applyBorder="1" applyAlignment="1">
      <alignment horizontal="center" vertical="center"/>
    </xf>
    <xf numFmtId="0" fontId="3" fillId="15" borderId="0" xfId="0" applyFont="1" applyFill="1" applyAlignment="1">
      <alignment horizontal="center"/>
    </xf>
    <xf numFmtId="0" fontId="5" fillId="2" borderId="3" xfId="0" applyFont="1" applyFill="1" applyBorder="1" applyProtection="1">
      <protection locked="0"/>
    </xf>
    <xf numFmtId="0" fontId="5" fillId="0" borderId="3" xfId="0" applyFont="1" applyBorder="1" applyProtection="1">
      <protection locked="0"/>
    </xf>
    <xf numFmtId="0" fontId="5" fillId="2" borderId="1" xfId="0" applyFont="1" applyFill="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28" xfId="0" applyFont="1" applyBorder="1" applyProtection="1">
      <protection locked="0"/>
    </xf>
    <xf numFmtId="0" fontId="5" fillId="0" borderId="42" xfId="0" applyFont="1" applyBorder="1" applyProtection="1">
      <protection locked="0"/>
    </xf>
    <xf numFmtId="14" fontId="11" fillId="0" borderId="9" xfId="0" applyNumberFormat="1" applyFont="1" applyBorder="1" applyAlignment="1" applyProtection="1">
      <alignment horizontal="center" vertical="center" wrapText="1"/>
      <protection locked="0"/>
    </xf>
    <xf numFmtId="0" fontId="30" fillId="16" borderId="0" xfId="0" applyFont="1" applyFill="1"/>
    <xf numFmtId="0" fontId="31" fillId="0" borderId="0" xfId="0" applyFont="1"/>
    <xf numFmtId="0" fontId="30" fillId="0" borderId="0" xfId="0" applyFont="1"/>
    <xf numFmtId="0" fontId="30" fillId="17" borderId="0" xfId="0" applyFont="1" applyFill="1"/>
    <xf numFmtId="0" fontId="5" fillId="0" borderId="1" xfId="0" applyFont="1" applyBorder="1" applyAlignment="1" applyProtection="1">
      <alignment wrapText="1"/>
      <protection locked="0"/>
    </xf>
    <xf numFmtId="14" fontId="11" fillId="0" borderId="2" xfId="0" applyNumberFormat="1" applyFont="1" applyBorder="1" applyAlignment="1" applyProtection="1">
      <alignment horizontal="center" vertical="center" wrapText="1"/>
      <protection locked="0"/>
    </xf>
    <xf numFmtId="0" fontId="32" fillId="2" borderId="1" xfId="0" applyFont="1" applyFill="1" applyBorder="1" applyAlignment="1" applyProtection="1">
      <alignment horizontal="left" vertical="center" wrapText="1"/>
      <protection locked="0"/>
    </xf>
    <xf numFmtId="14" fontId="11" fillId="0" borderId="1" xfId="0" applyNumberFormat="1" applyFont="1" applyBorder="1" applyAlignment="1" applyProtection="1">
      <alignment horizontal="center" vertical="center" wrapText="1"/>
      <protection locked="0"/>
    </xf>
    <xf numFmtId="0" fontId="36" fillId="0" borderId="2" xfId="0" applyFont="1" applyBorder="1" applyAlignment="1">
      <alignment horizontal="left" vertical="center"/>
    </xf>
    <xf numFmtId="0" fontId="33" fillId="18" borderId="0" xfId="0" applyFont="1" applyFill="1" applyAlignment="1">
      <alignment horizontal="center"/>
    </xf>
    <xf numFmtId="0" fontId="31" fillId="0" borderId="0" xfId="0" applyFont="1" applyAlignment="1">
      <alignment horizontal="center"/>
    </xf>
    <xf numFmtId="0" fontId="30" fillId="0" borderId="0" xfId="0" applyFont="1" applyAlignment="1">
      <alignment horizontal="center"/>
    </xf>
    <xf numFmtId="0" fontId="5" fillId="0" borderId="3" xfId="0" applyFont="1" applyBorder="1" applyAlignment="1" applyProtection="1">
      <alignment wrapText="1"/>
      <protection locked="0"/>
    </xf>
    <xf numFmtId="0" fontId="7" fillId="2" borderId="5" xfId="0" applyFont="1" applyFill="1" applyBorder="1" applyAlignment="1">
      <alignment vertical="center" wrapText="1"/>
    </xf>
    <xf numFmtId="0" fontId="5" fillId="0" borderId="2" xfId="0" applyFont="1" applyBorder="1" applyAlignment="1" applyProtection="1">
      <alignment wrapText="1"/>
      <protection locked="0"/>
    </xf>
    <xf numFmtId="9" fontId="5" fillId="0" borderId="2" xfId="0" applyNumberFormat="1" applyFont="1" applyBorder="1" applyProtection="1">
      <protection locked="0"/>
    </xf>
    <xf numFmtId="0" fontId="4" fillId="3" borderId="1" xfId="0" applyFont="1" applyFill="1" applyBorder="1" applyAlignment="1" applyProtection="1">
      <alignment horizontal="left" vertical="center" wrapText="1"/>
      <protection locked="0"/>
    </xf>
    <xf numFmtId="0" fontId="5" fillId="2" borderId="3" xfId="0" applyFont="1" applyFill="1" applyBorder="1" applyAlignment="1" applyProtection="1">
      <alignment wrapText="1"/>
      <protection locked="0"/>
    </xf>
    <xf numFmtId="0" fontId="41" fillId="2" borderId="1" xfId="0" applyFont="1" applyFill="1" applyBorder="1" applyAlignment="1" applyProtection="1">
      <alignment horizontal="left" vertical="center" wrapText="1"/>
      <protection locked="0"/>
    </xf>
    <xf numFmtId="0" fontId="5" fillId="2" borderId="0" xfId="0" applyFont="1" applyFill="1" applyAlignment="1" applyProtection="1">
      <alignment wrapText="1"/>
      <protection locked="0"/>
    </xf>
    <xf numFmtId="49" fontId="6" fillId="11" borderId="30" xfId="0" applyNumberFormat="1" applyFont="1" applyFill="1" applyBorder="1" applyAlignment="1" applyProtection="1">
      <alignment horizontal="center" vertical="center" wrapText="1"/>
      <protection locked="0"/>
    </xf>
    <xf numFmtId="49" fontId="6" fillId="11" borderId="1" xfId="0" applyNumberFormat="1"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7" fillId="2" borderId="5"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13" borderId="2" xfId="0" applyFont="1" applyFill="1" applyBorder="1" applyAlignment="1">
      <alignment horizontal="center" vertical="center" wrapText="1"/>
    </xf>
    <xf numFmtId="0" fontId="11" fillId="0" borderId="5" xfId="0" applyFont="1" applyBorder="1" applyAlignment="1">
      <alignment horizontal="center" vertical="center" wrapText="1"/>
    </xf>
    <xf numFmtId="0" fontId="11"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4" fillId="13" borderId="5" xfId="0" applyFont="1" applyFill="1" applyBorder="1" applyAlignment="1">
      <alignment horizontal="center" wrapText="1"/>
    </xf>
    <xf numFmtId="0" fontId="4" fillId="13" borderId="2" xfId="0" applyFont="1" applyFill="1" applyBorder="1" applyAlignment="1">
      <alignment horizontal="center" wrapText="1"/>
    </xf>
    <xf numFmtId="0" fontId="4" fillId="13" borderId="1" xfId="0" applyFont="1" applyFill="1" applyBorder="1" applyAlignment="1">
      <alignment horizontal="center" vertical="center" wrapText="1"/>
    </xf>
    <xf numFmtId="0" fontId="11" fillId="0" borderId="6" xfId="0" applyFont="1" applyBorder="1" applyAlignment="1">
      <alignment horizontal="center" vertical="center" wrapText="1"/>
    </xf>
    <xf numFmtId="14" fontId="4" fillId="3" borderId="5" xfId="0" applyNumberFormat="1" applyFont="1" applyFill="1" applyBorder="1" applyAlignment="1">
      <alignment horizontal="center" vertical="center" wrapText="1"/>
    </xf>
    <xf numFmtId="14" fontId="4" fillId="3" borderId="6" xfId="0" applyNumberFormat="1"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14" fontId="7" fillId="2" borderId="5" xfId="0" applyNumberFormat="1" applyFont="1" applyFill="1" applyBorder="1" applyAlignment="1">
      <alignment horizontal="center" vertical="center" wrapText="1"/>
    </xf>
    <xf numFmtId="0" fontId="21" fillId="10" borderId="1" xfId="0" applyFont="1" applyFill="1" applyBorder="1" applyAlignment="1" applyProtection="1">
      <alignment horizontal="center" vertical="center"/>
      <protection locked="0"/>
    </xf>
    <xf numFmtId="0" fontId="6" fillId="9" borderId="1" xfId="0" applyFont="1" applyFill="1" applyBorder="1" applyAlignment="1">
      <alignment horizontal="center" vertical="center"/>
    </xf>
    <xf numFmtId="0" fontId="21" fillId="4" borderId="3" xfId="0" applyFont="1" applyFill="1" applyBorder="1" applyAlignment="1">
      <alignment horizontal="center" vertical="center"/>
    </xf>
    <xf numFmtId="0" fontId="21" fillId="4" borderId="7" xfId="0" applyFont="1" applyFill="1" applyBorder="1" applyAlignment="1">
      <alignment horizontal="center" vertical="center"/>
    </xf>
    <xf numFmtId="0" fontId="21" fillId="4" borderId="4" xfId="0" applyFont="1" applyFill="1" applyBorder="1" applyAlignment="1">
      <alignment horizontal="center" vertical="center"/>
    </xf>
    <xf numFmtId="0" fontId="21" fillId="7" borderId="7" xfId="0" applyFont="1" applyFill="1" applyBorder="1" applyAlignment="1" applyProtection="1">
      <alignment horizontal="center" vertical="center"/>
      <protection locked="0"/>
    </xf>
    <xf numFmtId="0" fontId="21" fillId="7" borderId="4" xfId="0" applyFont="1" applyFill="1" applyBorder="1" applyAlignment="1" applyProtection="1">
      <alignment horizontal="center" vertical="center"/>
      <protection locked="0"/>
    </xf>
    <xf numFmtId="0" fontId="8" fillId="2" borderId="1"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14" fontId="4" fillId="3" borderId="2" xfId="0" applyNumberFormat="1" applyFont="1" applyFill="1" applyBorder="1" applyAlignment="1">
      <alignment horizontal="center" vertical="center" wrapText="1"/>
    </xf>
    <xf numFmtId="0" fontId="4" fillId="13" borderId="28" xfId="0" applyFont="1" applyFill="1" applyBorder="1" applyAlignment="1">
      <alignment horizontal="left" vertical="center" wrapText="1"/>
    </xf>
    <xf numFmtId="0" fontId="4" fillId="13" borderId="29" xfId="0" applyFont="1" applyFill="1" applyBorder="1" applyAlignment="1">
      <alignment horizontal="left" vertical="center" wrapText="1"/>
    </xf>
    <xf numFmtId="0" fontId="10" fillId="0" borderId="1" xfId="0" applyFont="1" applyBorder="1" applyAlignment="1">
      <alignment horizontal="center" vertical="center" wrapText="1"/>
    </xf>
    <xf numFmtId="0" fontId="4" fillId="13" borderId="1" xfId="0" applyFont="1" applyFill="1" applyBorder="1" applyAlignment="1">
      <alignment vertical="center" wrapText="1"/>
    </xf>
    <xf numFmtId="0" fontId="4" fillId="13" borderId="1" xfId="0" applyFont="1" applyFill="1" applyBorder="1" applyAlignment="1">
      <alignment horizontal="left" vertical="center" wrapText="1"/>
    </xf>
    <xf numFmtId="14" fontId="4" fillId="3" borderId="1" xfId="0" applyNumberFormat="1" applyFont="1" applyFill="1" applyBorder="1" applyAlignment="1">
      <alignment horizontal="center" vertical="center" wrapText="1"/>
    </xf>
    <xf numFmtId="0" fontId="23" fillId="0" borderId="0" xfId="0" applyFont="1" applyAlignment="1" applyProtection="1">
      <alignment vertical="top"/>
      <protection locked="0"/>
    </xf>
    <xf numFmtId="0" fontId="24" fillId="0" borderId="20" xfId="0" applyFont="1" applyBorder="1" applyAlignment="1" applyProtection="1">
      <alignment horizontal="center" vertical="center" wrapText="1"/>
      <protection locked="0"/>
    </xf>
    <xf numFmtId="0" fontId="24" fillId="0" borderId="21" xfId="0" applyFont="1" applyBorder="1" applyAlignment="1" applyProtection="1">
      <alignment horizontal="center" vertical="center" wrapText="1"/>
      <protection locked="0"/>
    </xf>
    <xf numFmtId="0" fontId="24" fillId="0" borderId="22" xfId="0" applyFont="1" applyBorder="1" applyAlignment="1" applyProtection="1">
      <alignment horizontal="center" vertical="center" wrapText="1"/>
      <protection locked="0"/>
    </xf>
    <xf numFmtId="0" fontId="24" fillId="0" borderId="18" xfId="0" applyFont="1" applyBorder="1" applyAlignment="1" applyProtection="1">
      <alignment horizontal="right" vertical="center"/>
      <protection locked="0"/>
    </xf>
    <xf numFmtId="0" fontId="24" fillId="0" borderId="19" xfId="0" applyFont="1" applyBorder="1" applyAlignment="1" applyProtection="1">
      <alignment horizontal="right" vertical="center"/>
      <protection locked="0"/>
    </xf>
    <xf numFmtId="0" fontId="25" fillId="0" borderId="19" xfId="0" applyFont="1" applyBorder="1" applyAlignment="1" applyProtection="1">
      <alignment horizontal="center" vertical="center" wrapText="1"/>
      <protection locked="0"/>
    </xf>
    <xf numFmtId="0" fontId="25" fillId="0" borderId="23" xfId="0" applyFont="1" applyBorder="1" applyAlignment="1" applyProtection="1">
      <alignment horizontal="center" vertical="center" wrapText="1"/>
      <protection locked="0"/>
    </xf>
    <xf numFmtId="0" fontId="23" fillId="0" borderId="13" xfId="0" applyFont="1" applyBorder="1" applyAlignment="1" applyProtection="1">
      <alignment vertical="top"/>
      <protection locked="0"/>
    </xf>
    <xf numFmtId="0" fontId="5" fillId="0" borderId="0" xfId="0" applyFont="1" applyAlignment="1" applyProtection="1">
      <alignment horizontal="center"/>
      <protection locked="0"/>
    </xf>
    <xf numFmtId="0" fontId="24" fillId="0" borderId="14" xfId="0" applyFont="1" applyBorder="1" applyAlignment="1" applyProtection="1">
      <alignment horizontal="center" vertical="center" wrapText="1"/>
      <protection locked="0"/>
    </xf>
    <xf numFmtId="0" fontId="24" fillId="0" borderId="15" xfId="0" applyFont="1" applyBorder="1" applyAlignment="1" applyProtection="1">
      <alignment horizontal="center" vertical="center" wrapText="1"/>
      <protection locked="0"/>
    </xf>
    <xf numFmtId="0" fontId="24" fillId="0" borderId="16" xfId="0" applyFont="1" applyBorder="1" applyAlignment="1" applyProtection="1">
      <alignment horizontal="center" vertical="center" wrapText="1"/>
      <protection locked="0"/>
    </xf>
    <xf numFmtId="0" fontId="23" fillId="0" borderId="17" xfId="0" applyFont="1" applyBorder="1" applyAlignment="1" applyProtection="1">
      <alignment vertical="top"/>
      <protection locked="0"/>
    </xf>
    <xf numFmtId="0" fontId="5" fillId="0" borderId="6" xfId="0" applyFont="1" applyBorder="1" applyAlignment="1">
      <alignment horizontal="center" vertical="center"/>
    </xf>
    <xf numFmtId="0" fontId="5" fillId="0" borderId="2" xfId="0" applyFont="1" applyBorder="1" applyAlignment="1">
      <alignment horizontal="center" vertical="center"/>
    </xf>
    <xf numFmtId="14" fontId="7" fillId="0" borderId="6" xfId="0" applyNumberFormat="1" applyFont="1" applyBorder="1" applyAlignment="1">
      <alignment horizontal="center" vertical="center"/>
    </xf>
    <xf numFmtId="14" fontId="7" fillId="0" borderId="2" xfId="0" applyNumberFormat="1" applyFont="1" applyBorder="1" applyAlignment="1">
      <alignment horizontal="center" vertical="center"/>
    </xf>
    <xf numFmtId="0" fontId="10" fillId="0" borderId="6" xfId="0" applyFont="1" applyBorder="1" applyAlignment="1">
      <alignment horizontal="center" vertical="center" wrapText="1"/>
    </xf>
    <xf numFmtId="0" fontId="4" fillId="13" borderId="6"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3" fillId="0" borderId="0" xfId="0" applyFont="1" applyAlignment="1">
      <alignment vertical="top"/>
    </xf>
    <xf numFmtId="0" fontId="24" fillId="0" borderId="20"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22" xfId="0" applyFont="1" applyBorder="1" applyAlignment="1">
      <alignment horizontal="center" vertical="center" wrapText="1"/>
    </xf>
    <xf numFmtId="0" fontId="23" fillId="0" borderId="17" xfId="0" applyFont="1" applyBorder="1" applyAlignment="1">
      <alignment vertical="top"/>
    </xf>
    <xf numFmtId="0" fontId="23" fillId="0" borderId="13" xfId="0" applyFont="1" applyBorder="1" applyAlignment="1">
      <alignment vertical="top"/>
    </xf>
    <xf numFmtId="0" fontId="5" fillId="0" borderId="0" xfId="0" applyFont="1" applyAlignment="1">
      <alignment horizontal="center"/>
    </xf>
    <xf numFmtId="0" fontId="24" fillId="0" borderId="14"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8" xfId="0" applyFont="1" applyBorder="1" applyAlignment="1">
      <alignment horizontal="center" vertical="center"/>
    </xf>
    <xf numFmtId="0" fontId="24" fillId="0" borderId="19" xfId="0" applyFont="1" applyBorder="1" applyAlignment="1">
      <alignment horizontal="center" vertical="center"/>
    </xf>
    <xf numFmtId="0" fontId="25" fillId="0" borderId="19" xfId="0" applyFont="1" applyBorder="1" applyAlignment="1">
      <alignment horizontal="center" vertical="center" wrapText="1"/>
    </xf>
    <xf numFmtId="0" fontId="25" fillId="0" borderId="23" xfId="0" applyFont="1" applyBorder="1" applyAlignment="1">
      <alignment horizontal="center" vertical="center" wrapText="1"/>
    </xf>
    <xf numFmtId="0" fontId="4" fillId="2" borderId="1" xfId="0" applyFont="1" applyFill="1" applyBorder="1" applyAlignment="1">
      <alignment horizontal="center" vertical="center"/>
    </xf>
    <xf numFmtId="0" fontId="6"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42" xfId="0" applyFont="1" applyBorder="1" applyAlignment="1">
      <alignment horizontal="center"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14" fontId="11" fillId="0" borderId="5" xfId="0" applyNumberFormat="1" applyFont="1" applyBorder="1" applyAlignment="1">
      <alignment horizontal="center" vertical="center"/>
    </xf>
    <xf numFmtId="14" fontId="11" fillId="0" borderId="2" xfId="0" applyNumberFormat="1" applyFont="1" applyBorder="1" applyAlignment="1">
      <alignment horizontal="center" vertical="center"/>
    </xf>
    <xf numFmtId="14" fontId="11" fillId="0" borderId="1" xfId="0" applyNumberFormat="1" applyFont="1" applyBorder="1" applyAlignment="1">
      <alignment horizontal="center" vertical="center"/>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4" fillId="0" borderId="3" xfId="0" applyFont="1" applyBorder="1" applyAlignment="1">
      <alignment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4" fillId="0" borderId="1" xfId="0" applyFont="1" applyBorder="1" applyAlignment="1">
      <alignment vertical="center" wrapText="1"/>
    </xf>
    <xf numFmtId="0" fontId="24" fillId="0" borderId="18" xfId="0" applyFont="1" applyBorder="1" applyAlignment="1" applyProtection="1">
      <alignment horizontal="center" vertical="center"/>
      <protection locked="0"/>
    </xf>
    <xf numFmtId="0" fontId="24" fillId="0" borderId="19" xfId="0" applyFont="1" applyBorder="1" applyAlignment="1" applyProtection="1">
      <alignment horizontal="center" vertical="center"/>
      <protection locked="0"/>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5" xfId="0" applyFont="1" applyBorder="1" applyAlignment="1">
      <alignment horizontal="left" vertical="center" wrapText="1"/>
    </xf>
    <xf numFmtId="0" fontId="11" fillId="0" borderId="2" xfId="0" applyFont="1" applyBorder="1" applyAlignment="1">
      <alignment horizontal="left" vertical="center" wrapText="1"/>
    </xf>
    <xf numFmtId="14" fontId="11" fillId="0" borderId="6" xfId="0" applyNumberFormat="1" applyFont="1" applyBorder="1" applyAlignment="1">
      <alignment horizontal="center" vertical="center"/>
    </xf>
    <xf numFmtId="0" fontId="4" fillId="3" borderId="5" xfId="0" applyFont="1" applyFill="1" applyBorder="1" applyAlignment="1">
      <alignment vertical="center" wrapText="1"/>
    </xf>
    <xf numFmtId="0" fontId="4" fillId="3" borderId="6" xfId="0" applyFont="1" applyFill="1" applyBorder="1" applyAlignment="1">
      <alignment vertical="center" wrapText="1"/>
    </xf>
    <xf numFmtId="0" fontId="4" fillId="3" borderId="2" xfId="0" applyFont="1" applyFill="1" applyBorder="1" applyAlignment="1">
      <alignment vertical="center" wrapText="1"/>
    </xf>
    <xf numFmtId="0" fontId="4" fillId="3" borderId="5"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applyAlignment="1">
      <alignment horizontal="center" vertical="center" wrapText="1"/>
    </xf>
    <xf numFmtId="14" fontId="7" fillId="2" borderId="6" xfId="0" applyNumberFormat="1" applyFont="1" applyFill="1" applyBorder="1" applyAlignment="1">
      <alignment horizontal="center" vertical="center" wrapText="1"/>
    </xf>
    <xf numFmtId="0" fontId="7" fillId="2" borderId="5" xfId="0" applyFont="1" applyFill="1" applyBorder="1" applyAlignment="1">
      <alignment vertical="center" wrapText="1"/>
    </xf>
    <xf numFmtId="0" fontId="7" fillId="2" borderId="2" xfId="0" applyFont="1" applyFill="1" applyBorder="1" applyAlignment="1">
      <alignment vertical="center" wrapText="1"/>
    </xf>
    <xf numFmtId="0" fontId="7" fillId="2" borderId="6" xfId="0" applyFont="1" applyFill="1" applyBorder="1" applyAlignment="1">
      <alignment vertical="center" wrapText="1"/>
    </xf>
    <xf numFmtId="0" fontId="7" fillId="2" borderId="6" xfId="0" applyFont="1" applyFill="1" applyBorder="1" applyAlignment="1">
      <alignment horizontal="center" vertical="center" wrapText="1"/>
    </xf>
    <xf numFmtId="0" fontId="8" fillId="0" borderId="1" xfId="0" applyFont="1" applyBorder="1" applyAlignment="1">
      <alignment horizontal="center" vertical="center" wrapText="1"/>
    </xf>
    <xf numFmtId="14" fontId="0" fillId="2" borderId="5" xfId="0" applyNumberFormat="1" applyFill="1" applyBorder="1" applyAlignment="1">
      <alignment horizontal="center" vertical="center" wrapText="1"/>
    </xf>
    <xf numFmtId="14" fontId="0" fillId="2" borderId="2" xfId="0" applyNumberForma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2" xfId="0" applyFont="1" applyFill="1" applyBorder="1" applyAlignment="1">
      <alignment horizontal="center" vertical="center"/>
    </xf>
    <xf numFmtId="14" fontId="29" fillId="0" borderId="1" xfId="0" applyNumberFormat="1" applyFont="1" applyBorder="1" applyAlignment="1">
      <alignment horizontal="center" vertical="center"/>
    </xf>
    <xf numFmtId="0" fontId="4" fillId="3" borderId="1"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1"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14" fontId="4" fillId="3" borderId="34" xfId="0" applyNumberFormat="1" applyFont="1" applyFill="1" applyBorder="1" applyAlignment="1">
      <alignment horizontal="center" vertical="center" wrapText="1"/>
    </xf>
    <xf numFmtId="14" fontId="4" fillId="3" borderId="35" xfId="0" applyNumberFormat="1" applyFont="1" applyFill="1" applyBorder="1" applyAlignment="1">
      <alignment horizontal="center" vertical="center" wrapText="1"/>
    </xf>
    <xf numFmtId="14" fontId="4" fillId="3" borderId="36" xfId="0" applyNumberFormat="1" applyFont="1" applyFill="1" applyBorder="1" applyAlignment="1">
      <alignment horizontal="center" vertical="center" wrapText="1"/>
    </xf>
    <xf numFmtId="14" fontId="4" fillId="3" borderId="37" xfId="0" applyNumberFormat="1" applyFont="1" applyFill="1" applyBorder="1" applyAlignment="1">
      <alignment horizontal="center" vertical="center" wrapText="1"/>
    </xf>
    <xf numFmtId="14" fontId="4" fillId="3" borderId="13" xfId="0" applyNumberFormat="1" applyFont="1" applyFill="1" applyBorder="1" applyAlignment="1">
      <alignment horizontal="center" vertical="center" wrapText="1"/>
    </xf>
    <xf numFmtId="14" fontId="4" fillId="3" borderId="38" xfId="0" applyNumberFormat="1" applyFont="1" applyFill="1" applyBorder="1" applyAlignment="1">
      <alignment horizontal="center" vertical="center" wrapText="1"/>
    </xf>
    <xf numFmtId="14" fontId="4" fillId="3" borderId="25" xfId="0" applyNumberFormat="1" applyFont="1" applyFill="1" applyBorder="1" applyAlignment="1">
      <alignment horizontal="center" vertical="center" wrapText="1"/>
    </xf>
    <xf numFmtId="14" fontId="4" fillId="3" borderId="39" xfId="0" applyNumberFormat="1" applyFont="1" applyFill="1" applyBorder="1" applyAlignment="1">
      <alignment horizontal="center" vertical="center" wrapText="1"/>
    </xf>
    <xf numFmtId="14" fontId="4" fillId="3" borderId="26" xfId="0" applyNumberFormat="1" applyFont="1" applyFill="1" applyBorder="1" applyAlignment="1">
      <alignment horizontal="center" vertical="center" wrapText="1"/>
    </xf>
    <xf numFmtId="14" fontId="4" fillId="3" borderId="40" xfId="0" applyNumberFormat="1" applyFont="1" applyFill="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Alignment="1" applyProtection="1">
      <alignment horizontal="center" vertical="center"/>
      <protection locked="0"/>
    </xf>
    <xf numFmtId="14" fontId="5" fillId="2" borderId="5" xfId="0" applyNumberFormat="1" applyFont="1" applyFill="1" applyBorder="1" applyAlignment="1">
      <alignment horizontal="center" vertical="center"/>
    </xf>
    <xf numFmtId="14" fontId="5" fillId="2" borderId="2" xfId="0" applyNumberFormat="1" applyFont="1" applyFill="1" applyBorder="1" applyAlignment="1">
      <alignment horizontal="center" vertical="center"/>
    </xf>
    <xf numFmtId="0" fontId="6" fillId="5" borderId="0" xfId="0" applyFont="1" applyFill="1" applyAlignment="1">
      <alignment horizontal="center" wrapText="1"/>
    </xf>
    <xf numFmtId="0" fontId="6" fillId="5" borderId="0" xfId="0" applyFont="1" applyFill="1" applyAlignment="1">
      <alignment horizontal="center"/>
    </xf>
    <xf numFmtId="0" fontId="7" fillId="0" borderId="0" xfId="0" applyFont="1" applyAlignment="1">
      <alignment horizontal="left" vertical="top" wrapText="1"/>
    </xf>
    <xf numFmtId="0" fontId="6" fillId="4" borderId="1" xfId="0" applyFont="1" applyFill="1" applyBorder="1" applyAlignment="1">
      <alignment horizontal="center"/>
    </xf>
  </cellXfs>
  <cellStyles count="4">
    <cellStyle name="Hyperlink" xfId="3" xr:uid="{00000000-000B-0000-0000-000008000000}"/>
    <cellStyle name="Normal" xfId="0" builtinId="0"/>
    <cellStyle name="Normal 2" xfId="1" xr:uid="{00000000-0005-0000-0000-000002000000}"/>
    <cellStyle name="Normal 3" xfId="2" xr:uid="{00000000-0005-0000-0000-000003000000}"/>
  </cellStyles>
  <dxfs count="15">
    <dxf>
      <font>
        <color rgb="FF9C0006"/>
      </font>
      <fill>
        <patternFill>
          <bgColor rgb="FFFFC7CE"/>
        </patternFill>
      </fill>
    </dxf>
    <dxf>
      <font>
        <color rgb="FF006100"/>
      </font>
      <fill>
        <patternFill>
          <bgColor rgb="FFC6EFCE"/>
        </patternFill>
      </fill>
    </dxf>
    <dxf>
      <fill>
        <patternFill>
          <bgColor rgb="FFFFC000"/>
        </patternFill>
      </fill>
    </dxf>
    <dxf>
      <font>
        <color rgb="FF9C0006"/>
      </font>
      <fill>
        <patternFill>
          <bgColor rgb="FFFFC7CE"/>
        </patternFill>
      </fill>
    </dxf>
    <dxf>
      <font>
        <color rgb="FF006100"/>
      </font>
      <fill>
        <patternFill>
          <bgColor rgb="FFC6EFCE"/>
        </patternFill>
      </fill>
    </dxf>
    <dxf>
      <fill>
        <patternFill>
          <bgColor rgb="FFFFC000"/>
        </patternFill>
      </fill>
    </dxf>
    <dxf>
      <font>
        <color rgb="FF9C0006"/>
      </font>
      <fill>
        <patternFill>
          <bgColor rgb="FFFFC7CE"/>
        </patternFill>
      </fill>
    </dxf>
    <dxf>
      <font>
        <color rgb="FF006100"/>
      </font>
      <fill>
        <patternFill>
          <bgColor rgb="FFC6EFCE"/>
        </patternFill>
      </fill>
    </dxf>
    <dxf>
      <fill>
        <patternFill>
          <bgColor rgb="FFFFC000"/>
        </patternFill>
      </fill>
    </dxf>
    <dxf>
      <font>
        <color rgb="FF9C0006"/>
      </font>
      <fill>
        <patternFill>
          <bgColor rgb="FFFFC7CE"/>
        </patternFill>
      </fill>
    </dxf>
    <dxf>
      <font>
        <color rgb="FF006100"/>
      </font>
      <fill>
        <patternFill>
          <bgColor rgb="FFC6EFCE"/>
        </patternFill>
      </fill>
    </dxf>
    <dxf>
      <fill>
        <patternFill>
          <bgColor rgb="FFFFC000"/>
        </patternFill>
      </fill>
    </dxf>
    <dxf>
      <font>
        <color rgb="FF9C0006"/>
      </font>
      <fill>
        <patternFill>
          <bgColor rgb="FFFFC7CE"/>
        </patternFill>
      </fill>
    </dxf>
    <dxf>
      <font>
        <color rgb="FF006100"/>
      </font>
      <fill>
        <patternFill>
          <bgColor rgb="FFC6EFCE"/>
        </patternFill>
      </fill>
    </dxf>
    <dxf>
      <fill>
        <patternFill>
          <bgColor rgb="FFFFC000"/>
        </patternFill>
      </fill>
    </dxf>
  </dxfs>
  <tableStyles count="0" defaultTableStyle="TableStyleMedium9" defaultPivotStyle="PivotStyleLight16"/>
  <colors>
    <mruColors>
      <color rgb="FFFFCC66"/>
      <color rgb="FF33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283028</xdr:colOff>
      <xdr:row>0</xdr:row>
      <xdr:rowOff>288952</xdr:rowOff>
    </xdr:from>
    <xdr:to>
      <xdr:col>0</xdr:col>
      <xdr:colOff>2268210</xdr:colOff>
      <xdr:row>5</xdr:row>
      <xdr:rowOff>17417</xdr:rowOff>
    </xdr:to>
    <xdr:pic>
      <xdr:nvPicPr>
        <xdr:cNvPr id="2" name="Imagen 1" descr="Logotipo&#10;&#10;Descripción generada automáticamente">
          <a:extLst>
            <a:ext uri="{FF2B5EF4-FFF2-40B4-BE49-F238E27FC236}">
              <a16:creationId xmlns:a16="http://schemas.microsoft.com/office/drawing/2014/main" id="{9BCE8629-551A-4568-80A4-5656B5A1B2E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595"/>
        <a:stretch>
          <a:fillRect/>
        </a:stretch>
      </xdr:blipFill>
      <xdr:spPr>
        <a:xfrm>
          <a:off x="283028" y="288952"/>
          <a:ext cx="1977562" cy="11044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0</xdr:row>
      <xdr:rowOff>200025</xdr:rowOff>
    </xdr:from>
    <xdr:to>
      <xdr:col>1</xdr:col>
      <xdr:colOff>1079</xdr:colOff>
      <xdr:row>4</xdr:row>
      <xdr:rowOff>136268</xdr:rowOff>
    </xdr:to>
    <xdr:pic>
      <xdr:nvPicPr>
        <xdr:cNvPr id="2" name="Imagen 1" descr="Logotipo&#10;&#10;Descripción generada automáticamente">
          <a:extLst>
            <a:ext uri="{FF2B5EF4-FFF2-40B4-BE49-F238E27FC236}">
              <a16:creationId xmlns:a16="http://schemas.microsoft.com/office/drawing/2014/main" id="{9BB29EEB-3825-4280-8685-E1BCF665842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595"/>
        <a:stretch>
          <a:fillRect/>
        </a:stretch>
      </xdr:blipFill>
      <xdr:spPr>
        <a:xfrm>
          <a:off x="87630" y="201930"/>
          <a:ext cx="2620454" cy="12164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152400</xdr:rowOff>
    </xdr:from>
    <xdr:to>
      <xdr:col>0</xdr:col>
      <xdr:colOff>2837624</xdr:colOff>
      <xdr:row>4</xdr:row>
      <xdr:rowOff>92453</xdr:rowOff>
    </xdr:to>
    <xdr:pic>
      <xdr:nvPicPr>
        <xdr:cNvPr id="2" name="Imagen 1" descr="Logotipo&#10;&#10;Descripción generada automáticamente">
          <a:extLst>
            <a:ext uri="{FF2B5EF4-FFF2-40B4-BE49-F238E27FC236}">
              <a16:creationId xmlns:a16="http://schemas.microsoft.com/office/drawing/2014/main" id="{43BA6BE4-85D8-4542-83CC-DEAC2B8E3A2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595"/>
        <a:stretch>
          <a:fillRect/>
        </a:stretch>
      </xdr:blipFill>
      <xdr:spPr>
        <a:xfrm>
          <a:off x="228600" y="152400"/>
          <a:ext cx="2622359" cy="122402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228600</xdr:colOff>
      <xdr:row>0</xdr:row>
      <xdr:rowOff>152400</xdr:rowOff>
    </xdr:from>
    <xdr:to>
      <xdr:col>0</xdr:col>
      <xdr:colOff>2841434</xdr:colOff>
      <xdr:row>4</xdr:row>
      <xdr:rowOff>96263</xdr:rowOff>
    </xdr:to>
    <xdr:pic>
      <xdr:nvPicPr>
        <xdr:cNvPr id="2" name="Imagen 1" descr="Logotipo&#10;&#10;Descripción generada automáticamente">
          <a:extLst>
            <a:ext uri="{FF2B5EF4-FFF2-40B4-BE49-F238E27FC236}">
              <a16:creationId xmlns:a16="http://schemas.microsoft.com/office/drawing/2014/main" id="{531992C1-F122-43C0-B801-696096B0B6C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595"/>
        <a:stretch>
          <a:fillRect/>
        </a:stretch>
      </xdr:blipFill>
      <xdr:spPr>
        <a:xfrm>
          <a:off x="228600" y="152400"/>
          <a:ext cx="2622359" cy="122402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228600</xdr:colOff>
      <xdr:row>0</xdr:row>
      <xdr:rowOff>152400</xdr:rowOff>
    </xdr:from>
    <xdr:to>
      <xdr:col>0</xdr:col>
      <xdr:colOff>2837624</xdr:colOff>
      <xdr:row>4</xdr:row>
      <xdr:rowOff>92453</xdr:rowOff>
    </xdr:to>
    <xdr:pic>
      <xdr:nvPicPr>
        <xdr:cNvPr id="2" name="Imagen 1" descr="Logotipo&#10;&#10;Descripción generada automáticamente">
          <a:extLst>
            <a:ext uri="{FF2B5EF4-FFF2-40B4-BE49-F238E27FC236}">
              <a16:creationId xmlns:a16="http://schemas.microsoft.com/office/drawing/2014/main" id="{CD090A3D-CE3D-4D46-9C68-CA3FED55726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595"/>
        <a:stretch>
          <a:fillRect/>
        </a:stretch>
      </xdr:blipFill>
      <xdr:spPr>
        <a:xfrm>
          <a:off x="228600" y="152400"/>
          <a:ext cx="2622359" cy="122402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sheetPr>
  <dimension ref="A1:AJ27"/>
  <sheetViews>
    <sheetView showGridLines="0" zoomScale="70" zoomScaleNormal="70" workbookViewId="0">
      <selection activeCell="E10" sqref="E10:G10"/>
    </sheetView>
  </sheetViews>
  <sheetFormatPr baseColWidth="10" defaultColWidth="11.44140625" defaultRowHeight="13.8" x14ac:dyDescent="0.25"/>
  <cols>
    <col min="1" max="1" width="37.109375" style="20" customWidth="1"/>
    <col min="2" max="2" width="15.33203125" style="20" customWidth="1"/>
    <col min="3" max="3" width="18.44140625" style="20" customWidth="1"/>
    <col min="4" max="4" width="9.6640625" style="20" customWidth="1"/>
    <col min="5" max="5" width="29.33203125" style="20" customWidth="1"/>
    <col min="6" max="6" width="22.88671875" style="20" customWidth="1"/>
    <col min="7" max="7" width="67.6640625" style="20" customWidth="1"/>
    <col min="8" max="8" width="35.5546875" style="3" customWidth="1"/>
    <col min="9" max="16384" width="11.44140625" style="3"/>
  </cols>
  <sheetData>
    <row r="1" spans="1:36" s="2" customFormat="1" ht="24.6" customHeight="1" x14ac:dyDescent="0.2">
      <c r="A1" s="252"/>
      <c r="B1" s="247"/>
      <c r="C1" s="247"/>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row>
    <row r="2" spans="1:36" s="2" customFormat="1" ht="21" customHeight="1" x14ac:dyDescent="0.2">
      <c r="A2" s="253"/>
      <c r="B2" s="254" t="s">
        <v>0</v>
      </c>
      <c r="C2" s="255"/>
      <c r="D2" s="255"/>
      <c r="E2" s="255"/>
      <c r="F2" s="255"/>
      <c r="G2" s="255"/>
      <c r="H2" s="256"/>
      <c r="I2" s="251"/>
      <c r="J2" s="247"/>
      <c r="K2" s="247"/>
      <c r="L2" s="247"/>
      <c r="M2" s="247"/>
      <c r="N2" s="247"/>
      <c r="O2" s="247"/>
      <c r="P2" s="247"/>
      <c r="Q2" s="247"/>
      <c r="R2" s="247"/>
      <c r="S2" s="247"/>
      <c r="T2" s="247"/>
      <c r="U2" s="247"/>
      <c r="V2" s="247"/>
      <c r="W2" s="247"/>
      <c r="X2" s="247"/>
      <c r="Y2" s="247"/>
      <c r="Z2" s="247"/>
      <c r="AA2" s="247"/>
      <c r="AB2" s="247"/>
      <c r="AC2" s="247"/>
      <c r="AD2" s="247"/>
      <c r="AE2" s="247"/>
      <c r="AF2" s="247"/>
    </row>
    <row r="3" spans="1:36" s="2" customFormat="1" ht="19.2" customHeight="1" x14ac:dyDescent="0.2">
      <c r="A3" s="253"/>
      <c r="B3" s="248" t="s">
        <v>1</v>
      </c>
      <c r="C3" s="249"/>
      <c r="D3" s="249"/>
      <c r="E3" s="249"/>
      <c r="F3" s="249"/>
      <c r="G3" s="249"/>
      <c r="H3" s="250"/>
      <c r="I3" s="251"/>
      <c r="J3" s="247"/>
      <c r="K3" s="247"/>
      <c r="L3" s="247"/>
      <c r="M3" s="247"/>
      <c r="N3" s="247"/>
      <c r="O3" s="247"/>
      <c r="P3" s="247"/>
      <c r="Q3" s="247"/>
      <c r="R3" s="247"/>
      <c r="S3" s="247"/>
      <c r="T3" s="247"/>
      <c r="U3" s="247"/>
      <c r="V3" s="247"/>
      <c r="W3" s="247"/>
      <c r="X3" s="247"/>
      <c r="Y3" s="247"/>
      <c r="Z3" s="247"/>
      <c r="AA3" s="247"/>
      <c r="AB3" s="247"/>
      <c r="AC3" s="247"/>
      <c r="AD3" s="247"/>
      <c r="AE3" s="247"/>
      <c r="AF3" s="247"/>
    </row>
    <row r="4" spans="1:36" s="2" customFormat="1" ht="33.6" customHeight="1" x14ac:dyDescent="0.2">
      <c r="A4" s="253"/>
      <c r="B4" s="257" t="s">
        <v>2</v>
      </c>
      <c r="C4" s="258"/>
      <c r="D4" s="259" t="s">
        <v>3</v>
      </c>
      <c r="E4" s="260"/>
      <c r="F4" s="33" t="s">
        <v>4</v>
      </c>
      <c r="G4" s="259" t="s">
        <v>3</v>
      </c>
      <c r="H4" s="260"/>
      <c r="I4" s="32"/>
      <c r="J4" s="32"/>
      <c r="K4" s="32"/>
      <c r="L4" s="32"/>
      <c r="M4" s="32"/>
      <c r="N4" s="32"/>
      <c r="O4" s="32"/>
      <c r="P4" s="32"/>
      <c r="Q4" s="32"/>
      <c r="R4" s="32"/>
      <c r="S4" s="32"/>
      <c r="T4" s="32"/>
      <c r="U4" s="32"/>
      <c r="V4" s="32"/>
      <c r="W4" s="32"/>
      <c r="X4" s="32"/>
      <c r="Y4" s="32"/>
      <c r="Z4" s="32"/>
      <c r="AA4" s="32"/>
      <c r="AB4" s="32"/>
      <c r="AC4" s="32"/>
      <c r="AD4" s="32"/>
      <c r="AE4" s="32"/>
      <c r="AF4" s="32"/>
    </row>
    <row r="5" spans="1:36" s="2" customFormat="1" ht="8.4" customHeight="1" x14ac:dyDescent="0.2">
      <c r="A5" s="253"/>
      <c r="B5" s="32"/>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row>
    <row r="8" spans="1:36" ht="40.5" customHeight="1" x14ac:dyDescent="0.25">
      <c r="A8" s="3"/>
      <c r="B8" s="264" t="s">
        <v>5</v>
      </c>
      <c r="C8" s="264"/>
      <c r="D8" s="264"/>
      <c r="E8" s="264" t="s">
        <v>6</v>
      </c>
      <c r="F8" s="264"/>
      <c r="G8" s="264"/>
      <c r="H8" s="21" t="s">
        <v>7</v>
      </c>
    </row>
    <row r="9" spans="1:36" ht="114" customHeight="1" x14ac:dyDescent="0.25">
      <c r="A9" s="3"/>
      <c r="B9" s="261">
        <v>1</v>
      </c>
      <c r="C9" s="261"/>
      <c r="D9" s="261"/>
      <c r="E9" s="263" t="s">
        <v>8</v>
      </c>
      <c r="F9" s="263"/>
      <c r="G9" s="263"/>
      <c r="H9" s="24">
        <v>46051</v>
      </c>
    </row>
    <row r="10" spans="1:36" ht="359.4" customHeight="1" x14ac:dyDescent="0.25">
      <c r="A10" s="3"/>
      <c r="B10" s="261">
        <v>2</v>
      </c>
      <c r="C10" s="261"/>
      <c r="D10" s="261"/>
      <c r="E10" s="262" t="s">
        <v>9</v>
      </c>
      <c r="F10" s="263"/>
      <c r="G10" s="263"/>
      <c r="H10" s="24">
        <v>46197</v>
      </c>
      <c r="I10" s="1"/>
      <c r="J10" s="1"/>
      <c r="K10" s="1"/>
      <c r="L10" s="1"/>
      <c r="M10" s="1"/>
      <c r="N10" s="1"/>
      <c r="O10" s="1"/>
      <c r="P10" s="1"/>
      <c r="Q10" s="1"/>
      <c r="R10" s="1"/>
      <c r="S10" s="1"/>
      <c r="T10" s="1"/>
    </row>
    <row r="11" spans="1:36" x14ac:dyDescent="0.25">
      <c r="A11" s="3"/>
      <c r="B11" s="3"/>
      <c r="C11" s="5"/>
      <c r="F11" s="3"/>
      <c r="G11" s="3"/>
    </row>
    <row r="12" spans="1:36" x14ac:dyDescent="0.25">
      <c r="A12" s="3"/>
      <c r="B12" s="3"/>
      <c r="C12" s="5"/>
      <c r="F12" s="3"/>
      <c r="G12" s="3"/>
    </row>
    <row r="13" spans="1:36" x14ac:dyDescent="0.25">
      <c r="A13" s="3"/>
      <c r="B13" s="3"/>
      <c r="C13" s="5"/>
      <c r="F13" s="3"/>
      <c r="G13" s="3"/>
    </row>
    <row r="14" spans="1:36" x14ac:dyDescent="0.25">
      <c r="A14" s="3"/>
      <c r="B14" s="3"/>
      <c r="C14" s="5"/>
      <c r="F14" s="3"/>
      <c r="G14" s="3"/>
    </row>
    <row r="15" spans="1:36" s="20" customFormat="1" x14ac:dyDescent="0.25">
      <c r="A15" s="3"/>
      <c r="B15" s="3"/>
      <c r="C15" s="5"/>
    </row>
    <row r="16" spans="1:36" s="20" customFormat="1" x14ac:dyDescent="0.25">
      <c r="A16" s="3"/>
      <c r="B16" s="3"/>
      <c r="C16" s="5"/>
    </row>
    <row r="17" spans="1:3" s="20" customFormat="1" ht="15" customHeight="1" x14ac:dyDescent="0.25">
      <c r="A17" s="3"/>
      <c r="B17" s="3"/>
      <c r="C17" s="5"/>
    </row>
    <row r="18" spans="1:3" s="20" customFormat="1" x14ac:dyDescent="0.25">
      <c r="A18" s="3"/>
      <c r="B18" s="3"/>
      <c r="C18" s="5"/>
    </row>
    <row r="19" spans="1:3" s="20" customFormat="1" x14ac:dyDescent="0.25">
      <c r="A19" s="3"/>
      <c r="B19" s="3"/>
      <c r="C19" s="5"/>
    </row>
    <row r="20" spans="1:3" s="20" customFormat="1" ht="17.399999999999999" x14ac:dyDescent="0.3">
      <c r="A20" s="22"/>
      <c r="B20" s="23"/>
      <c r="C20" s="3"/>
    </row>
    <row r="21" spans="1:3" s="20" customFormat="1" x14ac:dyDescent="0.25">
      <c r="A21" s="2"/>
      <c r="B21" s="5"/>
      <c r="C21" s="3"/>
    </row>
    <row r="22" spans="1:3" s="20" customFormat="1" x14ac:dyDescent="0.25">
      <c r="A22" s="3"/>
      <c r="B22" s="3"/>
      <c r="C22" s="3"/>
    </row>
    <row r="23" spans="1:3" s="20" customFormat="1" x14ac:dyDescent="0.25">
      <c r="A23" s="3"/>
      <c r="B23" s="3"/>
      <c r="C23" s="3"/>
    </row>
    <row r="24" spans="1:3" s="20" customFormat="1" x14ac:dyDescent="0.25">
      <c r="A24" s="3"/>
      <c r="B24" s="3"/>
      <c r="C24" s="3"/>
    </row>
    <row r="25" spans="1:3" s="20" customFormat="1" x14ac:dyDescent="0.25">
      <c r="A25" s="3"/>
      <c r="B25" s="3"/>
      <c r="C25" s="3"/>
    </row>
    <row r="26" spans="1:3" s="20" customFormat="1" x14ac:dyDescent="0.25">
      <c r="A26" s="3"/>
      <c r="B26" s="3"/>
      <c r="C26" s="3"/>
    </row>
    <row r="27" spans="1:3" s="20" customFormat="1" x14ac:dyDescent="0.25"/>
  </sheetData>
  <mergeCells count="37">
    <mergeCell ref="B10:D10"/>
    <mergeCell ref="E10:G10"/>
    <mergeCell ref="B8:D8"/>
    <mergeCell ref="B9:D9"/>
    <mergeCell ref="E8:G8"/>
    <mergeCell ref="E9:G9"/>
    <mergeCell ref="A1:C1"/>
    <mergeCell ref="A2:A5"/>
    <mergeCell ref="B2:H2"/>
    <mergeCell ref="B4:C4"/>
    <mergeCell ref="D4:E4"/>
    <mergeCell ref="G4:H4"/>
    <mergeCell ref="O2:O3"/>
    <mergeCell ref="P2:P3"/>
    <mergeCell ref="Q2:Q3"/>
    <mergeCell ref="R2:R3"/>
    <mergeCell ref="I2:I3"/>
    <mergeCell ref="J2:J3"/>
    <mergeCell ref="K2:K3"/>
    <mergeCell ref="L2:L3"/>
    <mergeCell ref="M2:M3"/>
    <mergeCell ref="AC2:AC3"/>
    <mergeCell ref="AD2:AD3"/>
    <mergeCell ref="AE2:AE3"/>
    <mergeCell ref="AF2:AF3"/>
    <mergeCell ref="B3:H3"/>
    <mergeCell ref="X2:X3"/>
    <mergeCell ref="Y2:Y3"/>
    <mergeCell ref="Z2:Z3"/>
    <mergeCell ref="AA2:AA3"/>
    <mergeCell ref="AB2:AB3"/>
    <mergeCell ref="S2:S3"/>
    <mergeCell ref="T2:T3"/>
    <mergeCell ref="U2:U3"/>
    <mergeCell ref="V2:V3"/>
    <mergeCell ref="W2:W3"/>
    <mergeCell ref="N2:N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CD6B0-5627-4F23-B146-E44F1048DBDE}">
  <sheetPr filterMode="1">
    <tabColor theme="9" tint="-0.249977111117893"/>
  </sheetPr>
  <dimension ref="A1:AJ36"/>
  <sheetViews>
    <sheetView showGridLines="0" topLeftCell="B4" zoomScale="70" zoomScaleNormal="70" workbookViewId="0">
      <selection activeCell="C22" sqref="C22:C23"/>
    </sheetView>
  </sheetViews>
  <sheetFormatPr baseColWidth="10" defaultColWidth="11.44140625" defaultRowHeight="13.8" x14ac:dyDescent="0.2"/>
  <cols>
    <col min="1" max="1" width="39.6640625" style="42" customWidth="1"/>
    <col min="2" max="2" width="8.33203125" style="43" customWidth="1"/>
    <col min="3" max="3" width="56.6640625" style="42" customWidth="1"/>
    <col min="4" max="4" width="45.88671875" style="42" customWidth="1"/>
    <col min="5" max="5" width="38.6640625" style="43" customWidth="1"/>
    <col min="6" max="6" width="20.5546875" style="43" customWidth="1"/>
    <col min="7" max="7" width="20" style="42" customWidth="1"/>
    <col min="8" max="8" width="25.6640625" style="42" customWidth="1"/>
    <col min="9" max="9" width="27.33203125" style="42" customWidth="1"/>
    <col min="10" max="10" width="38.5546875" style="42" customWidth="1"/>
    <col min="11" max="11" width="42.44140625" style="42" customWidth="1"/>
    <col min="12" max="12" width="26.44140625" style="42" customWidth="1"/>
    <col min="13" max="13" width="43" style="69" customWidth="1"/>
    <col min="14" max="14" width="35.88671875" style="42" customWidth="1"/>
    <col min="15" max="15" width="16.33203125" style="42" customWidth="1"/>
    <col min="16" max="16" width="37.6640625" style="42" customWidth="1"/>
    <col min="17" max="17" width="31.6640625" style="42" customWidth="1"/>
    <col min="18" max="16384" width="11.44140625" style="42"/>
  </cols>
  <sheetData>
    <row r="1" spans="1:36" ht="24.6" customHeight="1" x14ac:dyDescent="0.2">
      <c r="A1" s="233"/>
      <c r="B1" s="225"/>
      <c r="C1" s="225"/>
      <c r="D1" s="40"/>
      <c r="E1" s="41"/>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row>
    <row r="2" spans="1:36" ht="28.95" customHeight="1" x14ac:dyDescent="0.2">
      <c r="A2" s="234"/>
      <c r="B2" s="235" t="s">
        <v>0</v>
      </c>
      <c r="C2" s="236"/>
      <c r="D2" s="236"/>
      <c r="E2" s="236"/>
      <c r="F2" s="236"/>
      <c r="G2" s="236"/>
      <c r="H2" s="237"/>
      <c r="I2" s="238"/>
      <c r="J2" s="225"/>
      <c r="K2" s="225"/>
      <c r="L2" s="225"/>
      <c r="M2" s="225"/>
      <c r="N2" s="225"/>
      <c r="O2" s="225"/>
      <c r="P2" s="225"/>
      <c r="Q2" s="225"/>
      <c r="R2" s="225"/>
      <c r="S2" s="225"/>
      <c r="T2" s="225"/>
      <c r="U2" s="225"/>
      <c r="V2" s="225"/>
      <c r="W2" s="225"/>
      <c r="X2" s="225"/>
      <c r="Y2" s="225"/>
      <c r="Z2" s="225"/>
      <c r="AA2" s="225"/>
      <c r="AB2" s="225"/>
      <c r="AC2" s="225"/>
      <c r="AD2" s="225"/>
      <c r="AE2" s="225"/>
      <c r="AF2" s="225"/>
    </row>
    <row r="3" spans="1:36" ht="23.4" customHeight="1" x14ac:dyDescent="0.2">
      <c r="A3" s="234"/>
      <c r="B3" s="226" t="s">
        <v>1</v>
      </c>
      <c r="C3" s="227"/>
      <c r="D3" s="227"/>
      <c r="E3" s="227"/>
      <c r="F3" s="227"/>
      <c r="G3" s="227"/>
      <c r="H3" s="228"/>
      <c r="I3" s="238"/>
      <c r="J3" s="225"/>
      <c r="K3" s="225"/>
      <c r="L3" s="225"/>
      <c r="M3" s="225"/>
      <c r="N3" s="225"/>
      <c r="O3" s="225"/>
      <c r="P3" s="225"/>
      <c r="Q3" s="225"/>
      <c r="R3" s="225"/>
      <c r="S3" s="225"/>
      <c r="T3" s="225"/>
      <c r="U3" s="225"/>
      <c r="V3" s="225"/>
      <c r="W3" s="225"/>
      <c r="X3" s="225"/>
      <c r="Y3" s="225"/>
      <c r="Z3" s="225"/>
      <c r="AA3" s="225"/>
      <c r="AB3" s="225"/>
      <c r="AC3" s="225"/>
      <c r="AD3" s="225"/>
      <c r="AE3" s="225"/>
      <c r="AF3" s="225"/>
    </row>
    <row r="4" spans="1:36" ht="24" customHeight="1" x14ac:dyDescent="0.2">
      <c r="A4" s="234"/>
      <c r="B4" s="289"/>
      <c r="C4" s="290"/>
      <c r="D4" s="231"/>
      <c r="E4" s="232"/>
      <c r="F4" s="44" t="s">
        <v>4</v>
      </c>
      <c r="G4" s="231">
        <v>2</v>
      </c>
      <c r="H4" s="232"/>
      <c r="I4" s="40"/>
      <c r="J4" s="40"/>
      <c r="K4" s="40"/>
      <c r="L4" s="40"/>
      <c r="M4" s="40"/>
      <c r="N4" s="40"/>
      <c r="O4" s="40"/>
      <c r="P4" s="40"/>
      <c r="Q4" s="40"/>
      <c r="R4" s="40"/>
      <c r="S4" s="40"/>
      <c r="T4" s="40"/>
      <c r="U4" s="40"/>
      <c r="V4" s="40"/>
      <c r="W4" s="40"/>
      <c r="X4" s="40"/>
      <c r="Y4" s="40"/>
      <c r="Z4" s="40"/>
      <c r="AA4" s="40"/>
      <c r="AB4" s="40"/>
      <c r="AC4" s="40"/>
      <c r="AD4" s="40"/>
      <c r="AE4" s="40"/>
      <c r="AF4" s="40"/>
    </row>
    <row r="5" spans="1:36" ht="16.2" x14ac:dyDescent="0.2">
      <c r="A5" s="234"/>
      <c r="B5" s="40"/>
      <c r="C5" s="40"/>
      <c r="D5" s="40"/>
      <c r="E5" s="41"/>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row>
    <row r="7" spans="1:36" s="45" customFormat="1" ht="43.95" customHeight="1" x14ac:dyDescent="0.25">
      <c r="A7" s="211" t="s">
        <v>10</v>
      </c>
      <c r="B7" s="212"/>
      <c r="C7" s="212"/>
      <c r="D7" s="212"/>
      <c r="E7" s="212"/>
      <c r="F7" s="212"/>
      <c r="G7" s="212"/>
      <c r="H7" s="212"/>
      <c r="I7" s="213"/>
      <c r="J7" s="214" t="s">
        <v>11</v>
      </c>
      <c r="K7" s="214"/>
      <c r="L7" s="215"/>
      <c r="M7" s="209" t="s">
        <v>12</v>
      </c>
      <c r="N7" s="209"/>
      <c r="O7" s="209"/>
      <c r="P7" s="209"/>
    </row>
    <row r="8" spans="1:36" s="49" customFormat="1" ht="45.6" customHeight="1" x14ac:dyDescent="0.2">
      <c r="A8" s="70" t="s">
        <v>13</v>
      </c>
      <c r="B8" s="210" t="s">
        <v>14</v>
      </c>
      <c r="C8" s="210"/>
      <c r="D8" s="71" t="s">
        <v>15</v>
      </c>
      <c r="E8" s="70" t="s">
        <v>16</v>
      </c>
      <c r="F8" s="70" t="s">
        <v>17</v>
      </c>
      <c r="G8" s="71" t="s">
        <v>18</v>
      </c>
      <c r="H8" s="71" t="s">
        <v>19</v>
      </c>
      <c r="I8" s="71" t="s">
        <v>20</v>
      </c>
      <c r="J8" s="46" t="s">
        <v>21</v>
      </c>
      <c r="K8" s="46" t="s">
        <v>22</v>
      </c>
      <c r="L8" s="46" t="s">
        <v>23</v>
      </c>
      <c r="M8" s="47" t="s">
        <v>24</v>
      </c>
      <c r="N8" s="48" t="s">
        <v>25</v>
      </c>
      <c r="O8" s="48" t="s">
        <v>26</v>
      </c>
      <c r="P8" s="48" t="s">
        <v>27</v>
      </c>
      <c r="Q8" s="189" t="s">
        <v>28</v>
      </c>
    </row>
    <row r="9" spans="1:36" s="49" customFormat="1" ht="55.95" hidden="1" customHeight="1" x14ac:dyDescent="0.2">
      <c r="A9" s="282" t="s">
        <v>29</v>
      </c>
      <c r="B9" s="72" t="s">
        <v>30</v>
      </c>
      <c r="C9" s="73" t="s">
        <v>31</v>
      </c>
      <c r="D9" s="74" t="s">
        <v>32</v>
      </c>
      <c r="E9" s="75" t="s">
        <v>33</v>
      </c>
      <c r="F9" s="75" t="s">
        <v>34</v>
      </c>
      <c r="G9" s="76">
        <v>46054</v>
      </c>
      <c r="H9" s="76">
        <v>46325</v>
      </c>
      <c r="I9" s="76">
        <v>46325</v>
      </c>
      <c r="K9" s="51"/>
      <c r="L9" s="51"/>
      <c r="M9" s="52" t="s">
        <v>35</v>
      </c>
      <c r="N9" s="52"/>
      <c r="O9" s="53" t="str">
        <f>IF(N9=100,"Finalizada",IF(N9&gt;0,"En ejecución","Pendiente"))</f>
        <v>Pendiente</v>
      </c>
      <c r="P9" s="162"/>
      <c r="Q9" s="164">
        <f>+N9/1</f>
        <v>0</v>
      </c>
    </row>
    <row r="10" spans="1:36" s="49" customFormat="1" ht="51.6" hidden="1" customHeight="1" x14ac:dyDescent="0.2">
      <c r="A10" s="283"/>
      <c r="B10" s="72" t="s">
        <v>36</v>
      </c>
      <c r="C10" s="73" t="s">
        <v>37</v>
      </c>
      <c r="D10" s="77" t="s">
        <v>38</v>
      </c>
      <c r="E10" s="78" t="s">
        <v>33</v>
      </c>
      <c r="F10" s="78" t="s">
        <v>34</v>
      </c>
      <c r="G10" s="79">
        <v>46054</v>
      </c>
      <c r="H10" s="79">
        <v>46356</v>
      </c>
      <c r="I10" s="79">
        <v>46356</v>
      </c>
      <c r="J10" s="55"/>
      <c r="K10" s="55"/>
      <c r="L10" s="55"/>
      <c r="M10" s="52" t="s">
        <v>35</v>
      </c>
      <c r="N10" s="54"/>
      <c r="O10" s="53" t="str">
        <f t="shared" ref="O10:O30" si="0">IF(N10=100,"Finalizada",IF(N10&gt;0,"En ejecución","Pendiente"))</f>
        <v>Pendiente</v>
      </c>
      <c r="P10" s="162"/>
      <c r="Q10" s="164">
        <f>+N10/1</f>
        <v>0</v>
      </c>
    </row>
    <row r="11" spans="1:36" s="49" customFormat="1" ht="35.4" hidden="1" customHeight="1" x14ac:dyDescent="0.2">
      <c r="A11" s="283"/>
      <c r="B11" s="221" t="s">
        <v>39</v>
      </c>
      <c r="C11" s="285" t="s">
        <v>40</v>
      </c>
      <c r="D11" s="286" t="s">
        <v>41</v>
      </c>
      <c r="E11" s="287" t="s">
        <v>33</v>
      </c>
      <c r="F11" s="287" t="s">
        <v>42</v>
      </c>
      <c r="G11" s="281">
        <v>46054</v>
      </c>
      <c r="H11" s="281">
        <v>46386</v>
      </c>
      <c r="I11" s="80">
        <v>46111</v>
      </c>
      <c r="J11" s="56" t="s">
        <v>43</v>
      </c>
      <c r="K11" s="55" t="s">
        <v>44</v>
      </c>
      <c r="L11" s="55" t="s">
        <v>45</v>
      </c>
      <c r="M11" s="52" t="s">
        <v>46</v>
      </c>
      <c r="N11" s="54">
        <v>100</v>
      </c>
      <c r="O11" s="53" t="str">
        <f t="shared" si="0"/>
        <v>Finalizada</v>
      </c>
      <c r="P11" s="162" t="s">
        <v>47</v>
      </c>
      <c r="Q11" s="191">
        <f>+SUM(N11:N13)/3</f>
        <v>66.666666666666671</v>
      </c>
    </row>
    <row r="12" spans="1:36" s="49" customFormat="1" ht="39" customHeight="1" x14ac:dyDescent="0.2">
      <c r="A12" s="283"/>
      <c r="B12" s="221"/>
      <c r="C12" s="285"/>
      <c r="D12" s="286"/>
      <c r="E12" s="287"/>
      <c r="F12" s="287"/>
      <c r="G12" s="281"/>
      <c r="H12" s="281"/>
      <c r="I12" s="80">
        <v>46203</v>
      </c>
      <c r="J12" s="56" t="s">
        <v>48</v>
      </c>
      <c r="K12" s="55" t="s">
        <v>44</v>
      </c>
      <c r="L12" s="55" t="s">
        <v>45</v>
      </c>
      <c r="M12" s="52" t="s">
        <v>49</v>
      </c>
      <c r="N12" s="54">
        <v>100</v>
      </c>
      <c r="O12" s="53" t="str">
        <f t="shared" si="0"/>
        <v>Finalizada</v>
      </c>
      <c r="P12" s="162" t="s">
        <v>47</v>
      </c>
      <c r="Q12" s="191"/>
    </row>
    <row r="13" spans="1:36" s="49" customFormat="1" ht="33.6" hidden="1" customHeight="1" x14ac:dyDescent="0.2">
      <c r="A13" s="283"/>
      <c r="B13" s="221"/>
      <c r="C13" s="285"/>
      <c r="D13" s="286"/>
      <c r="E13" s="287"/>
      <c r="F13" s="287"/>
      <c r="G13" s="281"/>
      <c r="H13" s="281"/>
      <c r="I13" s="80">
        <v>46386</v>
      </c>
      <c r="J13" s="56"/>
      <c r="K13" s="55"/>
      <c r="L13" s="55"/>
      <c r="M13" s="52" t="s">
        <v>35</v>
      </c>
      <c r="N13" s="54"/>
      <c r="O13" s="53" t="str">
        <f t="shared" si="0"/>
        <v>Pendiente</v>
      </c>
      <c r="P13" s="162"/>
      <c r="Q13" s="191"/>
    </row>
    <row r="14" spans="1:36" s="49" customFormat="1" ht="28.2" hidden="1" customHeight="1" x14ac:dyDescent="0.2">
      <c r="A14" s="283"/>
      <c r="B14" s="221" t="s">
        <v>50</v>
      </c>
      <c r="C14" s="288" t="s">
        <v>51</v>
      </c>
      <c r="D14" s="198" t="s">
        <v>52</v>
      </c>
      <c r="E14" s="198" t="s">
        <v>33</v>
      </c>
      <c r="F14" s="198" t="s">
        <v>42</v>
      </c>
      <c r="G14" s="299">
        <v>46023</v>
      </c>
      <c r="H14" s="280">
        <v>46386</v>
      </c>
      <c r="I14" s="82">
        <v>46142</v>
      </c>
      <c r="J14" s="55" t="s">
        <v>53</v>
      </c>
      <c r="K14" s="55" t="s">
        <v>44</v>
      </c>
      <c r="L14" s="55" t="s">
        <v>45</v>
      </c>
      <c r="M14" s="52" t="s">
        <v>46</v>
      </c>
      <c r="N14" s="54">
        <v>100</v>
      </c>
      <c r="O14" s="53" t="str">
        <f t="shared" si="0"/>
        <v>Finalizada</v>
      </c>
      <c r="P14" s="162" t="s">
        <v>54</v>
      </c>
      <c r="Q14" s="191">
        <f>+SUM(N14:N16)/3</f>
        <v>66.666666666666671</v>
      </c>
    </row>
    <row r="15" spans="1:36" s="49" customFormat="1" ht="36.6" customHeight="1" x14ac:dyDescent="0.2">
      <c r="A15" s="283"/>
      <c r="B15" s="221"/>
      <c r="C15" s="288"/>
      <c r="D15" s="287"/>
      <c r="E15" s="287"/>
      <c r="F15" s="287"/>
      <c r="G15" s="299"/>
      <c r="H15" s="281"/>
      <c r="I15" s="76">
        <v>46265</v>
      </c>
      <c r="J15" s="55" t="s">
        <v>55</v>
      </c>
      <c r="K15" s="55" t="s">
        <v>44</v>
      </c>
      <c r="L15" s="55" t="s">
        <v>45</v>
      </c>
      <c r="M15" s="52" t="s">
        <v>49</v>
      </c>
      <c r="N15" s="54">
        <v>100</v>
      </c>
      <c r="O15" s="53" t="str">
        <f t="shared" si="0"/>
        <v>Finalizada</v>
      </c>
      <c r="P15" s="162" t="s">
        <v>56</v>
      </c>
      <c r="Q15" s="191"/>
    </row>
    <row r="16" spans="1:36" s="49" customFormat="1" ht="36.6" hidden="1" customHeight="1" x14ac:dyDescent="0.2">
      <c r="A16" s="283"/>
      <c r="B16" s="221"/>
      <c r="C16" s="288"/>
      <c r="D16" s="287"/>
      <c r="E16" s="287"/>
      <c r="F16" s="287"/>
      <c r="G16" s="280"/>
      <c r="H16" s="281"/>
      <c r="I16" s="76">
        <v>46386</v>
      </c>
      <c r="J16" s="50"/>
      <c r="K16" s="58"/>
      <c r="L16" s="55"/>
      <c r="M16" s="52" t="s">
        <v>35</v>
      </c>
      <c r="N16" s="54"/>
      <c r="O16" s="53" t="str">
        <f t="shared" si="0"/>
        <v>Pendiente</v>
      </c>
      <c r="P16" s="162"/>
      <c r="Q16" s="191"/>
    </row>
    <row r="17" spans="1:17" s="49" customFormat="1" ht="58.2" hidden="1" customHeight="1" x14ac:dyDescent="0.2">
      <c r="A17" s="283"/>
      <c r="B17" s="83" t="s">
        <v>57</v>
      </c>
      <c r="C17" s="84" t="s">
        <v>58</v>
      </c>
      <c r="D17" s="85" t="s">
        <v>59</v>
      </c>
      <c r="E17" s="86" t="s">
        <v>33</v>
      </c>
      <c r="F17" s="86" t="s">
        <v>34</v>
      </c>
      <c r="G17" s="87">
        <v>46023</v>
      </c>
      <c r="H17" s="87">
        <v>46053</v>
      </c>
      <c r="I17" s="87">
        <v>46053</v>
      </c>
      <c r="J17" s="168" t="s">
        <v>60</v>
      </c>
      <c r="K17" s="61" t="s">
        <v>44</v>
      </c>
      <c r="L17" s="55" t="s">
        <v>45</v>
      </c>
      <c r="M17" s="52" t="s">
        <v>46</v>
      </c>
      <c r="N17" s="54">
        <v>100</v>
      </c>
      <c r="O17" s="53" t="str">
        <f t="shared" si="0"/>
        <v>Finalizada</v>
      </c>
      <c r="P17" s="162" t="s">
        <v>61</v>
      </c>
      <c r="Q17" s="164">
        <f>+N17/1</f>
        <v>100</v>
      </c>
    </row>
    <row r="18" spans="1:17" s="49" customFormat="1" ht="91.95" hidden="1" customHeight="1" x14ac:dyDescent="0.2">
      <c r="A18" s="283"/>
      <c r="B18" s="88" t="s">
        <v>62</v>
      </c>
      <c r="C18" s="84" t="s">
        <v>63</v>
      </c>
      <c r="D18" s="85" t="s">
        <v>64</v>
      </c>
      <c r="E18" s="86" t="s">
        <v>33</v>
      </c>
      <c r="F18" s="86" t="s">
        <v>34</v>
      </c>
      <c r="G18" s="87">
        <v>46054</v>
      </c>
      <c r="H18" s="87">
        <v>46142</v>
      </c>
      <c r="I18" s="87">
        <v>46142</v>
      </c>
      <c r="J18" s="168" t="s">
        <v>65</v>
      </c>
      <c r="K18" s="61" t="s">
        <v>44</v>
      </c>
      <c r="L18" s="62" t="s">
        <v>66</v>
      </c>
      <c r="M18" s="52" t="s">
        <v>46</v>
      </c>
      <c r="N18" s="54">
        <v>100</v>
      </c>
      <c r="O18" s="53" t="str">
        <f t="shared" si="0"/>
        <v>Finalizada</v>
      </c>
      <c r="P18" s="162" t="s">
        <v>61</v>
      </c>
      <c r="Q18" s="164">
        <f>+N18/1</f>
        <v>100</v>
      </c>
    </row>
    <row r="19" spans="1:17" s="49" customFormat="1" ht="59.4" customHeight="1" x14ac:dyDescent="0.2">
      <c r="A19" s="283"/>
      <c r="B19" s="199" t="s">
        <v>67</v>
      </c>
      <c r="C19" s="295" t="s">
        <v>68</v>
      </c>
      <c r="D19" s="297" t="s">
        <v>69</v>
      </c>
      <c r="E19" s="197" t="s">
        <v>33</v>
      </c>
      <c r="F19" s="197" t="s">
        <v>70</v>
      </c>
      <c r="G19" s="279">
        <v>46054</v>
      </c>
      <c r="H19" s="279">
        <v>46325</v>
      </c>
      <c r="I19" s="76">
        <v>46172</v>
      </c>
      <c r="J19" s="59" t="s">
        <v>71</v>
      </c>
      <c r="K19" s="61" t="s">
        <v>44</v>
      </c>
      <c r="L19" s="62" t="s">
        <v>66</v>
      </c>
      <c r="M19" s="52" t="s">
        <v>49</v>
      </c>
      <c r="N19" s="54">
        <v>100</v>
      </c>
      <c r="O19" s="53" t="str">
        <f t="shared" si="0"/>
        <v>Finalizada</v>
      </c>
      <c r="P19" s="186" t="s">
        <v>61</v>
      </c>
      <c r="Q19" s="191">
        <f>+SUM(N19:N20)/2</f>
        <v>50</v>
      </c>
    </row>
    <row r="20" spans="1:17" s="49" customFormat="1" ht="40.950000000000003" hidden="1" customHeight="1" x14ac:dyDescent="0.2">
      <c r="A20" s="284"/>
      <c r="B20" s="200"/>
      <c r="C20" s="296"/>
      <c r="D20" s="298"/>
      <c r="E20" s="198"/>
      <c r="F20" s="198"/>
      <c r="G20" s="280"/>
      <c r="H20" s="280"/>
      <c r="I20" s="76">
        <v>46325</v>
      </c>
      <c r="J20" s="59"/>
      <c r="K20" s="61"/>
      <c r="L20" s="62"/>
      <c r="M20" s="52" t="s">
        <v>35</v>
      </c>
      <c r="N20" s="54"/>
      <c r="O20" s="53" t="str">
        <f t="shared" si="0"/>
        <v>Pendiente</v>
      </c>
      <c r="P20" s="162"/>
      <c r="Q20" s="191"/>
    </row>
    <row r="21" spans="1:17" ht="84.6" customHeight="1" x14ac:dyDescent="0.2">
      <c r="A21" s="291"/>
      <c r="B21" s="90" t="s">
        <v>72</v>
      </c>
      <c r="C21" s="91" t="s">
        <v>73</v>
      </c>
      <c r="D21" s="74" t="s">
        <v>74</v>
      </c>
      <c r="E21" s="75" t="s">
        <v>33</v>
      </c>
      <c r="F21" s="75" t="s">
        <v>34</v>
      </c>
      <c r="G21" s="76">
        <v>46054</v>
      </c>
      <c r="H21" s="76">
        <v>46173</v>
      </c>
      <c r="I21" s="76">
        <v>46173</v>
      </c>
      <c r="J21" s="174" t="s">
        <v>75</v>
      </c>
      <c r="K21" s="66" t="s">
        <v>44</v>
      </c>
      <c r="L21" s="58" t="s">
        <v>66</v>
      </c>
      <c r="M21" s="63" t="s">
        <v>49</v>
      </c>
      <c r="N21" s="64">
        <v>100</v>
      </c>
      <c r="O21" s="53" t="str">
        <f t="shared" si="0"/>
        <v>Finalizada</v>
      </c>
      <c r="P21" s="181" t="s">
        <v>76</v>
      </c>
      <c r="Q21" s="164">
        <f>+N21/1</f>
        <v>100</v>
      </c>
    </row>
    <row r="22" spans="1:17" ht="60.6" customHeight="1" x14ac:dyDescent="0.2">
      <c r="A22" s="291"/>
      <c r="B22" s="293" t="s">
        <v>77</v>
      </c>
      <c r="C22" s="197" t="s">
        <v>78</v>
      </c>
      <c r="D22" s="197" t="s">
        <v>69</v>
      </c>
      <c r="E22" s="197" t="s">
        <v>33</v>
      </c>
      <c r="F22" s="197" t="s">
        <v>70</v>
      </c>
      <c r="G22" s="279">
        <v>46054</v>
      </c>
      <c r="H22" s="279">
        <v>46356</v>
      </c>
      <c r="I22" s="87">
        <v>46233</v>
      </c>
      <c r="J22" s="174" t="s">
        <v>79</v>
      </c>
      <c r="K22" s="66" t="s">
        <v>80</v>
      </c>
      <c r="L22" s="58" t="s">
        <v>66</v>
      </c>
      <c r="M22" s="63" t="s">
        <v>49</v>
      </c>
      <c r="N22" s="64">
        <v>100</v>
      </c>
      <c r="O22" s="53" t="str">
        <f t="shared" si="0"/>
        <v>Finalizada</v>
      </c>
      <c r="P22" s="181" t="s">
        <v>76</v>
      </c>
      <c r="Q22" s="191">
        <f>+SUM(N22:N23)/2</f>
        <v>50</v>
      </c>
    </row>
    <row r="23" spans="1:17" ht="47.4" hidden="1" customHeight="1" x14ac:dyDescent="0.2">
      <c r="A23" s="292"/>
      <c r="B23" s="294"/>
      <c r="C23" s="198"/>
      <c r="D23" s="198"/>
      <c r="E23" s="198"/>
      <c r="F23" s="198"/>
      <c r="G23" s="280"/>
      <c r="H23" s="280"/>
      <c r="I23" s="82">
        <v>46356</v>
      </c>
      <c r="J23" s="57"/>
      <c r="K23" s="66"/>
      <c r="L23" s="58"/>
      <c r="M23" s="63" t="s">
        <v>35</v>
      </c>
      <c r="N23" s="64"/>
      <c r="O23" s="53" t="str">
        <f t="shared" si="0"/>
        <v>Pendiente</v>
      </c>
      <c r="P23" s="163"/>
      <c r="Q23" s="191"/>
    </row>
    <row r="24" spans="1:17" s="49" customFormat="1" ht="81" customHeight="1" x14ac:dyDescent="0.2">
      <c r="A24" s="267" t="s">
        <v>81</v>
      </c>
      <c r="B24" s="95" t="s">
        <v>82</v>
      </c>
      <c r="C24" s="96" t="s">
        <v>83</v>
      </c>
      <c r="D24" s="97" t="s">
        <v>84</v>
      </c>
      <c r="E24" s="75" t="s">
        <v>85</v>
      </c>
      <c r="F24" s="75" t="s">
        <v>34</v>
      </c>
      <c r="G24" s="76">
        <v>46054</v>
      </c>
      <c r="H24" s="76">
        <v>46264</v>
      </c>
      <c r="I24" s="76">
        <v>46264</v>
      </c>
      <c r="J24" s="176" t="s">
        <v>86</v>
      </c>
      <c r="K24" s="55" t="s">
        <v>87</v>
      </c>
      <c r="L24" s="55" t="s">
        <v>88</v>
      </c>
      <c r="M24" s="52" t="s">
        <v>49</v>
      </c>
      <c r="N24" s="54">
        <v>100</v>
      </c>
      <c r="O24" s="53" t="str">
        <f t="shared" si="0"/>
        <v>Finalizada</v>
      </c>
      <c r="P24" s="162" t="s">
        <v>61</v>
      </c>
      <c r="Q24" s="164">
        <f>+N24/1</f>
        <v>100</v>
      </c>
    </row>
    <row r="25" spans="1:17" s="49" customFormat="1" ht="84" customHeight="1" x14ac:dyDescent="0.2">
      <c r="A25" s="268"/>
      <c r="B25" s="98" t="s">
        <v>89</v>
      </c>
      <c r="C25" s="91" t="s">
        <v>90</v>
      </c>
      <c r="D25" s="99" t="s">
        <v>91</v>
      </c>
      <c r="E25" s="78" t="s">
        <v>92</v>
      </c>
      <c r="F25" s="78" t="s">
        <v>34</v>
      </c>
      <c r="G25" s="76">
        <v>46054</v>
      </c>
      <c r="H25" s="100">
        <v>46172</v>
      </c>
      <c r="I25" s="100">
        <v>46172</v>
      </c>
      <c r="J25" s="67" t="s">
        <v>93</v>
      </c>
      <c r="K25" s="58" t="s">
        <v>87</v>
      </c>
      <c r="L25" s="55" t="s">
        <v>94</v>
      </c>
      <c r="M25" s="52" t="s">
        <v>49</v>
      </c>
      <c r="N25" s="54">
        <v>100</v>
      </c>
      <c r="O25" s="68" t="str">
        <f t="shared" si="0"/>
        <v>Finalizada</v>
      </c>
      <c r="P25" s="162" t="s">
        <v>61</v>
      </c>
      <c r="Q25" s="164">
        <f>+N25/1</f>
        <v>100</v>
      </c>
    </row>
    <row r="26" spans="1:17" ht="44.4" hidden="1" customHeight="1" x14ac:dyDescent="0.2">
      <c r="A26" s="268"/>
      <c r="B26" s="270" t="s">
        <v>95</v>
      </c>
      <c r="C26" s="273" t="s">
        <v>96</v>
      </c>
      <c r="D26" s="276" t="s">
        <v>97</v>
      </c>
      <c r="E26" s="197" t="s">
        <v>92</v>
      </c>
      <c r="F26" s="197" t="s">
        <v>42</v>
      </c>
      <c r="G26" s="281">
        <v>46054</v>
      </c>
      <c r="H26" s="281">
        <v>46386</v>
      </c>
      <c r="I26" s="100">
        <v>46142</v>
      </c>
      <c r="J26" s="173" t="s">
        <v>98</v>
      </c>
      <c r="K26" s="173" t="s">
        <v>99</v>
      </c>
      <c r="L26" s="173" t="s">
        <v>100</v>
      </c>
      <c r="M26" s="52" t="s">
        <v>46</v>
      </c>
      <c r="N26" s="64">
        <v>100</v>
      </c>
      <c r="O26" s="68" t="str">
        <f>IF(N26=100,"Finalizada",IF(N26&gt;0,"En ejecución","Pendiente"))</f>
        <v>Finalizada</v>
      </c>
      <c r="P26" s="163" t="s">
        <v>61</v>
      </c>
      <c r="Q26" s="192">
        <f>+SUM(N26:N28)/3</f>
        <v>66.666666666666671</v>
      </c>
    </row>
    <row r="27" spans="1:17" ht="39.6" customHeight="1" x14ac:dyDescent="0.2">
      <c r="A27" s="268"/>
      <c r="B27" s="271"/>
      <c r="C27" s="274"/>
      <c r="D27" s="277"/>
      <c r="E27" s="204"/>
      <c r="F27" s="204"/>
      <c r="G27" s="281"/>
      <c r="H27" s="281"/>
      <c r="I27" s="100">
        <v>46265</v>
      </c>
      <c r="J27" s="173" t="s">
        <v>101</v>
      </c>
      <c r="K27" s="173" t="s">
        <v>87</v>
      </c>
      <c r="L27" s="173" t="s">
        <v>88</v>
      </c>
      <c r="M27" s="52" t="s">
        <v>49</v>
      </c>
      <c r="N27" s="64">
        <v>100</v>
      </c>
      <c r="O27" s="68" t="str">
        <f t="shared" si="0"/>
        <v>Finalizada</v>
      </c>
      <c r="P27" s="163" t="s">
        <v>61</v>
      </c>
      <c r="Q27" s="192"/>
    </row>
    <row r="28" spans="1:17" ht="33.6" hidden="1" customHeight="1" x14ac:dyDescent="0.2">
      <c r="A28" s="269"/>
      <c r="B28" s="272"/>
      <c r="C28" s="275"/>
      <c r="D28" s="278"/>
      <c r="E28" s="198"/>
      <c r="F28" s="198"/>
      <c r="G28" s="281"/>
      <c r="H28" s="281"/>
      <c r="I28" s="100">
        <v>46386</v>
      </c>
      <c r="J28" s="64"/>
      <c r="K28" s="64"/>
      <c r="L28" s="64"/>
      <c r="M28" s="52" t="s">
        <v>35</v>
      </c>
      <c r="N28" s="64"/>
      <c r="O28" s="68" t="str">
        <f t="shared" si="0"/>
        <v>Pendiente</v>
      </c>
      <c r="P28" s="163"/>
      <c r="Q28" s="192"/>
    </row>
    <row r="29" spans="1:17" ht="75.599999999999994" customHeight="1" x14ac:dyDescent="0.2">
      <c r="A29" s="265" t="s">
        <v>102</v>
      </c>
      <c r="B29" s="102" t="s">
        <v>103</v>
      </c>
      <c r="C29" s="93" t="s">
        <v>104</v>
      </c>
      <c r="D29" s="101" t="s">
        <v>105</v>
      </c>
      <c r="E29" s="101" t="s">
        <v>33</v>
      </c>
      <c r="F29" s="81" t="s">
        <v>34</v>
      </c>
      <c r="G29" s="82">
        <v>46054</v>
      </c>
      <c r="H29" s="82">
        <v>46203</v>
      </c>
      <c r="I29" s="82">
        <v>46233</v>
      </c>
      <c r="J29" s="173" t="s">
        <v>106</v>
      </c>
      <c r="K29" s="64" t="s">
        <v>44</v>
      </c>
      <c r="L29" s="64" t="s">
        <v>66</v>
      </c>
      <c r="M29" s="52" t="s">
        <v>49</v>
      </c>
      <c r="N29" s="64">
        <v>100</v>
      </c>
      <c r="O29" s="68" t="str">
        <f t="shared" si="0"/>
        <v>Finalizada</v>
      </c>
      <c r="P29" s="163" t="s">
        <v>76</v>
      </c>
      <c r="Q29" s="165">
        <f>+N29/1</f>
        <v>100</v>
      </c>
    </row>
    <row r="30" spans="1:17" ht="67.2" customHeight="1" x14ac:dyDescent="0.2">
      <c r="A30" s="266"/>
      <c r="B30" s="103" t="s">
        <v>107</v>
      </c>
      <c r="C30" s="104" t="s">
        <v>108</v>
      </c>
      <c r="D30" s="105" t="s">
        <v>109</v>
      </c>
      <c r="E30" s="106" t="s">
        <v>33</v>
      </c>
      <c r="F30" s="75" t="s">
        <v>34</v>
      </c>
      <c r="G30" s="76">
        <v>46054</v>
      </c>
      <c r="H30" s="76">
        <v>46203</v>
      </c>
      <c r="I30" s="76">
        <v>46233</v>
      </c>
      <c r="J30" s="173" t="s">
        <v>110</v>
      </c>
      <c r="K30" s="64" t="s">
        <v>44</v>
      </c>
      <c r="L30" s="64" t="s">
        <v>66</v>
      </c>
      <c r="M30" s="52" t="s">
        <v>49</v>
      </c>
      <c r="N30" s="64">
        <v>100</v>
      </c>
      <c r="O30" s="68" t="str">
        <f t="shared" si="0"/>
        <v>Finalizada</v>
      </c>
      <c r="P30" s="163" t="s">
        <v>76</v>
      </c>
      <c r="Q30" s="165">
        <f>+N30/1</f>
        <v>100</v>
      </c>
    </row>
    <row r="31" spans="1:17" ht="12.6" x14ac:dyDescent="0.2">
      <c r="M31" s="42"/>
    </row>
    <row r="32" spans="1:17" ht="12.6" x14ac:dyDescent="0.2">
      <c r="M32" s="42"/>
    </row>
    <row r="33" spans="13:13" ht="12.6" x14ac:dyDescent="0.2">
      <c r="M33" s="42"/>
    </row>
    <row r="34" spans="13:13" ht="12.6" x14ac:dyDescent="0.2">
      <c r="M34" s="42"/>
    </row>
    <row r="35" spans="13:13" ht="12.6" x14ac:dyDescent="0.2">
      <c r="M35" s="42"/>
    </row>
    <row r="36" spans="13:13" ht="12.6" x14ac:dyDescent="0.2">
      <c r="M36" s="42"/>
    </row>
  </sheetData>
  <sheetProtection algorithmName="SHA-512" hashValue="Lm89xDW/Q6whTVAK1bh+D/OPaHTdSuDyN15ntiy9Nbr++62z2A25NWk84WQUFra4C5UQB2taNIWfPJqD3qpIkA==" saltValue="rCFrGpwYGKz0+mHxFHBXHQ==" spinCount="100000" sheet="1" objects="1" scenarios="1" autoFilter="0"/>
  <autoFilter ref="A8:AJ30" xr:uid="{2F8CD6B0-5627-4F23-B146-E44F1048DBDE}">
    <filterColumn colId="1" showButton="0"/>
    <filterColumn colId="12">
      <filters>
        <filter val="2do Cuatrimestre (May 01 -Ago 31)"/>
      </filters>
    </filterColumn>
  </autoFilter>
  <mergeCells count="79">
    <mergeCell ref="A7:I7"/>
    <mergeCell ref="J7:L7"/>
    <mergeCell ref="G14:G16"/>
    <mergeCell ref="H14:H16"/>
    <mergeCell ref="H19:H20"/>
    <mergeCell ref="E19:E20"/>
    <mergeCell ref="A21:A23"/>
    <mergeCell ref="K2:K3"/>
    <mergeCell ref="A1:C1"/>
    <mergeCell ref="A2:A5"/>
    <mergeCell ref="B2:H2"/>
    <mergeCell ref="I2:I3"/>
    <mergeCell ref="J2:J3"/>
    <mergeCell ref="F19:F20"/>
    <mergeCell ref="B22:B23"/>
    <mergeCell ref="C22:C23"/>
    <mergeCell ref="D22:D23"/>
    <mergeCell ref="E22:E23"/>
    <mergeCell ref="F22:F23"/>
    <mergeCell ref="B19:B20"/>
    <mergeCell ref="C19:C20"/>
    <mergeCell ref="D19:D20"/>
    <mergeCell ref="U2:U3"/>
    <mergeCell ref="V2:V3"/>
    <mergeCell ref="W2:W3"/>
    <mergeCell ref="L2:L3"/>
    <mergeCell ref="M2:M3"/>
    <mergeCell ref="N2:N3"/>
    <mergeCell ref="O2:O3"/>
    <mergeCell ref="P2:P3"/>
    <mergeCell ref="Q2:Q3"/>
    <mergeCell ref="AD2:AD3"/>
    <mergeCell ref="AE2:AE3"/>
    <mergeCell ref="AF2:AF3"/>
    <mergeCell ref="B3:H3"/>
    <mergeCell ref="B4:C4"/>
    <mergeCell ref="D4:E4"/>
    <mergeCell ref="G4:H4"/>
    <mergeCell ref="X2:X3"/>
    <mergeCell ref="Y2:Y3"/>
    <mergeCell ref="Z2:Z3"/>
    <mergeCell ref="AA2:AA3"/>
    <mergeCell ref="AB2:AB3"/>
    <mergeCell ref="AC2:AC3"/>
    <mergeCell ref="R2:R3"/>
    <mergeCell ref="S2:S3"/>
    <mergeCell ref="T2:T3"/>
    <mergeCell ref="M7:P7"/>
    <mergeCell ref="B8:C8"/>
    <mergeCell ref="A9:A20"/>
    <mergeCell ref="B11:B13"/>
    <mergeCell ref="C11:C13"/>
    <mergeCell ref="D11:D13"/>
    <mergeCell ref="E11:E13"/>
    <mergeCell ref="F11:F13"/>
    <mergeCell ref="G19:G20"/>
    <mergeCell ref="G11:G13"/>
    <mergeCell ref="H11:H13"/>
    <mergeCell ref="B14:B16"/>
    <mergeCell ref="C14:C16"/>
    <mergeCell ref="D14:D16"/>
    <mergeCell ref="E14:E16"/>
    <mergeCell ref="F14:F16"/>
    <mergeCell ref="G22:G23"/>
    <mergeCell ref="H22:H23"/>
    <mergeCell ref="G26:G28"/>
    <mergeCell ref="H26:H28"/>
    <mergeCell ref="E26:E28"/>
    <mergeCell ref="F26:F28"/>
    <mergeCell ref="A29:A30"/>
    <mergeCell ref="A24:A28"/>
    <mergeCell ref="B26:B28"/>
    <mergeCell ref="C26:C28"/>
    <mergeCell ref="D26:D28"/>
    <mergeCell ref="Q22:Q23"/>
    <mergeCell ref="Q26:Q28"/>
    <mergeCell ref="Q11:Q13"/>
    <mergeCell ref="Q14:Q16"/>
    <mergeCell ref="Q19:Q20"/>
  </mergeCells>
  <conditionalFormatting sqref="O9:O30">
    <cfRule type="cellIs" dxfId="14" priority="3" operator="equal">
      <formula>"En ejecución"</formula>
    </cfRule>
    <cfRule type="containsText" dxfId="13" priority="4" operator="containsText" text="Finalizada">
      <formula>NOT(ISERROR(SEARCH("Finalizada",O9)))</formula>
    </cfRule>
    <cfRule type="containsText" dxfId="12" priority="5" operator="containsText" text="Pendiente">
      <formula>NOT(ISERROR(SEARCH("Pendiente",O9)))</formula>
    </cfRule>
  </conditionalFormatting>
  <conditionalFormatting sqref="Q9:Q30">
    <cfRule type="dataBar" priority="14">
      <dataBar>
        <cfvo type="min"/>
        <cfvo type="max"/>
        <color rgb="FF638EC6"/>
      </dataBar>
      <extLst>
        <ext xmlns:x14="http://schemas.microsoft.com/office/spreadsheetml/2009/9/main" uri="{B025F937-C7B1-47D3-B67F-A62EFF666E3E}">
          <x14:id>{7BC62976-B4D0-43C6-A5EC-1699C74EA856}</x14:id>
        </ext>
      </extLst>
    </cfRule>
  </conditionalFormatting>
  <printOptions horizontalCentered="1" verticalCentered="1" headings="1"/>
  <pageMargins left="0.39370078740157483" right="0.39370078740157483" top="0.39370078740157483" bottom="0.39370078740157483" header="0" footer="0"/>
  <pageSetup paperSize="5" scale="65" orientation="landscape" r:id="rId1"/>
  <drawing r:id="rId2"/>
  <extLst>
    <ext xmlns:x14="http://schemas.microsoft.com/office/spreadsheetml/2009/9/main" uri="{78C0D931-6437-407d-A8EE-F0AAD7539E65}">
      <x14:conditionalFormattings>
        <x14:conditionalFormatting xmlns:xm="http://schemas.microsoft.com/office/excel/2006/main">
          <x14:cfRule type="dataBar" id="{7BC62976-B4D0-43C6-A5EC-1699C74EA856}">
            <x14:dataBar minLength="0" maxLength="100" border="1" negativeBarBorderColorSameAsPositive="0">
              <x14:cfvo type="autoMin"/>
              <x14:cfvo type="autoMax"/>
              <x14:borderColor rgb="FF638EC6"/>
              <x14:negativeFillColor rgb="FFFF0000"/>
              <x14:negativeBorderColor rgb="FFFF0000"/>
              <x14:axisColor rgb="FF000000"/>
            </x14:dataBar>
          </x14:cfRule>
          <xm:sqref>Q9:Q30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440DB1B-46C6-42AF-83D6-618A987074D7}">
          <x14:formula1>
            <xm:f>LISTAS!$D$4:$D$6</xm:f>
          </x14:formula1>
          <xm:sqref>M9:M30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455DC-AF75-4404-BC34-37473A816664}">
  <sheetPr filterMode="1">
    <tabColor theme="9" tint="-0.249977111117893"/>
  </sheetPr>
  <dimension ref="A1:AJ69"/>
  <sheetViews>
    <sheetView showGridLines="0" topLeftCell="H1" zoomScale="70" zoomScaleNormal="70" workbookViewId="0">
      <pane ySplit="1" topLeftCell="A17" activePane="bottomLeft" state="frozen"/>
      <selection activeCell="D1" sqref="D1"/>
      <selection pane="bottomLeft" activeCell="P70" sqref="P70"/>
    </sheetView>
  </sheetViews>
  <sheetFormatPr baseColWidth="10" defaultColWidth="11.44140625" defaultRowHeight="13.8" x14ac:dyDescent="0.2"/>
  <cols>
    <col min="1" max="1" width="43.6640625" style="42" customWidth="1"/>
    <col min="2" max="2" width="8.33203125" style="43" customWidth="1"/>
    <col min="3" max="3" width="67.6640625" style="42" customWidth="1"/>
    <col min="4" max="4" width="65.109375" style="108" customWidth="1"/>
    <col min="5" max="5" width="46.109375" style="42" customWidth="1"/>
    <col min="6" max="6" width="24.33203125" style="43" customWidth="1"/>
    <col min="7" max="7" width="20" style="42" customWidth="1"/>
    <col min="8" max="8" width="25.6640625" style="42" customWidth="1"/>
    <col min="9" max="9" width="27.33203125" style="42" customWidth="1"/>
    <col min="10" max="10" width="38.5546875" style="42" customWidth="1"/>
    <col min="11" max="11" width="42.44140625" style="42" customWidth="1"/>
    <col min="12" max="12" width="26.44140625" style="42" customWidth="1"/>
    <col min="13" max="13" width="43" style="69" customWidth="1"/>
    <col min="14" max="14" width="35.88671875" style="42" customWidth="1"/>
    <col min="15" max="15" width="16.33203125" style="42" customWidth="1"/>
    <col min="16" max="16" width="37.6640625" style="42" customWidth="1"/>
    <col min="17" max="17" width="25.44140625" style="42" customWidth="1"/>
    <col min="18" max="16384" width="11.44140625" style="42"/>
  </cols>
  <sheetData>
    <row r="1" spans="1:36" ht="24.6" customHeight="1" x14ac:dyDescent="0.2">
      <c r="A1" s="233"/>
      <c r="B1" s="225"/>
      <c r="C1" s="225"/>
      <c r="D1" s="107"/>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row>
    <row r="2" spans="1:36" ht="28.95" customHeight="1" x14ac:dyDescent="0.2">
      <c r="A2" s="234"/>
      <c r="B2" s="235" t="s">
        <v>0</v>
      </c>
      <c r="C2" s="236"/>
      <c r="D2" s="236"/>
      <c r="E2" s="236"/>
      <c r="F2" s="236"/>
      <c r="G2" s="236"/>
      <c r="H2" s="237"/>
      <c r="I2" s="238"/>
      <c r="J2" s="225"/>
      <c r="K2" s="225"/>
      <c r="L2" s="225"/>
      <c r="M2" s="225"/>
      <c r="N2" s="225"/>
      <c r="O2" s="225"/>
      <c r="P2" s="225"/>
      <c r="Q2" s="225"/>
      <c r="R2" s="225"/>
      <c r="S2" s="225"/>
      <c r="T2" s="225"/>
      <c r="U2" s="225"/>
      <c r="V2" s="225"/>
      <c r="W2" s="225"/>
      <c r="X2" s="225"/>
      <c r="Y2" s="225"/>
      <c r="Z2" s="225"/>
      <c r="AA2" s="225"/>
      <c r="AB2" s="225"/>
      <c r="AC2" s="225"/>
      <c r="AD2" s="225"/>
      <c r="AE2" s="225"/>
      <c r="AF2" s="225"/>
    </row>
    <row r="3" spans="1:36" ht="23.4" customHeight="1" x14ac:dyDescent="0.2">
      <c r="A3" s="234"/>
      <c r="B3" s="226" t="s">
        <v>1</v>
      </c>
      <c r="C3" s="227"/>
      <c r="D3" s="227"/>
      <c r="E3" s="227"/>
      <c r="F3" s="227"/>
      <c r="G3" s="227"/>
      <c r="H3" s="228"/>
      <c r="I3" s="238"/>
      <c r="J3" s="225"/>
      <c r="K3" s="225"/>
      <c r="L3" s="225"/>
      <c r="M3" s="225"/>
      <c r="N3" s="225"/>
      <c r="O3" s="225"/>
      <c r="P3" s="225"/>
      <c r="Q3" s="225"/>
      <c r="R3" s="225"/>
      <c r="S3" s="225"/>
      <c r="T3" s="225"/>
      <c r="U3" s="225"/>
      <c r="V3" s="225"/>
      <c r="W3" s="225"/>
      <c r="X3" s="225"/>
      <c r="Y3" s="225"/>
      <c r="Z3" s="225"/>
      <c r="AA3" s="225"/>
      <c r="AB3" s="225"/>
      <c r="AC3" s="225"/>
      <c r="AD3" s="225"/>
      <c r="AE3" s="225"/>
      <c r="AF3" s="225"/>
    </row>
    <row r="4" spans="1:36" ht="24" customHeight="1" x14ac:dyDescent="0.2">
      <c r="A4" s="234"/>
      <c r="B4" s="229"/>
      <c r="C4" s="230"/>
      <c r="D4" s="231"/>
      <c r="E4" s="232"/>
      <c r="F4" s="44" t="s">
        <v>4</v>
      </c>
      <c r="G4" s="231">
        <v>2</v>
      </c>
      <c r="H4" s="232"/>
      <c r="I4" s="40"/>
      <c r="J4" s="40"/>
      <c r="K4" s="40"/>
      <c r="L4" s="40"/>
      <c r="M4" s="40"/>
      <c r="N4" s="40"/>
      <c r="O4" s="40"/>
      <c r="P4" s="40"/>
      <c r="Q4" s="40"/>
      <c r="R4" s="40"/>
      <c r="S4" s="40"/>
      <c r="T4" s="40"/>
      <c r="U4" s="40"/>
      <c r="V4" s="40"/>
      <c r="W4" s="40"/>
      <c r="X4" s="40"/>
      <c r="Y4" s="40"/>
      <c r="Z4" s="40"/>
      <c r="AA4" s="40"/>
      <c r="AB4" s="40"/>
      <c r="AC4" s="40"/>
      <c r="AD4" s="40"/>
      <c r="AE4" s="40"/>
      <c r="AF4" s="40"/>
    </row>
    <row r="5" spans="1:36" ht="16.2" x14ac:dyDescent="0.2">
      <c r="A5" s="234"/>
      <c r="B5" s="40"/>
      <c r="C5" s="40"/>
      <c r="D5" s="107"/>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row>
    <row r="7" spans="1:36" s="45" customFormat="1" ht="43.95" customHeight="1" x14ac:dyDescent="0.25">
      <c r="A7" s="211" t="s">
        <v>111</v>
      </c>
      <c r="B7" s="212"/>
      <c r="C7" s="212"/>
      <c r="D7" s="212"/>
      <c r="E7" s="212"/>
      <c r="F7" s="212"/>
      <c r="G7" s="212"/>
      <c r="H7" s="212"/>
      <c r="I7" s="213"/>
      <c r="J7" s="214" t="s">
        <v>11</v>
      </c>
      <c r="K7" s="214"/>
      <c r="L7" s="215"/>
      <c r="M7" s="209" t="s">
        <v>12</v>
      </c>
      <c r="N7" s="209"/>
      <c r="O7" s="209"/>
      <c r="P7" s="209"/>
    </row>
    <row r="8" spans="1:36" s="49" customFormat="1" ht="45.6" customHeight="1" x14ac:dyDescent="0.2">
      <c r="A8" s="70" t="s">
        <v>13</v>
      </c>
      <c r="B8" s="210" t="s">
        <v>14</v>
      </c>
      <c r="C8" s="210"/>
      <c r="D8" s="71" t="s">
        <v>15</v>
      </c>
      <c r="E8" s="70" t="s">
        <v>16</v>
      </c>
      <c r="F8" s="70" t="s">
        <v>17</v>
      </c>
      <c r="G8" s="71" t="s">
        <v>18</v>
      </c>
      <c r="H8" s="71" t="s">
        <v>19</v>
      </c>
      <c r="I8" s="71" t="s">
        <v>20</v>
      </c>
      <c r="J8" s="46" t="s">
        <v>21</v>
      </c>
      <c r="K8" s="46" t="s">
        <v>22</v>
      </c>
      <c r="L8" s="46" t="s">
        <v>23</v>
      </c>
      <c r="M8" s="47" t="s">
        <v>24</v>
      </c>
      <c r="N8" s="48" t="s">
        <v>25</v>
      </c>
      <c r="O8" s="48" t="s">
        <v>26</v>
      </c>
      <c r="P8" s="48" t="s">
        <v>27</v>
      </c>
      <c r="Q8" s="190" t="s">
        <v>112</v>
      </c>
    </row>
    <row r="9" spans="1:36" s="49" customFormat="1" ht="107.4" customHeight="1" x14ac:dyDescent="0.2">
      <c r="A9" s="282" t="s">
        <v>113</v>
      </c>
      <c r="B9" s="72" t="s">
        <v>30</v>
      </c>
      <c r="C9" s="109" t="s">
        <v>114</v>
      </c>
      <c r="D9" s="110" t="s">
        <v>115</v>
      </c>
      <c r="E9" s="111" t="s">
        <v>116</v>
      </c>
      <c r="F9" s="75" t="s">
        <v>34</v>
      </c>
      <c r="G9" s="76">
        <v>46054</v>
      </c>
      <c r="H9" s="76">
        <v>46172</v>
      </c>
      <c r="I9" s="76">
        <v>46172</v>
      </c>
      <c r="J9" s="188" t="s">
        <v>117</v>
      </c>
      <c r="K9" s="51" t="s">
        <v>118</v>
      </c>
      <c r="L9" s="51" t="s">
        <v>119</v>
      </c>
      <c r="M9" s="52" t="s">
        <v>49</v>
      </c>
      <c r="N9" s="52">
        <v>100</v>
      </c>
      <c r="O9" s="53" t="str">
        <f t="shared" ref="O9:O49" si="0">IF(N9=100,"Finalizada",IF(N9&gt;0,"En ejecución","Pendiente"))</f>
        <v>Finalizada</v>
      </c>
      <c r="P9" s="54" t="s">
        <v>61</v>
      </c>
      <c r="Q9" s="164">
        <f>+N9/1</f>
        <v>100</v>
      </c>
    </row>
    <row r="10" spans="1:36" s="49" customFormat="1" ht="92.4" hidden="1" customHeight="1" x14ac:dyDescent="0.2">
      <c r="A10" s="283"/>
      <c r="B10" s="72" t="s">
        <v>36</v>
      </c>
      <c r="C10" s="109" t="s">
        <v>120</v>
      </c>
      <c r="D10" s="110" t="s">
        <v>121</v>
      </c>
      <c r="E10" s="111" t="s">
        <v>116</v>
      </c>
      <c r="F10" s="75" t="s">
        <v>34</v>
      </c>
      <c r="G10" s="76">
        <v>46054</v>
      </c>
      <c r="H10" s="76">
        <v>46295</v>
      </c>
      <c r="I10" s="76">
        <v>46295</v>
      </c>
      <c r="J10" s="55"/>
      <c r="K10" s="55"/>
      <c r="L10" s="55"/>
      <c r="M10" s="52" t="s">
        <v>35</v>
      </c>
      <c r="N10" s="54"/>
      <c r="O10" s="53" t="str">
        <f t="shared" si="0"/>
        <v>Pendiente</v>
      </c>
      <c r="P10" s="54"/>
      <c r="Q10" s="164">
        <f>+N10/1</f>
        <v>0</v>
      </c>
    </row>
    <row r="11" spans="1:36" s="49" customFormat="1" ht="29.4" hidden="1" customHeight="1" x14ac:dyDescent="0.2">
      <c r="A11" s="283"/>
      <c r="B11" s="199" t="s">
        <v>39</v>
      </c>
      <c r="C11" s="307" t="s">
        <v>122</v>
      </c>
      <c r="D11" s="193" t="s">
        <v>123</v>
      </c>
      <c r="E11" s="193" t="s">
        <v>124</v>
      </c>
      <c r="F11" s="197" t="s">
        <v>125</v>
      </c>
      <c r="G11" s="279">
        <v>46023</v>
      </c>
      <c r="H11" s="279">
        <v>46387</v>
      </c>
      <c r="I11" s="113">
        <v>46091</v>
      </c>
      <c r="J11" s="55" t="s">
        <v>126</v>
      </c>
      <c r="K11" s="55" t="s">
        <v>127</v>
      </c>
      <c r="L11" s="55" t="s">
        <v>128</v>
      </c>
      <c r="M11" s="52" t="s">
        <v>46</v>
      </c>
      <c r="N11" s="54">
        <v>100</v>
      </c>
      <c r="O11" s="53" t="str">
        <f t="shared" si="0"/>
        <v>Finalizada</v>
      </c>
      <c r="P11" s="54" t="s">
        <v>61</v>
      </c>
      <c r="Q11" s="191">
        <f>+SUM(N11:N16)/6</f>
        <v>50</v>
      </c>
    </row>
    <row r="12" spans="1:36" s="49" customFormat="1" ht="37.200000000000003" customHeight="1" x14ac:dyDescent="0.2">
      <c r="A12" s="283"/>
      <c r="B12" s="243"/>
      <c r="C12" s="309"/>
      <c r="D12" s="310"/>
      <c r="E12" s="310"/>
      <c r="F12" s="204"/>
      <c r="G12" s="299"/>
      <c r="H12" s="299"/>
      <c r="I12" s="76">
        <v>46152</v>
      </c>
      <c r="J12" s="55" t="s">
        <v>126</v>
      </c>
      <c r="K12" s="55" t="s">
        <v>127</v>
      </c>
      <c r="L12" s="55" t="s">
        <v>128</v>
      </c>
      <c r="M12" s="52" t="s">
        <v>49</v>
      </c>
      <c r="N12" s="54">
        <v>100</v>
      </c>
      <c r="O12" s="53" t="str">
        <f t="shared" si="0"/>
        <v>Finalizada</v>
      </c>
      <c r="P12" s="54" t="s">
        <v>61</v>
      </c>
      <c r="Q12" s="191"/>
    </row>
    <row r="13" spans="1:36" s="49" customFormat="1" ht="32.4" customHeight="1" x14ac:dyDescent="0.2">
      <c r="A13" s="283"/>
      <c r="B13" s="243"/>
      <c r="C13" s="309"/>
      <c r="D13" s="310"/>
      <c r="E13" s="310"/>
      <c r="F13" s="204"/>
      <c r="G13" s="299"/>
      <c r="H13" s="299"/>
      <c r="I13" s="76">
        <v>46213</v>
      </c>
      <c r="J13" s="55" t="s">
        <v>126</v>
      </c>
      <c r="K13" s="187" t="s">
        <v>129</v>
      </c>
      <c r="L13" s="55" t="s">
        <v>128</v>
      </c>
      <c r="M13" s="52" t="s">
        <v>49</v>
      </c>
      <c r="N13" s="54">
        <v>100</v>
      </c>
      <c r="O13" s="53" t="str">
        <f t="shared" si="0"/>
        <v>Finalizada</v>
      </c>
      <c r="P13" s="54" t="s">
        <v>61</v>
      </c>
      <c r="Q13" s="191"/>
    </row>
    <row r="14" spans="1:36" s="49" customFormat="1" ht="40.950000000000003" hidden="1" customHeight="1" x14ac:dyDescent="0.2">
      <c r="A14" s="283"/>
      <c r="B14" s="243"/>
      <c r="C14" s="309"/>
      <c r="D14" s="310"/>
      <c r="E14" s="310"/>
      <c r="F14" s="204"/>
      <c r="G14" s="299"/>
      <c r="H14" s="299"/>
      <c r="I14" s="76">
        <v>46275</v>
      </c>
      <c r="J14" s="55"/>
      <c r="K14" s="55"/>
      <c r="L14" s="55"/>
      <c r="M14" s="52" t="s">
        <v>35</v>
      </c>
      <c r="N14" s="54"/>
      <c r="O14" s="53" t="str">
        <f t="shared" si="0"/>
        <v>Pendiente</v>
      </c>
      <c r="P14" s="54"/>
      <c r="Q14" s="191"/>
    </row>
    <row r="15" spans="1:36" s="49" customFormat="1" ht="36.6" hidden="1" customHeight="1" x14ac:dyDescent="0.2">
      <c r="A15" s="283"/>
      <c r="B15" s="243"/>
      <c r="C15" s="309"/>
      <c r="D15" s="310"/>
      <c r="E15" s="310"/>
      <c r="F15" s="204"/>
      <c r="G15" s="299"/>
      <c r="H15" s="299"/>
      <c r="I15" s="76">
        <v>46336</v>
      </c>
      <c r="J15" s="55"/>
      <c r="K15" s="55"/>
      <c r="L15" s="55"/>
      <c r="M15" s="52" t="s">
        <v>35</v>
      </c>
      <c r="N15" s="54"/>
      <c r="O15" s="53" t="str">
        <f t="shared" si="0"/>
        <v>Pendiente</v>
      </c>
      <c r="P15" s="54"/>
      <c r="Q15" s="191"/>
    </row>
    <row r="16" spans="1:36" s="49" customFormat="1" ht="29.4" hidden="1" customHeight="1" x14ac:dyDescent="0.2">
      <c r="A16" s="283"/>
      <c r="B16" s="200"/>
      <c r="C16" s="308"/>
      <c r="D16" s="194"/>
      <c r="E16" s="194"/>
      <c r="F16" s="198"/>
      <c r="G16" s="280"/>
      <c r="H16" s="280"/>
      <c r="I16" s="76">
        <v>46387</v>
      </c>
      <c r="J16" s="55"/>
      <c r="K16" s="55"/>
      <c r="L16" s="55"/>
      <c r="M16" s="52" t="s">
        <v>35</v>
      </c>
      <c r="N16" s="54"/>
      <c r="O16" s="53" t="str">
        <f t="shared" si="0"/>
        <v>Pendiente</v>
      </c>
      <c r="P16" s="54"/>
      <c r="Q16" s="191"/>
    </row>
    <row r="17" spans="1:17" s="49" customFormat="1" ht="41.4" customHeight="1" x14ac:dyDescent="0.2">
      <c r="A17" s="283"/>
      <c r="B17" s="221" t="s">
        <v>50</v>
      </c>
      <c r="C17" s="304" t="s">
        <v>130</v>
      </c>
      <c r="D17" s="305" t="s">
        <v>131</v>
      </c>
      <c r="E17" s="305" t="s">
        <v>124</v>
      </c>
      <c r="F17" s="197" t="s">
        <v>42</v>
      </c>
      <c r="G17" s="208">
        <v>46054</v>
      </c>
      <c r="H17" s="208">
        <v>46387</v>
      </c>
      <c r="I17" s="116">
        <v>46152</v>
      </c>
      <c r="J17" s="55" t="s">
        <v>132</v>
      </c>
      <c r="K17" s="55" t="s">
        <v>127</v>
      </c>
      <c r="L17" s="55" t="s">
        <v>128</v>
      </c>
      <c r="M17" s="52" t="s">
        <v>49</v>
      </c>
      <c r="N17" s="54">
        <v>100</v>
      </c>
      <c r="O17" s="53" t="str">
        <f t="shared" si="0"/>
        <v>Finalizada</v>
      </c>
      <c r="P17" s="54" t="s">
        <v>61</v>
      </c>
      <c r="Q17" s="191">
        <f>+SUM(N17:N19)/3</f>
        <v>33.333333333333336</v>
      </c>
    </row>
    <row r="18" spans="1:17" s="49" customFormat="1" ht="33.6" hidden="1" customHeight="1" x14ac:dyDescent="0.2">
      <c r="A18" s="283"/>
      <c r="B18" s="221"/>
      <c r="C18" s="304"/>
      <c r="D18" s="305"/>
      <c r="E18" s="305"/>
      <c r="F18" s="204"/>
      <c r="G18" s="306"/>
      <c r="H18" s="306"/>
      <c r="I18" s="76">
        <v>46275</v>
      </c>
      <c r="J18" s="55"/>
      <c r="K18" s="55"/>
      <c r="L18" s="55"/>
      <c r="M18" s="52" t="s">
        <v>35</v>
      </c>
      <c r="N18" s="54"/>
      <c r="O18" s="53" t="str">
        <f t="shared" si="0"/>
        <v>Pendiente</v>
      </c>
      <c r="P18" s="54"/>
      <c r="Q18" s="191"/>
    </row>
    <row r="19" spans="1:17" s="49" customFormat="1" ht="34.200000000000003" hidden="1" customHeight="1" x14ac:dyDescent="0.2">
      <c r="A19" s="283"/>
      <c r="B19" s="221"/>
      <c r="C19" s="304"/>
      <c r="D19" s="305"/>
      <c r="E19" s="305"/>
      <c r="F19" s="198"/>
      <c r="G19" s="217"/>
      <c r="H19" s="217"/>
      <c r="I19" s="76">
        <v>46387</v>
      </c>
      <c r="J19" s="50"/>
      <c r="K19" s="58"/>
      <c r="L19" s="55"/>
      <c r="M19" s="52" t="s">
        <v>35</v>
      </c>
      <c r="N19" s="54"/>
      <c r="O19" s="53" t="str">
        <f t="shared" si="0"/>
        <v>Pendiente</v>
      </c>
      <c r="P19" s="54"/>
      <c r="Q19" s="191"/>
    </row>
    <row r="20" spans="1:17" s="49" customFormat="1" ht="29.4" customHeight="1" x14ac:dyDescent="0.2">
      <c r="A20" s="283"/>
      <c r="B20" s="221" t="s">
        <v>57</v>
      </c>
      <c r="C20" s="304" t="s">
        <v>133</v>
      </c>
      <c r="D20" s="305" t="s">
        <v>134</v>
      </c>
      <c r="E20" s="305" t="s">
        <v>135</v>
      </c>
      <c r="F20" s="197" t="s">
        <v>70</v>
      </c>
      <c r="G20" s="208">
        <v>46054</v>
      </c>
      <c r="H20" s="279">
        <v>46386</v>
      </c>
      <c r="I20" s="117">
        <v>46203</v>
      </c>
      <c r="J20" s="60" t="s">
        <v>136</v>
      </c>
      <c r="K20" s="61" t="s">
        <v>137</v>
      </c>
      <c r="L20" s="55" t="s">
        <v>138</v>
      </c>
      <c r="M20" s="52" t="s">
        <v>49</v>
      </c>
      <c r="N20" s="54">
        <v>100</v>
      </c>
      <c r="O20" s="53" t="str">
        <f t="shared" si="0"/>
        <v>Finalizada</v>
      </c>
      <c r="P20" s="54" t="s">
        <v>61</v>
      </c>
      <c r="Q20" s="191">
        <f>+SUM(N20:N21)/2</f>
        <v>50</v>
      </c>
    </row>
    <row r="21" spans="1:17" s="49" customFormat="1" ht="37.950000000000003" hidden="1" customHeight="1" x14ac:dyDescent="0.2">
      <c r="A21" s="283"/>
      <c r="B21" s="221"/>
      <c r="C21" s="304"/>
      <c r="D21" s="305"/>
      <c r="E21" s="305"/>
      <c r="F21" s="198"/>
      <c r="G21" s="217"/>
      <c r="H21" s="280"/>
      <c r="I21" s="87">
        <v>46386</v>
      </c>
      <c r="J21" s="60"/>
      <c r="K21" s="61"/>
      <c r="L21" s="55"/>
      <c r="M21" s="52" t="s">
        <v>35</v>
      </c>
      <c r="N21" s="54"/>
      <c r="O21" s="53" t="str">
        <f t="shared" si="0"/>
        <v>Pendiente</v>
      </c>
      <c r="P21" s="54"/>
      <c r="Q21" s="191"/>
    </row>
    <row r="22" spans="1:17" s="49" customFormat="1" ht="30" hidden="1" customHeight="1" x14ac:dyDescent="0.2">
      <c r="A22" s="283"/>
      <c r="B22" s="199" t="s">
        <v>62</v>
      </c>
      <c r="C22" s="300" t="s">
        <v>139</v>
      </c>
      <c r="D22" s="303" t="s">
        <v>140</v>
      </c>
      <c r="E22" s="195" t="s">
        <v>141</v>
      </c>
      <c r="F22" s="197" t="s">
        <v>142</v>
      </c>
      <c r="G22" s="208">
        <v>46023</v>
      </c>
      <c r="H22" s="279">
        <v>46386</v>
      </c>
      <c r="I22" s="87">
        <v>46052</v>
      </c>
      <c r="J22" s="60" t="s">
        <v>143</v>
      </c>
      <c r="K22" s="61" t="s">
        <v>144</v>
      </c>
      <c r="L22" s="55" t="s">
        <v>145</v>
      </c>
      <c r="M22" s="52" t="s">
        <v>46</v>
      </c>
      <c r="N22" s="54">
        <v>100</v>
      </c>
      <c r="O22" s="53" t="str">
        <f t="shared" si="0"/>
        <v>Finalizada</v>
      </c>
      <c r="P22" s="54" t="s">
        <v>146</v>
      </c>
      <c r="Q22" s="191">
        <f>+SUM(N22:N33)/12</f>
        <v>66.666666666666671</v>
      </c>
    </row>
    <row r="23" spans="1:17" s="49" customFormat="1" ht="30" hidden="1" customHeight="1" x14ac:dyDescent="0.2">
      <c r="A23" s="283"/>
      <c r="B23" s="243"/>
      <c r="C23" s="301"/>
      <c r="D23" s="245"/>
      <c r="E23" s="244"/>
      <c r="F23" s="204"/>
      <c r="G23" s="306"/>
      <c r="H23" s="299"/>
      <c r="I23" s="76">
        <v>46080</v>
      </c>
      <c r="J23" s="60" t="s">
        <v>147</v>
      </c>
      <c r="K23" s="61" t="s">
        <v>144</v>
      </c>
      <c r="L23" s="55" t="s">
        <v>145</v>
      </c>
      <c r="M23" s="52" t="s">
        <v>46</v>
      </c>
      <c r="N23" s="54">
        <v>100</v>
      </c>
      <c r="O23" s="53" t="str">
        <f t="shared" si="0"/>
        <v>Finalizada</v>
      </c>
      <c r="P23" s="54" t="s">
        <v>148</v>
      </c>
      <c r="Q23" s="191"/>
    </row>
    <row r="24" spans="1:17" s="49" customFormat="1" ht="31.2" hidden="1" customHeight="1" x14ac:dyDescent="0.2">
      <c r="A24" s="283"/>
      <c r="B24" s="243"/>
      <c r="C24" s="301"/>
      <c r="D24" s="245"/>
      <c r="E24" s="244"/>
      <c r="F24" s="204"/>
      <c r="G24" s="306"/>
      <c r="H24" s="299"/>
      <c r="I24" s="76">
        <v>46112</v>
      </c>
      <c r="J24" s="60" t="s">
        <v>149</v>
      </c>
      <c r="K24" s="61" t="s">
        <v>144</v>
      </c>
      <c r="L24" s="55" t="s">
        <v>145</v>
      </c>
      <c r="M24" s="52" t="s">
        <v>46</v>
      </c>
      <c r="N24" s="54">
        <v>100</v>
      </c>
      <c r="O24" s="53" t="str">
        <f t="shared" si="0"/>
        <v>Finalizada</v>
      </c>
      <c r="P24" s="54" t="s">
        <v>150</v>
      </c>
      <c r="Q24" s="191"/>
    </row>
    <row r="25" spans="1:17" s="49" customFormat="1" ht="33.6" hidden="1" customHeight="1" x14ac:dyDescent="0.2">
      <c r="A25" s="283"/>
      <c r="B25" s="243"/>
      <c r="C25" s="301"/>
      <c r="D25" s="245"/>
      <c r="E25" s="244"/>
      <c r="F25" s="204"/>
      <c r="G25" s="306"/>
      <c r="H25" s="299"/>
      <c r="I25" s="87">
        <v>46142</v>
      </c>
      <c r="J25" s="60" t="s">
        <v>151</v>
      </c>
      <c r="K25" s="61" t="s">
        <v>144</v>
      </c>
      <c r="L25" s="55" t="s">
        <v>145</v>
      </c>
      <c r="M25" s="52" t="s">
        <v>46</v>
      </c>
      <c r="N25" s="54">
        <v>100</v>
      </c>
      <c r="O25" s="53" t="str">
        <f t="shared" si="0"/>
        <v>Finalizada</v>
      </c>
      <c r="P25" s="54" t="s">
        <v>152</v>
      </c>
      <c r="Q25" s="191"/>
    </row>
    <row r="26" spans="1:17" s="49" customFormat="1" ht="32.4" customHeight="1" x14ac:dyDescent="0.2">
      <c r="A26" s="283"/>
      <c r="B26" s="243"/>
      <c r="C26" s="301"/>
      <c r="D26" s="245"/>
      <c r="E26" s="244"/>
      <c r="F26" s="204"/>
      <c r="G26" s="306"/>
      <c r="H26" s="299"/>
      <c r="I26" s="87">
        <v>46171</v>
      </c>
      <c r="J26" s="60" t="s">
        <v>153</v>
      </c>
      <c r="K26" s="61" t="s">
        <v>154</v>
      </c>
      <c r="L26" s="185" t="s">
        <v>155</v>
      </c>
      <c r="M26" s="52" t="s">
        <v>49</v>
      </c>
      <c r="N26" s="54">
        <v>100</v>
      </c>
      <c r="O26" s="53" t="str">
        <f t="shared" si="0"/>
        <v>Finalizada</v>
      </c>
      <c r="P26" s="54" t="s">
        <v>61</v>
      </c>
      <c r="Q26" s="191"/>
    </row>
    <row r="27" spans="1:17" s="49" customFormat="1" ht="31.95" customHeight="1" x14ac:dyDescent="0.2">
      <c r="A27" s="283"/>
      <c r="B27" s="243"/>
      <c r="C27" s="301"/>
      <c r="D27" s="245"/>
      <c r="E27" s="244"/>
      <c r="F27" s="204"/>
      <c r="G27" s="306"/>
      <c r="H27" s="299"/>
      <c r="I27" s="87">
        <v>46203</v>
      </c>
      <c r="J27" s="60" t="s">
        <v>156</v>
      </c>
      <c r="K27" s="61" t="s">
        <v>154</v>
      </c>
      <c r="L27" s="55" t="s">
        <v>155</v>
      </c>
      <c r="M27" s="52" t="s">
        <v>49</v>
      </c>
      <c r="N27" s="54">
        <v>100</v>
      </c>
      <c r="O27" s="53" t="str">
        <f t="shared" si="0"/>
        <v>Finalizada</v>
      </c>
      <c r="P27" s="54" t="s">
        <v>61</v>
      </c>
      <c r="Q27" s="191"/>
    </row>
    <row r="28" spans="1:17" s="49" customFormat="1" ht="29.4" customHeight="1" x14ac:dyDescent="0.2">
      <c r="A28" s="283"/>
      <c r="B28" s="243"/>
      <c r="C28" s="301"/>
      <c r="D28" s="245"/>
      <c r="E28" s="244"/>
      <c r="F28" s="204"/>
      <c r="G28" s="306"/>
      <c r="H28" s="299"/>
      <c r="I28" s="87">
        <v>46234</v>
      </c>
      <c r="J28" s="60" t="s">
        <v>157</v>
      </c>
      <c r="K28" s="61" t="s">
        <v>154</v>
      </c>
      <c r="L28" s="55" t="s">
        <v>155</v>
      </c>
      <c r="M28" s="52" t="s">
        <v>49</v>
      </c>
      <c r="N28" s="54">
        <v>100</v>
      </c>
      <c r="O28" s="53" t="str">
        <f t="shared" si="0"/>
        <v>Finalizada</v>
      </c>
      <c r="P28" s="54" t="s">
        <v>61</v>
      </c>
      <c r="Q28" s="191"/>
    </row>
    <row r="29" spans="1:17" s="49" customFormat="1" ht="29.4" customHeight="1" x14ac:dyDescent="0.2">
      <c r="A29" s="283"/>
      <c r="B29" s="243"/>
      <c r="C29" s="301"/>
      <c r="D29" s="245"/>
      <c r="E29" s="244"/>
      <c r="F29" s="204"/>
      <c r="G29" s="306"/>
      <c r="H29" s="299"/>
      <c r="I29" s="87">
        <v>46265</v>
      </c>
      <c r="J29" s="60" t="s">
        <v>158</v>
      </c>
      <c r="K29" s="61" t="s">
        <v>154</v>
      </c>
      <c r="L29" s="55" t="s">
        <v>155</v>
      </c>
      <c r="M29" s="52" t="s">
        <v>49</v>
      </c>
      <c r="N29" s="54">
        <v>100</v>
      </c>
      <c r="O29" s="53" t="str">
        <f t="shared" si="0"/>
        <v>Finalizada</v>
      </c>
      <c r="P29" s="54" t="s">
        <v>61</v>
      </c>
      <c r="Q29" s="191"/>
    </row>
    <row r="30" spans="1:17" s="49" customFormat="1" ht="26.4" hidden="1" customHeight="1" x14ac:dyDescent="0.2">
      <c r="A30" s="283"/>
      <c r="B30" s="243"/>
      <c r="C30" s="301"/>
      <c r="D30" s="245"/>
      <c r="E30" s="244"/>
      <c r="F30" s="204"/>
      <c r="G30" s="306"/>
      <c r="H30" s="299"/>
      <c r="I30" s="87">
        <v>46295</v>
      </c>
      <c r="J30" s="60"/>
      <c r="K30" s="61"/>
      <c r="L30" s="55"/>
      <c r="M30" s="52" t="s">
        <v>35</v>
      </c>
      <c r="N30" s="54"/>
      <c r="O30" s="53" t="str">
        <f t="shared" si="0"/>
        <v>Pendiente</v>
      </c>
      <c r="P30" s="54"/>
      <c r="Q30" s="191"/>
    </row>
    <row r="31" spans="1:17" s="49" customFormat="1" ht="32.4" hidden="1" customHeight="1" x14ac:dyDescent="0.2">
      <c r="A31" s="283"/>
      <c r="B31" s="243"/>
      <c r="C31" s="301"/>
      <c r="D31" s="245"/>
      <c r="E31" s="244"/>
      <c r="F31" s="204"/>
      <c r="G31" s="306"/>
      <c r="H31" s="299"/>
      <c r="I31" s="87">
        <v>46325</v>
      </c>
      <c r="J31" s="60"/>
      <c r="K31" s="61"/>
      <c r="L31" s="55"/>
      <c r="M31" s="52" t="s">
        <v>35</v>
      </c>
      <c r="N31" s="54"/>
      <c r="O31" s="53" t="str">
        <f t="shared" si="0"/>
        <v>Pendiente</v>
      </c>
      <c r="P31" s="54"/>
      <c r="Q31" s="191"/>
    </row>
    <row r="32" spans="1:17" s="49" customFormat="1" ht="32.4" hidden="1" customHeight="1" x14ac:dyDescent="0.2">
      <c r="A32" s="283"/>
      <c r="B32" s="243"/>
      <c r="C32" s="301"/>
      <c r="D32" s="245"/>
      <c r="E32" s="244"/>
      <c r="F32" s="204"/>
      <c r="G32" s="306"/>
      <c r="H32" s="299"/>
      <c r="I32" s="87">
        <v>46356</v>
      </c>
      <c r="J32" s="60"/>
      <c r="K32" s="61"/>
      <c r="L32" s="55"/>
      <c r="M32" s="52" t="s">
        <v>35</v>
      </c>
      <c r="N32" s="54"/>
      <c r="O32" s="53" t="str">
        <f t="shared" si="0"/>
        <v>Pendiente</v>
      </c>
      <c r="P32" s="54"/>
      <c r="Q32" s="191"/>
    </row>
    <row r="33" spans="1:17" s="49" customFormat="1" ht="30.6" hidden="1" customHeight="1" x14ac:dyDescent="0.2">
      <c r="A33" s="283"/>
      <c r="B33" s="200"/>
      <c r="C33" s="302"/>
      <c r="D33" s="246"/>
      <c r="E33" s="196"/>
      <c r="F33" s="198"/>
      <c r="G33" s="217"/>
      <c r="H33" s="280"/>
      <c r="I33" s="120">
        <v>46386</v>
      </c>
      <c r="J33" s="59"/>
      <c r="K33" s="61"/>
      <c r="L33" s="62"/>
      <c r="M33" s="52" t="s">
        <v>35</v>
      </c>
      <c r="N33" s="54"/>
      <c r="O33" s="53" t="str">
        <f t="shared" si="0"/>
        <v>Pendiente</v>
      </c>
      <c r="P33" s="54"/>
      <c r="Q33" s="191"/>
    </row>
    <row r="34" spans="1:17" s="49" customFormat="1" ht="48.6" customHeight="1" x14ac:dyDescent="0.2">
      <c r="A34" s="283"/>
      <c r="B34" s="199" t="s">
        <v>67</v>
      </c>
      <c r="C34" s="307" t="s">
        <v>159</v>
      </c>
      <c r="D34" s="193" t="s">
        <v>160</v>
      </c>
      <c r="E34" s="193" t="s">
        <v>161</v>
      </c>
      <c r="F34" s="197" t="s">
        <v>70</v>
      </c>
      <c r="G34" s="205">
        <v>46054</v>
      </c>
      <c r="H34" s="279">
        <v>46386</v>
      </c>
      <c r="I34" s="87">
        <v>46203</v>
      </c>
      <c r="J34" s="59" t="s">
        <v>162</v>
      </c>
      <c r="K34" s="61" t="s">
        <v>163</v>
      </c>
      <c r="L34" s="62" t="s">
        <v>164</v>
      </c>
      <c r="M34" s="52" t="s">
        <v>49</v>
      </c>
      <c r="N34" s="54">
        <v>100</v>
      </c>
      <c r="O34" s="53" t="str">
        <f t="shared" si="0"/>
        <v>Finalizada</v>
      </c>
      <c r="P34" s="54" t="s">
        <v>61</v>
      </c>
      <c r="Q34" s="191">
        <f>+SUM(N34:N35)/2</f>
        <v>50</v>
      </c>
    </row>
    <row r="35" spans="1:17" s="49" customFormat="1" ht="40.200000000000003" hidden="1" customHeight="1" x14ac:dyDescent="0.2">
      <c r="A35" s="283"/>
      <c r="B35" s="200"/>
      <c r="C35" s="308"/>
      <c r="D35" s="194"/>
      <c r="E35" s="194"/>
      <c r="F35" s="198"/>
      <c r="G35" s="218"/>
      <c r="H35" s="280"/>
      <c r="I35" s="87">
        <v>46386</v>
      </c>
      <c r="J35" s="59"/>
      <c r="K35" s="61"/>
      <c r="L35" s="62"/>
      <c r="M35" s="52" t="s">
        <v>35</v>
      </c>
      <c r="N35" s="54"/>
      <c r="O35" s="53" t="str">
        <f t="shared" si="0"/>
        <v>Pendiente</v>
      </c>
      <c r="P35" s="54"/>
      <c r="Q35" s="191"/>
    </row>
    <row r="36" spans="1:17" s="49" customFormat="1" ht="48.6" customHeight="1" x14ac:dyDescent="0.2">
      <c r="A36" s="283"/>
      <c r="B36" s="199" t="s">
        <v>165</v>
      </c>
      <c r="C36" s="307" t="s">
        <v>166</v>
      </c>
      <c r="D36" s="193" t="s">
        <v>167</v>
      </c>
      <c r="E36" s="193" t="s">
        <v>161</v>
      </c>
      <c r="F36" s="197" t="s">
        <v>70</v>
      </c>
      <c r="G36" s="205">
        <v>46054</v>
      </c>
      <c r="H36" s="279">
        <v>46386</v>
      </c>
      <c r="I36" s="87">
        <v>46203</v>
      </c>
      <c r="J36" s="59" t="s">
        <v>168</v>
      </c>
      <c r="K36" s="61" t="s">
        <v>163</v>
      </c>
      <c r="L36" s="62" t="s">
        <v>164</v>
      </c>
      <c r="M36" s="52" t="s">
        <v>49</v>
      </c>
      <c r="N36" s="54">
        <v>100</v>
      </c>
      <c r="O36" s="53" t="str">
        <f t="shared" si="0"/>
        <v>Finalizada</v>
      </c>
      <c r="P36" s="54" t="s">
        <v>61</v>
      </c>
      <c r="Q36" s="191">
        <f>+SUM(N36:N37)/2</f>
        <v>50</v>
      </c>
    </row>
    <row r="37" spans="1:17" s="49" customFormat="1" ht="48.6" hidden="1" customHeight="1" x14ac:dyDescent="0.2">
      <c r="A37" s="283"/>
      <c r="B37" s="200"/>
      <c r="C37" s="308"/>
      <c r="D37" s="194"/>
      <c r="E37" s="194"/>
      <c r="F37" s="198"/>
      <c r="G37" s="218"/>
      <c r="H37" s="280"/>
      <c r="I37" s="87">
        <v>46386</v>
      </c>
      <c r="J37" s="59"/>
      <c r="K37" s="61"/>
      <c r="L37" s="62"/>
      <c r="M37" s="52" t="s">
        <v>35</v>
      </c>
      <c r="N37" s="54"/>
      <c r="O37" s="53" t="str">
        <f t="shared" si="0"/>
        <v>Pendiente</v>
      </c>
      <c r="P37" s="54"/>
      <c r="Q37" s="191"/>
    </row>
    <row r="38" spans="1:17" s="49" customFormat="1" ht="47.4" customHeight="1" x14ac:dyDescent="0.2">
      <c r="A38" s="283"/>
      <c r="B38" s="199" t="s">
        <v>169</v>
      </c>
      <c r="C38" s="307" t="s">
        <v>170</v>
      </c>
      <c r="D38" s="193" t="s">
        <v>171</v>
      </c>
      <c r="E38" s="305" t="s">
        <v>161</v>
      </c>
      <c r="F38" s="287" t="s">
        <v>70</v>
      </c>
      <c r="G38" s="224">
        <v>46054</v>
      </c>
      <c r="H38" s="281">
        <v>46386</v>
      </c>
      <c r="I38" s="76">
        <v>46203</v>
      </c>
      <c r="J38" s="59" t="s">
        <v>172</v>
      </c>
      <c r="K38" s="61" t="s">
        <v>163</v>
      </c>
      <c r="L38" s="62" t="s">
        <v>164</v>
      </c>
      <c r="M38" s="52" t="s">
        <v>49</v>
      </c>
      <c r="N38" s="54">
        <v>100</v>
      </c>
      <c r="O38" s="53" t="str">
        <f t="shared" si="0"/>
        <v>Finalizada</v>
      </c>
      <c r="P38" s="54" t="s">
        <v>61</v>
      </c>
      <c r="Q38" s="191">
        <f>+SUM(N38:N39)/2</f>
        <v>50</v>
      </c>
    </row>
    <row r="39" spans="1:17" s="49" customFormat="1" ht="54" hidden="1" customHeight="1" x14ac:dyDescent="0.2">
      <c r="A39" s="283"/>
      <c r="B39" s="200"/>
      <c r="C39" s="308"/>
      <c r="D39" s="194"/>
      <c r="E39" s="305"/>
      <c r="F39" s="287"/>
      <c r="G39" s="224"/>
      <c r="H39" s="281"/>
      <c r="I39" s="76">
        <v>46386</v>
      </c>
      <c r="J39" s="59"/>
      <c r="K39" s="61"/>
      <c r="L39" s="62"/>
      <c r="M39" s="52" t="s">
        <v>35</v>
      </c>
      <c r="N39" s="54"/>
      <c r="O39" s="53" t="str">
        <f t="shared" si="0"/>
        <v>Pendiente</v>
      </c>
      <c r="P39" s="54"/>
      <c r="Q39" s="191"/>
    </row>
    <row r="40" spans="1:17" s="49" customFormat="1" ht="38.4" customHeight="1" x14ac:dyDescent="0.2">
      <c r="A40" s="283"/>
      <c r="B40" s="199" t="s">
        <v>173</v>
      </c>
      <c r="C40" s="303" t="s">
        <v>174</v>
      </c>
      <c r="D40" s="303" t="s">
        <v>175</v>
      </c>
      <c r="E40" s="319" t="s">
        <v>176</v>
      </c>
      <c r="F40" s="287" t="s">
        <v>70</v>
      </c>
      <c r="G40" s="318">
        <v>46054</v>
      </c>
      <c r="H40" s="281">
        <v>46386</v>
      </c>
      <c r="I40" s="123">
        <v>46203</v>
      </c>
      <c r="J40" s="59" t="s">
        <v>177</v>
      </c>
      <c r="K40" s="61" t="s">
        <v>178</v>
      </c>
      <c r="L40" s="62" t="s">
        <v>179</v>
      </c>
      <c r="M40" s="52" t="s">
        <v>49</v>
      </c>
      <c r="N40" s="54">
        <v>100</v>
      </c>
      <c r="O40" s="53" t="str">
        <f t="shared" si="0"/>
        <v>Finalizada</v>
      </c>
      <c r="P40" s="54" t="s">
        <v>180</v>
      </c>
      <c r="Q40" s="191">
        <f>+SUM(N40:N41)/2</f>
        <v>50</v>
      </c>
    </row>
    <row r="41" spans="1:17" s="49" customFormat="1" ht="42" hidden="1" customHeight="1" x14ac:dyDescent="0.2">
      <c r="A41" s="283"/>
      <c r="B41" s="200"/>
      <c r="C41" s="246"/>
      <c r="D41" s="246"/>
      <c r="E41" s="319"/>
      <c r="F41" s="287"/>
      <c r="G41" s="318"/>
      <c r="H41" s="281"/>
      <c r="I41" s="123">
        <v>46386</v>
      </c>
      <c r="J41" s="59"/>
      <c r="K41" s="61"/>
      <c r="L41" s="62"/>
      <c r="M41" s="52" t="s">
        <v>35</v>
      </c>
      <c r="N41" s="54"/>
      <c r="O41" s="53" t="str">
        <f t="shared" si="0"/>
        <v>Pendiente</v>
      </c>
      <c r="P41" s="54"/>
      <c r="Q41" s="191"/>
    </row>
    <row r="42" spans="1:17" s="49" customFormat="1" ht="99.6" hidden="1" customHeight="1" x14ac:dyDescent="0.2">
      <c r="A42" s="284"/>
      <c r="B42" s="72" t="s">
        <v>181</v>
      </c>
      <c r="C42" s="74" t="s">
        <v>182</v>
      </c>
      <c r="D42" s="96" t="s">
        <v>183</v>
      </c>
      <c r="E42" s="124" t="s">
        <v>33</v>
      </c>
      <c r="F42" s="75" t="s">
        <v>34</v>
      </c>
      <c r="G42" s="125">
        <v>46054</v>
      </c>
      <c r="H42" s="87">
        <v>46386</v>
      </c>
      <c r="I42" s="87">
        <v>46386</v>
      </c>
      <c r="J42" s="59"/>
      <c r="K42" s="61"/>
      <c r="L42" s="62"/>
      <c r="M42" s="52" t="s">
        <v>35</v>
      </c>
      <c r="N42" s="54"/>
      <c r="O42" s="53" t="str">
        <f t="shared" si="0"/>
        <v>Pendiente</v>
      </c>
      <c r="P42" s="54"/>
      <c r="Q42" s="164">
        <f>+N42</f>
        <v>0</v>
      </c>
    </row>
    <row r="43" spans="1:17" ht="77.400000000000006" hidden="1" customHeight="1" x14ac:dyDescent="0.2">
      <c r="A43" s="311" t="s">
        <v>184</v>
      </c>
      <c r="B43" s="90" t="s">
        <v>185</v>
      </c>
      <c r="C43" s="114" t="s">
        <v>186</v>
      </c>
      <c r="D43" s="114" t="s">
        <v>187</v>
      </c>
      <c r="E43" s="105" t="s">
        <v>188</v>
      </c>
      <c r="F43" s="75" t="s">
        <v>34</v>
      </c>
      <c r="G43" s="113">
        <v>46054</v>
      </c>
      <c r="H43" s="87">
        <v>46386</v>
      </c>
      <c r="I43" s="113">
        <v>46386</v>
      </c>
      <c r="J43" s="176" t="s">
        <v>189</v>
      </c>
      <c r="K43" s="58" t="s">
        <v>190</v>
      </c>
      <c r="L43" s="58" t="s">
        <v>191</v>
      </c>
      <c r="M43" s="63" t="s">
        <v>35</v>
      </c>
      <c r="N43" s="64"/>
      <c r="O43" s="53" t="str">
        <f t="shared" si="0"/>
        <v>Pendiente</v>
      </c>
      <c r="P43" s="64"/>
      <c r="Q43" s="165">
        <f>+N43</f>
        <v>0</v>
      </c>
    </row>
    <row r="44" spans="1:17" ht="52.2" customHeight="1" x14ac:dyDescent="0.2">
      <c r="A44" s="311"/>
      <c r="B44" s="293" t="s">
        <v>192</v>
      </c>
      <c r="C44" s="307" t="s">
        <v>193</v>
      </c>
      <c r="D44" s="314" t="s">
        <v>194</v>
      </c>
      <c r="E44" s="316" t="s">
        <v>188</v>
      </c>
      <c r="F44" s="197" t="s">
        <v>70</v>
      </c>
      <c r="G44" s="312">
        <v>46054</v>
      </c>
      <c r="H44" s="312">
        <v>46371</v>
      </c>
      <c r="I44" s="113">
        <v>46265</v>
      </c>
      <c r="J44" s="174" t="s">
        <v>195</v>
      </c>
      <c r="K44" s="58" t="s">
        <v>190</v>
      </c>
      <c r="L44" s="58" t="s">
        <v>191</v>
      </c>
      <c r="M44" s="63" t="s">
        <v>49</v>
      </c>
      <c r="N44" s="64">
        <v>100</v>
      </c>
      <c r="O44" s="53" t="str">
        <f t="shared" si="0"/>
        <v>Finalizada</v>
      </c>
      <c r="P44" s="64" t="s">
        <v>61</v>
      </c>
      <c r="Q44" s="192">
        <f>+SUM(N44:N45)/2</f>
        <v>50</v>
      </c>
    </row>
    <row r="45" spans="1:17" ht="48.6" hidden="1" customHeight="1" x14ac:dyDescent="0.2">
      <c r="A45" s="311"/>
      <c r="B45" s="294"/>
      <c r="C45" s="308"/>
      <c r="D45" s="315"/>
      <c r="E45" s="317"/>
      <c r="F45" s="198"/>
      <c r="G45" s="313"/>
      <c r="H45" s="313"/>
      <c r="I45" s="113" t="s">
        <v>196</v>
      </c>
      <c r="J45" s="65"/>
      <c r="K45" s="58"/>
      <c r="L45" s="58"/>
      <c r="M45" s="63" t="s">
        <v>35</v>
      </c>
      <c r="N45" s="64"/>
      <c r="O45" s="53" t="str">
        <f t="shared" si="0"/>
        <v>Pendiente</v>
      </c>
      <c r="P45" s="64"/>
      <c r="Q45" s="192"/>
    </row>
    <row r="46" spans="1:17" ht="75.75" hidden="1" customHeight="1" x14ac:dyDescent="0.2">
      <c r="A46" s="311"/>
      <c r="B46" s="90" t="s">
        <v>197</v>
      </c>
      <c r="C46" s="126" t="s">
        <v>198</v>
      </c>
      <c r="D46" s="111" t="s">
        <v>199</v>
      </c>
      <c r="E46" s="111" t="s">
        <v>188</v>
      </c>
      <c r="F46" s="75" t="s">
        <v>34</v>
      </c>
      <c r="G46" s="113">
        <v>46054</v>
      </c>
      <c r="H46" s="113">
        <v>46356</v>
      </c>
      <c r="I46" s="113">
        <v>46356</v>
      </c>
      <c r="J46" s="65" t="s">
        <v>200</v>
      </c>
      <c r="K46" s="66" t="s">
        <v>190</v>
      </c>
      <c r="L46" s="58" t="s">
        <v>191</v>
      </c>
      <c r="M46" s="63" t="s">
        <v>35</v>
      </c>
      <c r="N46" s="64"/>
      <c r="O46" s="53" t="str">
        <f t="shared" si="0"/>
        <v>Pendiente</v>
      </c>
      <c r="P46" s="64"/>
      <c r="Q46" s="165">
        <f>+N46</f>
        <v>0</v>
      </c>
    </row>
    <row r="47" spans="1:17" ht="75.75" hidden="1" customHeight="1" x14ac:dyDescent="0.2">
      <c r="A47" s="311"/>
      <c r="B47" s="90" t="s">
        <v>201</v>
      </c>
      <c r="C47" s="126" t="s">
        <v>202</v>
      </c>
      <c r="D47" s="111" t="s">
        <v>203</v>
      </c>
      <c r="E47" s="111" t="s">
        <v>204</v>
      </c>
      <c r="F47" s="75" t="s">
        <v>34</v>
      </c>
      <c r="G47" s="113">
        <v>46054</v>
      </c>
      <c r="H47" s="127">
        <v>46325</v>
      </c>
      <c r="I47" s="127">
        <v>46325</v>
      </c>
      <c r="J47" s="65" t="s">
        <v>205</v>
      </c>
      <c r="K47" s="66" t="s">
        <v>127</v>
      </c>
      <c r="L47" s="58" t="s">
        <v>128</v>
      </c>
      <c r="M47" s="63" t="s">
        <v>35</v>
      </c>
      <c r="N47" s="64">
        <v>100</v>
      </c>
      <c r="O47" s="53" t="str">
        <f t="shared" si="0"/>
        <v>Finalizada</v>
      </c>
      <c r="P47" s="64"/>
      <c r="Q47" s="165">
        <f>+N47</f>
        <v>100</v>
      </c>
    </row>
    <row r="48" spans="1:17" ht="88.2" hidden="1" customHeight="1" x14ac:dyDescent="0.2">
      <c r="A48" s="311"/>
      <c r="B48" s="90" t="s">
        <v>72</v>
      </c>
      <c r="C48" s="126" t="s">
        <v>206</v>
      </c>
      <c r="D48" s="111" t="s">
        <v>207</v>
      </c>
      <c r="E48" s="111" t="s">
        <v>33</v>
      </c>
      <c r="F48" s="75" t="s">
        <v>34</v>
      </c>
      <c r="G48" s="113">
        <v>46054</v>
      </c>
      <c r="H48" s="113">
        <v>46356</v>
      </c>
      <c r="I48" s="113">
        <v>46356</v>
      </c>
      <c r="J48" s="57"/>
      <c r="K48" s="66"/>
      <c r="L48" s="58"/>
      <c r="M48" s="63" t="s">
        <v>35</v>
      </c>
      <c r="N48" s="64"/>
      <c r="O48" s="53" t="str">
        <f t="shared" si="0"/>
        <v>Pendiente</v>
      </c>
      <c r="P48" s="64"/>
      <c r="Q48" s="165">
        <f>+N48</f>
        <v>0</v>
      </c>
    </row>
    <row r="49" spans="1:17" ht="58.95" hidden="1" customHeight="1" x14ac:dyDescent="0.2">
      <c r="A49" s="311"/>
      <c r="B49" s="90" t="s">
        <v>77</v>
      </c>
      <c r="C49" s="128" t="s">
        <v>208</v>
      </c>
      <c r="D49" s="129" t="s">
        <v>209</v>
      </c>
      <c r="E49" s="129" t="s">
        <v>210</v>
      </c>
      <c r="F49" s="75" t="s">
        <v>34</v>
      </c>
      <c r="G49" s="113">
        <v>46054</v>
      </c>
      <c r="H49" s="113">
        <v>46356</v>
      </c>
      <c r="I49" s="113">
        <v>46356</v>
      </c>
      <c r="J49" s="64"/>
      <c r="K49" s="64"/>
      <c r="L49" s="64"/>
      <c r="M49" s="63" t="s">
        <v>35</v>
      </c>
      <c r="N49" s="64"/>
      <c r="O49" s="53" t="str">
        <f t="shared" si="0"/>
        <v>Pendiente</v>
      </c>
      <c r="P49" s="64"/>
      <c r="Q49" s="165">
        <f>+N49</f>
        <v>0</v>
      </c>
    </row>
    <row r="50" spans="1:17" hidden="1" x14ac:dyDescent="0.2">
      <c r="O50" s="53"/>
    </row>
    <row r="51" spans="1:17" hidden="1" x14ac:dyDescent="0.2">
      <c r="O51" s="53"/>
    </row>
    <row r="52" spans="1:17" hidden="1" x14ac:dyDescent="0.2">
      <c r="O52" s="53"/>
    </row>
    <row r="53" spans="1:17" hidden="1" x14ac:dyDescent="0.2">
      <c r="O53" s="53"/>
    </row>
    <row r="54" spans="1:17" hidden="1" x14ac:dyDescent="0.2">
      <c r="O54" s="53"/>
    </row>
    <row r="55" spans="1:17" hidden="1" x14ac:dyDescent="0.2">
      <c r="O55" s="53"/>
    </row>
    <row r="56" spans="1:17" hidden="1" x14ac:dyDescent="0.2">
      <c r="O56" s="53"/>
    </row>
    <row r="57" spans="1:17" hidden="1" x14ac:dyDescent="0.2">
      <c r="O57" s="53"/>
    </row>
    <row r="58" spans="1:17" hidden="1" x14ac:dyDescent="0.2">
      <c r="O58" s="53"/>
    </row>
    <row r="59" spans="1:17" hidden="1" x14ac:dyDescent="0.2">
      <c r="O59" s="53"/>
    </row>
    <row r="60" spans="1:17" hidden="1" x14ac:dyDescent="0.2">
      <c r="O60" s="53"/>
    </row>
    <row r="61" spans="1:17" hidden="1" x14ac:dyDescent="0.2">
      <c r="O61" s="53"/>
    </row>
    <row r="62" spans="1:17" hidden="1" x14ac:dyDescent="0.2">
      <c r="O62" s="53"/>
    </row>
    <row r="63" spans="1:17" hidden="1" x14ac:dyDescent="0.2">
      <c r="O63" s="53"/>
    </row>
    <row r="64" spans="1:17" hidden="1" x14ac:dyDescent="0.2">
      <c r="O64" s="53"/>
    </row>
    <row r="65" spans="15:15" hidden="1" x14ac:dyDescent="0.2">
      <c r="O65" s="53"/>
    </row>
    <row r="66" spans="15:15" hidden="1" x14ac:dyDescent="0.2">
      <c r="O66" s="53"/>
    </row>
    <row r="67" spans="15:15" hidden="1" x14ac:dyDescent="0.2">
      <c r="O67" s="53"/>
    </row>
    <row r="68" spans="15:15" hidden="1" x14ac:dyDescent="0.2">
      <c r="O68" s="53"/>
    </row>
    <row r="69" spans="15:15" hidden="1" x14ac:dyDescent="0.2">
      <c r="O69" s="53"/>
    </row>
  </sheetData>
  <sheetProtection algorithmName="SHA-512" hashValue="8SFA/IIjoxLPn6TxXAFFf0t/5/k73M48tf41s1FPOXt/gQm0xgOdMmVzgTpPS/sdHls8UJIhQI9z0TP6JNKjAQ==" saltValue="Us0+BHh8FMK71hvvm2z6pg==" spinCount="100000" sheet="1" objects="1" scenarios="1" autoFilter="0"/>
  <autoFilter ref="A8:AJ69" xr:uid="{001455DC-AF75-4404-BC34-37473A816664}">
    <filterColumn colId="1" showButton="0"/>
    <filterColumn colId="12">
      <filters>
        <filter val="2do Cuatrimestre (May 01 -Ago 31)"/>
      </filters>
    </filterColumn>
  </autoFilter>
  <mergeCells count="109">
    <mergeCell ref="H44:H45"/>
    <mergeCell ref="B44:B45"/>
    <mergeCell ref="C44:C45"/>
    <mergeCell ref="D44:D45"/>
    <mergeCell ref="E44:E45"/>
    <mergeCell ref="F44:F45"/>
    <mergeCell ref="G44:G45"/>
    <mergeCell ref="G40:G41"/>
    <mergeCell ref="H40:H41"/>
    <mergeCell ref="F40:F41"/>
    <mergeCell ref="B40:B41"/>
    <mergeCell ref="C40:C41"/>
    <mergeCell ref="D40:D41"/>
    <mergeCell ref="E40:E41"/>
    <mergeCell ref="H34:H35"/>
    <mergeCell ref="H38:H39"/>
    <mergeCell ref="H36:H37"/>
    <mergeCell ref="A9:A42"/>
    <mergeCell ref="G34:G35"/>
    <mergeCell ref="G36:G37"/>
    <mergeCell ref="G38:G39"/>
    <mergeCell ref="C38:C39"/>
    <mergeCell ref="D38:D39"/>
    <mergeCell ref="E38:E39"/>
    <mergeCell ref="B34:B35"/>
    <mergeCell ref="B36:B37"/>
    <mergeCell ref="B38:B39"/>
    <mergeCell ref="H22:H33"/>
    <mergeCell ref="F34:F35"/>
    <mergeCell ref="F36:F37"/>
    <mergeCell ref="F20:F21"/>
    <mergeCell ref="G20:G21"/>
    <mergeCell ref="F22:F33"/>
    <mergeCell ref="G22:G33"/>
    <mergeCell ref="F38:F39"/>
    <mergeCell ref="C34:C35"/>
    <mergeCell ref="D34:D35"/>
    <mergeCell ref="E34:E35"/>
    <mergeCell ref="C36:C37"/>
    <mergeCell ref="D36:D37"/>
    <mergeCell ref="E36:E37"/>
    <mergeCell ref="B11:B16"/>
    <mergeCell ref="C11:C16"/>
    <mergeCell ref="D11:D16"/>
    <mergeCell ref="E11:E16"/>
    <mergeCell ref="F11:F16"/>
    <mergeCell ref="A43:A49"/>
    <mergeCell ref="B20:B21"/>
    <mergeCell ref="H20:H21"/>
    <mergeCell ref="B22:B33"/>
    <mergeCell ref="C22:C33"/>
    <mergeCell ref="D22:D33"/>
    <mergeCell ref="E22:E33"/>
    <mergeCell ref="C20:C21"/>
    <mergeCell ref="D20:D21"/>
    <mergeCell ref="E20:E21"/>
    <mergeCell ref="A7:I7"/>
    <mergeCell ref="G11:G16"/>
    <mergeCell ref="H11:H16"/>
    <mergeCell ref="B17:B19"/>
    <mergeCell ref="C17:C19"/>
    <mergeCell ref="D17:D19"/>
    <mergeCell ref="E17:E19"/>
    <mergeCell ref="F17:F19"/>
    <mergeCell ref="G17:G19"/>
    <mergeCell ref="H17:H19"/>
    <mergeCell ref="J7:L7"/>
    <mergeCell ref="M7:P7"/>
    <mergeCell ref="B8:C8"/>
    <mergeCell ref="AD2:AD3"/>
    <mergeCell ref="V2:V3"/>
    <mergeCell ref="W2:W3"/>
    <mergeCell ref="L2:L3"/>
    <mergeCell ref="M2:M3"/>
    <mergeCell ref="N2:N3"/>
    <mergeCell ref="O2:O3"/>
    <mergeCell ref="P2:P3"/>
    <mergeCell ref="Q2:Q3"/>
    <mergeCell ref="K2:K3"/>
    <mergeCell ref="A1:C1"/>
    <mergeCell ref="A2:A5"/>
    <mergeCell ref="B2:H2"/>
    <mergeCell ref="I2:I3"/>
    <mergeCell ref="J2:J3"/>
    <mergeCell ref="AE2:AE3"/>
    <mergeCell ref="AF2:AF3"/>
    <mergeCell ref="B3:H3"/>
    <mergeCell ref="B4:C4"/>
    <mergeCell ref="D4:E4"/>
    <mergeCell ref="G4:H4"/>
    <mergeCell ref="X2:X3"/>
    <mergeCell ref="Y2:Y3"/>
    <mergeCell ref="Z2:Z3"/>
    <mergeCell ref="AA2:AA3"/>
    <mergeCell ref="AB2:AB3"/>
    <mergeCell ref="AC2:AC3"/>
    <mergeCell ref="R2:R3"/>
    <mergeCell ref="S2:S3"/>
    <mergeCell ref="T2:T3"/>
    <mergeCell ref="U2:U3"/>
    <mergeCell ref="Q36:Q37"/>
    <mergeCell ref="Q38:Q39"/>
    <mergeCell ref="Q40:Q41"/>
    <mergeCell ref="Q44:Q45"/>
    <mergeCell ref="Q11:Q16"/>
    <mergeCell ref="Q17:Q19"/>
    <mergeCell ref="Q20:Q21"/>
    <mergeCell ref="Q22:Q33"/>
    <mergeCell ref="Q34:Q35"/>
  </mergeCells>
  <phoneticPr fontId="27" type="noConversion"/>
  <conditionalFormatting sqref="E44">
    <cfRule type="cellIs" dxfId="11" priority="5" operator="equal">
      <formula>"En ejecución"</formula>
    </cfRule>
    <cfRule type="containsText" dxfId="10" priority="6" operator="containsText" text="Finalizada">
      <formula>NOT(ISERROR(SEARCH("Finalizada",E44)))</formula>
    </cfRule>
    <cfRule type="containsText" dxfId="9" priority="7" operator="containsText" text="Pendiente">
      <formula>NOT(ISERROR(SEARCH("Pendiente",E44)))</formula>
    </cfRule>
  </conditionalFormatting>
  <conditionalFormatting sqref="O9:O69">
    <cfRule type="cellIs" dxfId="8" priority="2" operator="equal">
      <formula>"En ejecución"</formula>
    </cfRule>
    <cfRule type="containsText" dxfId="7" priority="3" operator="containsText" text="Finalizada">
      <formula>NOT(ISERROR(SEARCH("Finalizada",O9)))</formula>
    </cfRule>
    <cfRule type="containsText" dxfId="6" priority="4" operator="containsText" text="Pendiente">
      <formula>NOT(ISERROR(SEARCH("Pendiente",O9)))</formula>
    </cfRule>
  </conditionalFormatting>
  <conditionalFormatting sqref="Q8:Q49">
    <cfRule type="dataBar" priority="1">
      <dataBar>
        <cfvo type="min"/>
        <cfvo type="max"/>
        <color rgb="FF638EC6"/>
      </dataBar>
      <extLst>
        <ext xmlns:x14="http://schemas.microsoft.com/office/spreadsheetml/2009/9/main" uri="{B025F937-C7B1-47D3-B67F-A62EFF666E3E}">
          <x14:id>{6177F7AE-6D3C-42CA-9326-FE8C29492443}</x14:id>
        </ext>
      </extLst>
    </cfRule>
  </conditionalFormatting>
  <printOptions horizontalCentered="1" verticalCentered="1" headings="1"/>
  <pageMargins left="0.39370078740157483" right="0.39370078740157483" top="0.39370078740157483" bottom="0.39370078740157483" header="0" footer="0"/>
  <pageSetup paperSize="5" scale="65" orientation="landscape" r:id="rId1"/>
  <drawing r:id="rId2"/>
  <extLst>
    <ext xmlns:x14="http://schemas.microsoft.com/office/spreadsheetml/2009/9/main" uri="{78C0D931-6437-407d-A8EE-F0AAD7539E65}">
      <x14:conditionalFormattings>
        <x14:conditionalFormatting xmlns:xm="http://schemas.microsoft.com/office/excel/2006/main">
          <x14:cfRule type="dataBar" id="{6177F7AE-6D3C-42CA-9326-FE8C29492443}">
            <x14:dataBar minLength="0" maxLength="100" border="1" negativeBarBorderColorSameAsPositive="0">
              <x14:cfvo type="autoMin"/>
              <x14:cfvo type="autoMax"/>
              <x14:borderColor rgb="FF638EC6"/>
              <x14:negativeFillColor rgb="FFFF0000"/>
              <x14:negativeBorderColor rgb="FFFF0000"/>
              <x14:axisColor rgb="FF000000"/>
            </x14:dataBar>
          </x14:cfRule>
          <xm:sqref>Q8:Q49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3A3BC2D5-2C0A-4C91-9961-C7645016821C}">
          <x14:formula1>
            <xm:f>LISTAS!$C$4:$C$9</xm:f>
          </x14:formula1>
          <xm:sqref>F9:F11 F17 F20 F22 F34 F36 F38 F46:F49 F40 F42:F44</xm:sqref>
        </x14:dataValidation>
        <x14:dataValidation type="list" allowBlank="1" showInputMessage="1" showErrorMessage="1" xr:uid="{9AEF565E-B85A-4625-9F19-8FB6743D5A68}">
          <x14:formula1>
            <xm:f>LISTAS!$D$4:$D$6</xm:f>
          </x14:formula1>
          <xm:sqref>M9:M49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C1E4A-40EA-499D-8B6A-24AB0C76C3B3}">
  <sheetPr filterMode="1">
    <tabColor theme="9" tint="-0.249977111117893"/>
  </sheetPr>
  <dimension ref="A1:AJ70"/>
  <sheetViews>
    <sheetView showGridLines="0" tabSelected="1" zoomScale="70" zoomScaleNormal="70" workbookViewId="0">
      <selection activeCell="D15" sqref="D15"/>
    </sheetView>
  </sheetViews>
  <sheetFormatPr baseColWidth="10" defaultColWidth="11.44140625" defaultRowHeight="13.8" x14ac:dyDescent="0.2"/>
  <cols>
    <col min="1" max="1" width="43.6640625" style="108" customWidth="1"/>
    <col min="2" max="2" width="8.33203125" style="43" customWidth="1"/>
    <col min="3" max="3" width="67.6640625" style="42" customWidth="1"/>
    <col min="4" max="4" width="65.109375" style="108" customWidth="1"/>
    <col min="5" max="5" width="40.33203125" style="42" customWidth="1"/>
    <col min="6" max="6" width="24.33203125" style="43" customWidth="1"/>
    <col min="7" max="7" width="20" style="42" customWidth="1"/>
    <col min="8" max="8" width="25.6640625" style="42" customWidth="1"/>
    <col min="9" max="9" width="27.33203125" style="42" customWidth="1"/>
    <col min="10" max="10" width="38.5546875" style="42" customWidth="1"/>
    <col min="11" max="11" width="42.44140625" style="42" customWidth="1"/>
    <col min="12" max="12" width="26.44140625" style="42" customWidth="1"/>
    <col min="13" max="13" width="43" style="69" customWidth="1"/>
    <col min="14" max="14" width="35.88671875" style="42" customWidth="1"/>
    <col min="15" max="15" width="23.5546875" style="42" customWidth="1"/>
    <col min="16" max="16" width="37.6640625" style="42" customWidth="1"/>
    <col min="17" max="17" width="32.44140625" style="42" customWidth="1"/>
    <col min="18" max="16384" width="11.44140625" style="42"/>
  </cols>
  <sheetData>
    <row r="1" spans="1:36" ht="24.6" customHeight="1" x14ac:dyDescent="0.2">
      <c r="A1" s="233"/>
      <c r="B1" s="225"/>
      <c r="C1" s="225"/>
      <c r="D1" s="107"/>
      <c r="E1" s="40"/>
      <c r="F1" s="41"/>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row>
    <row r="2" spans="1:36" ht="28.95" customHeight="1" x14ac:dyDescent="0.2">
      <c r="A2" s="336"/>
      <c r="B2" s="235" t="s">
        <v>0</v>
      </c>
      <c r="C2" s="236"/>
      <c r="D2" s="236"/>
      <c r="E2" s="236"/>
      <c r="F2" s="236"/>
      <c r="G2" s="236"/>
      <c r="H2" s="237"/>
      <c r="I2" s="238"/>
      <c r="J2" s="225"/>
      <c r="K2" s="225"/>
      <c r="L2" s="225"/>
      <c r="M2" s="225"/>
      <c r="N2" s="225"/>
      <c r="O2" s="225"/>
      <c r="P2" s="225"/>
      <c r="Q2" s="225"/>
      <c r="R2" s="225"/>
      <c r="S2" s="225"/>
      <c r="T2" s="225"/>
      <c r="U2" s="225"/>
      <c r="V2" s="225"/>
      <c r="W2" s="225"/>
      <c r="X2" s="225"/>
      <c r="Y2" s="225"/>
      <c r="Z2" s="225"/>
      <c r="AA2" s="225"/>
      <c r="AB2" s="225"/>
      <c r="AC2" s="225"/>
      <c r="AD2" s="225"/>
      <c r="AE2" s="225"/>
      <c r="AF2" s="225"/>
    </row>
    <row r="3" spans="1:36" ht="23.4" customHeight="1" x14ac:dyDescent="0.2">
      <c r="A3" s="336"/>
      <c r="B3" s="226" t="s">
        <v>1</v>
      </c>
      <c r="C3" s="227"/>
      <c r="D3" s="227"/>
      <c r="E3" s="227"/>
      <c r="F3" s="227"/>
      <c r="G3" s="227"/>
      <c r="H3" s="228"/>
      <c r="I3" s="238"/>
      <c r="J3" s="225"/>
      <c r="K3" s="225"/>
      <c r="L3" s="225"/>
      <c r="M3" s="225"/>
      <c r="N3" s="225"/>
      <c r="O3" s="225"/>
      <c r="P3" s="225"/>
      <c r="Q3" s="225"/>
      <c r="R3" s="225"/>
      <c r="S3" s="225"/>
      <c r="T3" s="225"/>
      <c r="U3" s="225"/>
      <c r="V3" s="225"/>
      <c r="W3" s="225"/>
      <c r="X3" s="225"/>
      <c r="Y3" s="225"/>
      <c r="Z3" s="225"/>
      <c r="AA3" s="225"/>
      <c r="AB3" s="225"/>
      <c r="AC3" s="225"/>
      <c r="AD3" s="225"/>
      <c r="AE3" s="225"/>
      <c r="AF3" s="225"/>
    </row>
    <row r="4" spans="1:36" ht="24" customHeight="1" x14ac:dyDescent="0.2">
      <c r="A4" s="336"/>
      <c r="B4" s="229" t="s">
        <v>2</v>
      </c>
      <c r="C4" s="230"/>
      <c r="D4" s="231"/>
      <c r="E4" s="232"/>
      <c r="F4" s="44" t="s">
        <v>4</v>
      </c>
      <c r="G4" s="231">
        <v>2</v>
      </c>
      <c r="H4" s="232"/>
      <c r="I4" s="40"/>
      <c r="J4" s="40"/>
      <c r="K4" s="40"/>
      <c r="L4" s="40"/>
      <c r="M4" s="40"/>
      <c r="N4" s="40"/>
      <c r="O4" s="40"/>
      <c r="P4" s="40"/>
      <c r="Q4" s="40"/>
      <c r="R4" s="40"/>
      <c r="S4" s="40"/>
      <c r="T4" s="40"/>
      <c r="U4" s="40"/>
      <c r="V4" s="40"/>
      <c r="W4" s="40"/>
      <c r="X4" s="40"/>
      <c r="Y4" s="40"/>
      <c r="Z4" s="40"/>
      <c r="AA4" s="40"/>
      <c r="AB4" s="40"/>
      <c r="AC4" s="40"/>
      <c r="AD4" s="40"/>
      <c r="AE4" s="40"/>
      <c r="AF4" s="40"/>
    </row>
    <row r="5" spans="1:36" ht="16.2" x14ac:dyDescent="0.2">
      <c r="A5" s="336"/>
      <c r="B5" s="41"/>
      <c r="C5" s="40"/>
      <c r="D5" s="107"/>
      <c r="E5" s="40"/>
      <c r="F5" s="41"/>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row>
    <row r="7" spans="1:36" s="45" customFormat="1" ht="43.95" customHeight="1" x14ac:dyDescent="0.25">
      <c r="A7" s="211" t="s">
        <v>211</v>
      </c>
      <c r="B7" s="212"/>
      <c r="C7" s="212"/>
      <c r="D7" s="212"/>
      <c r="E7" s="212"/>
      <c r="F7" s="212"/>
      <c r="G7" s="212"/>
      <c r="H7" s="212"/>
      <c r="I7" s="213"/>
      <c r="J7" s="214" t="s">
        <v>11</v>
      </c>
      <c r="K7" s="214"/>
      <c r="L7" s="215"/>
      <c r="M7" s="209" t="s">
        <v>12</v>
      </c>
      <c r="N7" s="209"/>
      <c r="O7" s="209"/>
      <c r="P7" s="209"/>
    </row>
    <row r="8" spans="1:36" s="49" customFormat="1" ht="45.6" customHeight="1" x14ac:dyDescent="0.2">
      <c r="A8" s="70" t="s">
        <v>13</v>
      </c>
      <c r="B8" s="210" t="s">
        <v>14</v>
      </c>
      <c r="C8" s="210"/>
      <c r="D8" s="71" t="s">
        <v>15</v>
      </c>
      <c r="E8" s="70" t="s">
        <v>16</v>
      </c>
      <c r="F8" s="70" t="s">
        <v>17</v>
      </c>
      <c r="G8" s="71" t="s">
        <v>18</v>
      </c>
      <c r="H8" s="71" t="s">
        <v>19</v>
      </c>
      <c r="I8" s="71" t="s">
        <v>20</v>
      </c>
      <c r="J8" s="46" t="s">
        <v>21</v>
      </c>
      <c r="K8" s="46" t="s">
        <v>22</v>
      </c>
      <c r="L8" s="46" t="s">
        <v>23</v>
      </c>
      <c r="M8" s="47" t="s">
        <v>24</v>
      </c>
      <c r="N8" s="48" t="s">
        <v>25</v>
      </c>
      <c r="O8" s="48" t="s">
        <v>212</v>
      </c>
      <c r="P8" s="48" t="s">
        <v>27</v>
      </c>
      <c r="Q8" s="189" t="s">
        <v>112</v>
      </c>
    </row>
    <row r="9" spans="1:36" s="49" customFormat="1" ht="92.4" hidden="1" customHeight="1" x14ac:dyDescent="0.2">
      <c r="A9" s="282" t="s">
        <v>213</v>
      </c>
      <c r="B9" s="72" t="s">
        <v>30</v>
      </c>
      <c r="C9" s="133" t="s">
        <v>214</v>
      </c>
      <c r="D9" s="105" t="s">
        <v>215</v>
      </c>
      <c r="E9" s="105" t="s">
        <v>116</v>
      </c>
      <c r="F9" s="75" t="s">
        <v>34</v>
      </c>
      <c r="G9" s="117">
        <v>46023</v>
      </c>
      <c r="H9" s="117">
        <v>46386</v>
      </c>
      <c r="I9" s="117">
        <v>46386</v>
      </c>
      <c r="J9" s="49" t="s">
        <v>216</v>
      </c>
      <c r="K9" s="51" t="s">
        <v>118</v>
      </c>
      <c r="L9" s="51" t="s">
        <v>119</v>
      </c>
      <c r="M9" s="52" t="s">
        <v>35</v>
      </c>
      <c r="N9" s="52"/>
      <c r="O9" s="53" t="str">
        <f t="shared" ref="O9:O69" si="0">IF(N9=100,"Finalizada",IF(N9&gt;0,"En ejecución","Pendiente"))</f>
        <v>Pendiente</v>
      </c>
      <c r="P9" s="162"/>
      <c r="Q9" s="164">
        <f>+N9</f>
        <v>0</v>
      </c>
    </row>
    <row r="10" spans="1:36" s="49" customFormat="1" ht="94.2" hidden="1" customHeight="1" x14ac:dyDescent="0.2">
      <c r="A10" s="283"/>
      <c r="B10" s="72" t="s">
        <v>36</v>
      </c>
      <c r="C10" s="39" t="s">
        <v>217</v>
      </c>
      <c r="D10" s="105" t="s">
        <v>215</v>
      </c>
      <c r="E10" s="105" t="s">
        <v>116</v>
      </c>
      <c r="F10" s="75" t="s">
        <v>34</v>
      </c>
      <c r="G10" s="117">
        <v>46023</v>
      </c>
      <c r="H10" s="117">
        <v>46386</v>
      </c>
      <c r="I10" s="117">
        <v>46386</v>
      </c>
      <c r="J10" s="55" t="s">
        <v>218</v>
      </c>
      <c r="K10" s="55" t="s">
        <v>118</v>
      </c>
      <c r="L10" s="55" t="s">
        <v>119</v>
      </c>
      <c r="M10" s="52" t="s">
        <v>35</v>
      </c>
      <c r="N10" s="54"/>
      <c r="O10" s="53" t="str">
        <f t="shared" si="0"/>
        <v>Pendiente</v>
      </c>
      <c r="P10" s="162"/>
      <c r="Q10" s="164">
        <f>+N10</f>
        <v>0</v>
      </c>
    </row>
    <row r="11" spans="1:36" s="49" customFormat="1" ht="75" hidden="1" customHeight="1" x14ac:dyDescent="0.2">
      <c r="A11" s="283"/>
      <c r="B11" s="72" t="s">
        <v>39</v>
      </c>
      <c r="C11" s="110" t="s">
        <v>219</v>
      </c>
      <c r="D11" s="110" t="s">
        <v>220</v>
      </c>
      <c r="E11" s="110" t="s">
        <v>135</v>
      </c>
      <c r="F11" s="75" t="s">
        <v>34</v>
      </c>
      <c r="G11" s="117">
        <v>46054</v>
      </c>
      <c r="H11" s="123">
        <v>46386</v>
      </c>
      <c r="I11" s="123">
        <v>46386</v>
      </c>
      <c r="J11" s="55"/>
      <c r="K11" s="55"/>
      <c r="L11" s="55"/>
      <c r="M11" s="52" t="s">
        <v>35</v>
      </c>
      <c r="N11" s="54"/>
      <c r="O11" s="53" t="str">
        <f t="shared" si="0"/>
        <v>Pendiente</v>
      </c>
      <c r="P11" s="162"/>
      <c r="Q11" s="164">
        <f>+N11</f>
        <v>0</v>
      </c>
    </row>
    <row r="12" spans="1:36" s="49" customFormat="1" ht="33.6" hidden="1" customHeight="1" x14ac:dyDescent="0.2">
      <c r="A12" s="283"/>
      <c r="B12" s="199" t="s">
        <v>50</v>
      </c>
      <c r="C12" s="303" t="s">
        <v>221</v>
      </c>
      <c r="D12" s="303" t="s">
        <v>222</v>
      </c>
      <c r="E12" s="303" t="s">
        <v>135</v>
      </c>
      <c r="F12" s="197" t="s">
        <v>34</v>
      </c>
      <c r="G12" s="208">
        <v>46054</v>
      </c>
      <c r="H12" s="205">
        <v>46386</v>
      </c>
      <c r="I12" s="117">
        <v>46142</v>
      </c>
      <c r="J12" s="55" t="s">
        <v>223</v>
      </c>
      <c r="K12" s="55" t="s">
        <v>224</v>
      </c>
      <c r="L12" s="55" t="s">
        <v>138</v>
      </c>
      <c r="M12" s="52" t="s">
        <v>46</v>
      </c>
      <c r="N12" s="54">
        <v>100</v>
      </c>
      <c r="O12" s="53" t="str">
        <f t="shared" si="0"/>
        <v>Finalizada</v>
      </c>
      <c r="P12" s="162" t="s">
        <v>61</v>
      </c>
      <c r="Q12" s="191">
        <f>+SUM(N12:N14)/3</f>
        <v>66.666666666666671</v>
      </c>
    </row>
    <row r="13" spans="1:36" s="49" customFormat="1" ht="39.6" customHeight="1" x14ac:dyDescent="0.2">
      <c r="A13" s="283"/>
      <c r="B13" s="243"/>
      <c r="C13" s="245"/>
      <c r="D13" s="245"/>
      <c r="E13" s="245"/>
      <c r="F13" s="204"/>
      <c r="G13" s="306"/>
      <c r="H13" s="206"/>
      <c r="I13" s="123">
        <v>46265</v>
      </c>
      <c r="J13" s="55" t="s">
        <v>225</v>
      </c>
      <c r="K13" s="55" t="s">
        <v>137</v>
      </c>
      <c r="L13" s="55" t="s">
        <v>138</v>
      </c>
      <c r="M13" s="52" t="s">
        <v>49</v>
      </c>
      <c r="N13" s="54">
        <v>100</v>
      </c>
      <c r="O13" s="53" t="str">
        <f t="shared" si="0"/>
        <v>Finalizada</v>
      </c>
      <c r="P13" s="162" t="s">
        <v>61</v>
      </c>
      <c r="Q13" s="191"/>
    </row>
    <row r="14" spans="1:36" s="49" customFormat="1" ht="36.6" hidden="1" customHeight="1" x14ac:dyDescent="0.2">
      <c r="A14" s="283"/>
      <c r="B14" s="200"/>
      <c r="C14" s="246"/>
      <c r="D14" s="246"/>
      <c r="E14" s="246"/>
      <c r="F14" s="198"/>
      <c r="G14" s="217"/>
      <c r="H14" s="218"/>
      <c r="I14" s="117">
        <v>46386</v>
      </c>
      <c r="J14" s="55"/>
      <c r="K14" s="55"/>
      <c r="L14" s="55"/>
      <c r="M14" s="52" t="s">
        <v>35</v>
      </c>
      <c r="N14" s="54"/>
      <c r="O14" s="53" t="str">
        <f t="shared" si="0"/>
        <v>Pendiente</v>
      </c>
      <c r="P14" s="162"/>
      <c r="Q14" s="191"/>
    </row>
    <row r="15" spans="1:36" s="49" customFormat="1" ht="79.95" customHeight="1" x14ac:dyDescent="0.2">
      <c r="A15" s="283"/>
      <c r="B15" s="72" t="s">
        <v>57</v>
      </c>
      <c r="C15" s="133" t="s">
        <v>226</v>
      </c>
      <c r="D15" s="110" t="s">
        <v>227</v>
      </c>
      <c r="E15" s="110" t="s">
        <v>135</v>
      </c>
      <c r="F15" s="75" t="s">
        <v>34</v>
      </c>
      <c r="G15" s="117">
        <v>46054</v>
      </c>
      <c r="H15" s="123">
        <v>46203</v>
      </c>
      <c r="I15" s="123">
        <v>46203</v>
      </c>
      <c r="J15" s="55" t="s">
        <v>228</v>
      </c>
      <c r="K15" s="55" t="s">
        <v>137</v>
      </c>
      <c r="L15" s="55" t="s">
        <v>138</v>
      </c>
      <c r="M15" s="52" t="s">
        <v>49</v>
      </c>
      <c r="N15" s="54">
        <v>100</v>
      </c>
      <c r="O15" s="53" t="str">
        <f t="shared" si="0"/>
        <v>Finalizada</v>
      </c>
      <c r="P15" s="162" t="s">
        <v>61</v>
      </c>
      <c r="Q15" s="164">
        <f>+N15</f>
        <v>100</v>
      </c>
    </row>
    <row r="16" spans="1:36" s="49" customFormat="1" ht="44.4" customHeight="1" x14ac:dyDescent="0.2">
      <c r="A16" s="283"/>
      <c r="B16" s="199" t="s">
        <v>62</v>
      </c>
      <c r="C16" s="300" t="s">
        <v>229</v>
      </c>
      <c r="D16" s="303" t="s">
        <v>230</v>
      </c>
      <c r="E16" s="303" t="s">
        <v>231</v>
      </c>
      <c r="F16" s="197" t="s">
        <v>70</v>
      </c>
      <c r="G16" s="208">
        <v>46054</v>
      </c>
      <c r="H16" s="337">
        <v>46386</v>
      </c>
      <c r="I16" s="123">
        <v>46203</v>
      </c>
      <c r="J16" s="55" t="s">
        <v>232</v>
      </c>
      <c r="K16" s="55" t="s">
        <v>178</v>
      </c>
      <c r="L16" s="55" t="s">
        <v>179</v>
      </c>
      <c r="M16" s="52" t="s">
        <v>49</v>
      </c>
      <c r="N16" s="54">
        <v>100</v>
      </c>
      <c r="O16" s="53" t="str">
        <f t="shared" si="0"/>
        <v>Finalizada</v>
      </c>
      <c r="P16" s="162" t="s">
        <v>233</v>
      </c>
      <c r="Q16" s="191">
        <f>+SUM(N16:N17)/2</f>
        <v>50</v>
      </c>
    </row>
    <row r="17" spans="1:17" s="49" customFormat="1" ht="40.200000000000003" hidden="1" customHeight="1" x14ac:dyDescent="0.2">
      <c r="A17" s="283"/>
      <c r="B17" s="200"/>
      <c r="C17" s="302"/>
      <c r="D17" s="246"/>
      <c r="E17" s="246"/>
      <c r="F17" s="198"/>
      <c r="G17" s="217"/>
      <c r="H17" s="338"/>
      <c r="I17" s="134">
        <v>46386</v>
      </c>
      <c r="J17" s="55"/>
      <c r="K17" s="55"/>
      <c r="L17" s="55"/>
      <c r="M17" s="52" t="s">
        <v>35</v>
      </c>
      <c r="N17" s="54"/>
      <c r="O17" s="53" t="str">
        <f t="shared" si="0"/>
        <v>Pendiente</v>
      </c>
      <c r="P17" s="162"/>
      <c r="Q17" s="191"/>
    </row>
    <row r="18" spans="1:17" s="49" customFormat="1" ht="67.95" hidden="1" customHeight="1" x14ac:dyDescent="0.2">
      <c r="A18" s="283"/>
      <c r="B18" s="72" t="s">
        <v>67</v>
      </c>
      <c r="C18" s="109" t="s">
        <v>234</v>
      </c>
      <c r="D18" s="110" t="s">
        <v>235</v>
      </c>
      <c r="E18" s="110" t="s">
        <v>236</v>
      </c>
      <c r="F18" s="75" t="s">
        <v>34</v>
      </c>
      <c r="G18" s="117">
        <v>46054</v>
      </c>
      <c r="H18" s="134">
        <v>46386</v>
      </c>
      <c r="I18" s="134">
        <v>46386</v>
      </c>
      <c r="J18" s="55" t="s">
        <v>237</v>
      </c>
      <c r="K18" s="55" t="s">
        <v>238</v>
      </c>
      <c r="L18" s="55" t="s">
        <v>238</v>
      </c>
      <c r="M18" s="52" t="s">
        <v>35</v>
      </c>
      <c r="N18" s="54"/>
      <c r="O18" s="53" t="str">
        <f t="shared" si="0"/>
        <v>Pendiente</v>
      </c>
      <c r="P18" s="162"/>
      <c r="Q18" s="164">
        <f>+N18</f>
        <v>0</v>
      </c>
    </row>
    <row r="19" spans="1:17" s="49" customFormat="1" ht="34.950000000000003" customHeight="1" x14ac:dyDescent="0.2">
      <c r="A19" s="283"/>
      <c r="B19" s="199" t="s">
        <v>165</v>
      </c>
      <c r="C19" s="303" t="s">
        <v>239</v>
      </c>
      <c r="D19" s="303" t="s">
        <v>240</v>
      </c>
      <c r="E19" s="303" t="s">
        <v>241</v>
      </c>
      <c r="F19" s="197" t="s">
        <v>70</v>
      </c>
      <c r="G19" s="208">
        <v>46054</v>
      </c>
      <c r="H19" s="337">
        <v>46356</v>
      </c>
      <c r="I19" s="123">
        <v>46203</v>
      </c>
      <c r="J19" s="55" t="s">
        <v>242</v>
      </c>
      <c r="K19" s="55" t="s">
        <v>178</v>
      </c>
      <c r="L19" s="55" t="s">
        <v>179</v>
      </c>
      <c r="M19" s="52" t="s">
        <v>49</v>
      </c>
      <c r="N19" s="54">
        <v>100</v>
      </c>
      <c r="O19" s="53" t="str">
        <f t="shared" si="0"/>
        <v>Finalizada</v>
      </c>
      <c r="P19" s="162" t="s">
        <v>76</v>
      </c>
      <c r="Q19" s="191">
        <f>+SUM(N19:N20)/2</f>
        <v>50</v>
      </c>
    </row>
    <row r="20" spans="1:17" s="49" customFormat="1" ht="32.4" hidden="1" customHeight="1" x14ac:dyDescent="0.2">
      <c r="A20" s="283"/>
      <c r="B20" s="200"/>
      <c r="C20" s="246"/>
      <c r="D20" s="246"/>
      <c r="E20" s="246"/>
      <c r="F20" s="198"/>
      <c r="G20" s="217"/>
      <c r="H20" s="338"/>
      <c r="I20" s="135">
        <v>46356</v>
      </c>
      <c r="J20" s="55"/>
      <c r="K20" s="55"/>
      <c r="L20" s="55"/>
      <c r="M20" s="52" t="s">
        <v>35</v>
      </c>
      <c r="N20" s="54"/>
      <c r="O20" s="53" t="str">
        <f t="shared" si="0"/>
        <v>Pendiente</v>
      </c>
      <c r="P20" s="162"/>
      <c r="Q20" s="191"/>
    </row>
    <row r="21" spans="1:17" s="49" customFormat="1" ht="85.2" hidden="1" customHeight="1" x14ac:dyDescent="0.2">
      <c r="A21" s="283"/>
      <c r="B21" s="72" t="s">
        <v>169</v>
      </c>
      <c r="C21" s="109" t="s">
        <v>243</v>
      </c>
      <c r="D21" s="110" t="s">
        <v>244</v>
      </c>
      <c r="E21" s="110" t="s">
        <v>33</v>
      </c>
      <c r="F21" s="75" t="s">
        <v>34</v>
      </c>
      <c r="G21" s="123">
        <v>46054</v>
      </c>
      <c r="H21" s="123">
        <v>46295</v>
      </c>
      <c r="I21" s="123">
        <v>46295</v>
      </c>
      <c r="J21" s="55"/>
      <c r="K21" s="55"/>
      <c r="L21" s="55"/>
      <c r="M21" s="52" t="s">
        <v>35</v>
      </c>
      <c r="N21" s="54"/>
      <c r="O21" s="53" t="str">
        <f t="shared" si="0"/>
        <v>Pendiente</v>
      </c>
      <c r="P21" s="162"/>
      <c r="Q21" s="164">
        <f>+N21</f>
        <v>0</v>
      </c>
    </row>
    <row r="22" spans="1:17" s="49" customFormat="1" ht="41.4" customHeight="1" x14ac:dyDescent="0.2">
      <c r="A22" s="283"/>
      <c r="B22" s="199" t="s">
        <v>173</v>
      </c>
      <c r="C22" s="300" t="s">
        <v>245</v>
      </c>
      <c r="D22" s="303" t="s">
        <v>246</v>
      </c>
      <c r="E22" s="303" t="s">
        <v>210</v>
      </c>
      <c r="F22" s="197" t="s">
        <v>70</v>
      </c>
      <c r="G22" s="205">
        <v>46054</v>
      </c>
      <c r="H22" s="205">
        <v>46386</v>
      </c>
      <c r="I22" s="123">
        <v>46203</v>
      </c>
      <c r="J22" s="55" t="s">
        <v>247</v>
      </c>
      <c r="K22" s="55" t="s">
        <v>248</v>
      </c>
      <c r="L22" s="55" t="s">
        <v>249</v>
      </c>
      <c r="M22" s="52" t="s">
        <v>49</v>
      </c>
      <c r="N22" s="54">
        <v>100</v>
      </c>
      <c r="O22" s="53" t="str">
        <f t="shared" si="0"/>
        <v>Finalizada</v>
      </c>
      <c r="P22" s="162" t="s">
        <v>61</v>
      </c>
      <c r="Q22" s="191">
        <f>+SUM(N22:N23)/2</f>
        <v>50</v>
      </c>
    </row>
    <row r="23" spans="1:17" s="49" customFormat="1" ht="41.4" hidden="1" customHeight="1" x14ac:dyDescent="0.2">
      <c r="A23" s="284"/>
      <c r="B23" s="200"/>
      <c r="C23" s="302"/>
      <c r="D23" s="246"/>
      <c r="E23" s="246"/>
      <c r="F23" s="198"/>
      <c r="G23" s="218"/>
      <c r="H23" s="218"/>
      <c r="I23" s="76">
        <v>46386</v>
      </c>
      <c r="J23" s="50"/>
      <c r="K23" s="58"/>
      <c r="L23" s="55"/>
      <c r="M23" s="52" t="s">
        <v>35</v>
      </c>
      <c r="N23" s="54"/>
      <c r="O23" s="53" t="str">
        <f t="shared" si="0"/>
        <v>Pendiente</v>
      </c>
      <c r="P23" s="162"/>
      <c r="Q23" s="191"/>
    </row>
    <row r="24" spans="1:17" ht="84" customHeight="1" x14ac:dyDescent="0.2">
      <c r="A24" s="265" t="s">
        <v>250</v>
      </c>
      <c r="B24" s="90" t="s">
        <v>185</v>
      </c>
      <c r="C24" s="136" t="s">
        <v>251</v>
      </c>
      <c r="D24" s="129" t="s">
        <v>252</v>
      </c>
      <c r="E24" s="137" t="s">
        <v>92</v>
      </c>
      <c r="F24" s="75" t="s">
        <v>34</v>
      </c>
      <c r="G24" s="115">
        <v>46054</v>
      </c>
      <c r="H24" s="117">
        <v>46233</v>
      </c>
      <c r="I24" s="117">
        <v>46233</v>
      </c>
      <c r="J24" s="50" t="s">
        <v>253</v>
      </c>
      <c r="K24" s="58" t="s">
        <v>87</v>
      </c>
      <c r="L24" s="58" t="s">
        <v>88</v>
      </c>
      <c r="M24" s="63" t="s">
        <v>49</v>
      </c>
      <c r="N24" s="64">
        <v>100</v>
      </c>
      <c r="O24" s="53" t="str">
        <f t="shared" si="0"/>
        <v>Finalizada</v>
      </c>
      <c r="P24" s="163" t="s">
        <v>76</v>
      </c>
      <c r="Q24" s="165">
        <f>+N24</f>
        <v>100</v>
      </c>
    </row>
    <row r="25" spans="1:17" ht="80.400000000000006" hidden="1" customHeight="1" x14ac:dyDescent="0.2">
      <c r="A25" s="335"/>
      <c r="B25" s="90" t="s">
        <v>192</v>
      </c>
      <c r="C25" s="138" t="s">
        <v>254</v>
      </c>
      <c r="D25" s="129" t="s">
        <v>255</v>
      </c>
      <c r="E25" s="137" t="s">
        <v>92</v>
      </c>
      <c r="F25" s="75" t="s">
        <v>34</v>
      </c>
      <c r="G25" s="115">
        <v>46054</v>
      </c>
      <c r="H25" s="117">
        <v>46356</v>
      </c>
      <c r="I25" s="117">
        <v>46356</v>
      </c>
      <c r="J25" s="57"/>
      <c r="K25" s="58"/>
      <c r="L25" s="58"/>
      <c r="M25" s="63" t="s">
        <v>35</v>
      </c>
      <c r="N25" s="64"/>
      <c r="O25" s="53" t="str">
        <f t="shared" si="0"/>
        <v>Pendiente</v>
      </c>
      <c r="P25" s="163"/>
      <c r="Q25" s="165">
        <f>+N25</f>
        <v>0</v>
      </c>
    </row>
    <row r="26" spans="1:17" ht="68.400000000000006" hidden="1" customHeight="1" x14ac:dyDescent="0.2">
      <c r="A26" s="335"/>
      <c r="B26" s="90" t="s">
        <v>197</v>
      </c>
      <c r="C26" s="114" t="s">
        <v>256</v>
      </c>
      <c r="D26" s="105" t="s">
        <v>257</v>
      </c>
      <c r="E26" s="112" t="s">
        <v>258</v>
      </c>
      <c r="F26" s="75" t="s">
        <v>34</v>
      </c>
      <c r="G26" s="115">
        <v>46054</v>
      </c>
      <c r="H26" s="139">
        <v>46353</v>
      </c>
      <c r="I26" s="139">
        <v>46353</v>
      </c>
      <c r="J26" s="174" t="s">
        <v>259</v>
      </c>
      <c r="K26" s="58" t="s">
        <v>260</v>
      </c>
      <c r="L26" s="58" t="s">
        <v>261</v>
      </c>
      <c r="M26" s="63" t="s">
        <v>35</v>
      </c>
      <c r="N26" s="64"/>
      <c r="O26" s="53" t="str">
        <f t="shared" si="0"/>
        <v>Pendiente</v>
      </c>
      <c r="P26" s="163"/>
      <c r="Q26" s="165">
        <f>+N26</f>
        <v>0</v>
      </c>
    </row>
    <row r="27" spans="1:17" ht="74.400000000000006" hidden="1" customHeight="1" x14ac:dyDescent="0.2">
      <c r="A27" s="335"/>
      <c r="B27" s="90" t="s">
        <v>201</v>
      </c>
      <c r="C27" s="114" t="s">
        <v>262</v>
      </c>
      <c r="D27" s="105" t="s">
        <v>257</v>
      </c>
      <c r="E27" s="105" t="s">
        <v>258</v>
      </c>
      <c r="F27" s="75" t="s">
        <v>34</v>
      </c>
      <c r="G27" s="117">
        <v>46054</v>
      </c>
      <c r="H27" s="123">
        <v>46386</v>
      </c>
      <c r="I27" s="123">
        <v>46386</v>
      </c>
      <c r="J27" s="65"/>
      <c r="K27" s="58"/>
      <c r="L27" s="58"/>
      <c r="M27" s="63" t="s">
        <v>35</v>
      </c>
      <c r="N27" s="64"/>
      <c r="O27" s="53" t="str">
        <f t="shared" si="0"/>
        <v>Pendiente</v>
      </c>
      <c r="P27" s="163"/>
      <c r="Q27" s="165">
        <f>+N27</f>
        <v>0</v>
      </c>
    </row>
    <row r="28" spans="1:17" ht="30.6" hidden="1" customHeight="1" x14ac:dyDescent="0.2">
      <c r="A28" s="335"/>
      <c r="B28" s="293" t="s">
        <v>72</v>
      </c>
      <c r="C28" s="303" t="s">
        <v>263</v>
      </c>
      <c r="D28" s="303" t="s">
        <v>264</v>
      </c>
      <c r="E28" s="195" t="s">
        <v>258</v>
      </c>
      <c r="F28" s="197" t="s">
        <v>142</v>
      </c>
      <c r="G28" s="208">
        <v>46054</v>
      </c>
      <c r="H28" s="205">
        <v>46386</v>
      </c>
      <c r="I28" s="117">
        <v>46063</v>
      </c>
      <c r="J28" s="65" t="s">
        <v>265</v>
      </c>
      <c r="K28" s="66" t="s">
        <v>260</v>
      </c>
      <c r="L28" s="58" t="s">
        <v>261</v>
      </c>
      <c r="M28" s="63" t="s">
        <v>46</v>
      </c>
      <c r="N28" s="64">
        <v>100</v>
      </c>
      <c r="O28" s="53" t="str">
        <f t="shared" si="0"/>
        <v>Finalizada</v>
      </c>
      <c r="P28" s="163" t="s">
        <v>61</v>
      </c>
      <c r="Q28" s="192">
        <f>+SUM(N28:N39)/12</f>
        <v>58.333333333333336</v>
      </c>
    </row>
    <row r="29" spans="1:17" ht="36" hidden="1" customHeight="1" x14ac:dyDescent="0.2">
      <c r="A29" s="335"/>
      <c r="B29" s="320"/>
      <c r="C29" s="245"/>
      <c r="D29" s="245"/>
      <c r="E29" s="244"/>
      <c r="F29" s="204"/>
      <c r="G29" s="306"/>
      <c r="H29" s="206"/>
      <c r="I29" s="117">
        <v>46091</v>
      </c>
      <c r="J29" s="65" t="s">
        <v>265</v>
      </c>
      <c r="K29" s="66" t="s">
        <v>260</v>
      </c>
      <c r="L29" s="58" t="s">
        <v>261</v>
      </c>
      <c r="M29" s="63" t="s">
        <v>46</v>
      </c>
      <c r="N29" s="64">
        <v>100</v>
      </c>
      <c r="O29" s="53" t="str">
        <f t="shared" si="0"/>
        <v>Finalizada</v>
      </c>
      <c r="P29" s="163" t="s">
        <v>61</v>
      </c>
      <c r="Q29" s="192"/>
    </row>
    <row r="30" spans="1:17" ht="41.4" hidden="1" customHeight="1" x14ac:dyDescent="0.2">
      <c r="A30" s="335"/>
      <c r="B30" s="320"/>
      <c r="C30" s="245"/>
      <c r="D30" s="245"/>
      <c r="E30" s="244"/>
      <c r="F30" s="204"/>
      <c r="G30" s="306"/>
      <c r="H30" s="206"/>
      <c r="I30" s="117">
        <v>46122</v>
      </c>
      <c r="J30" s="65" t="s">
        <v>265</v>
      </c>
      <c r="K30" s="66" t="s">
        <v>260</v>
      </c>
      <c r="L30" s="58" t="s">
        <v>261</v>
      </c>
      <c r="M30" s="63" t="s">
        <v>46</v>
      </c>
      <c r="N30" s="64">
        <v>100</v>
      </c>
      <c r="O30" s="53" t="str">
        <f t="shared" si="0"/>
        <v>Finalizada</v>
      </c>
      <c r="P30" s="163" t="s">
        <v>61</v>
      </c>
      <c r="Q30" s="192"/>
    </row>
    <row r="31" spans="1:17" ht="33" customHeight="1" x14ac:dyDescent="0.2">
      <c r="A31" s="335"/>
      <c r="B31" s="320"/>
      <c r="C31" s="245"/>
      <c r="D31" s="245"/>
      <c r="E31" s="244"/>
      <c r="F31" s="204"/>
      <c r="G31" s="306"/>
      <c r="H31" s="206"/>
      <c r="I31" s="117">
        <v>46152</v>
      </c>
      <c r="J31" s="65" t="s">
        <v>265</v>
      </c>
      <c r="K31" s="66" t="s">
        <v>260</v>
      </c>
      <c r="L31" s="58" t="s">
        <v>261</v>
      </c>
      <c r="M31" s="63" t="s">
        <v>49</v>
      </c>
      <c r="N31" s="64">
        <v>100</v>
      </c>
      <c r="O31" s="53" t="str">
        <f t="shared" si="0"/>
        <v>Finalizada</v>
      </c>
      <c r="P31" s="163" t="s">
        <v>61</v>
      </c>
      <c r="Q31" s="192"/>
    </row>
    <row r="32" spans="1:17" ht="37.950000000000003" customHeight="1" x14ac:dyDescent="0.2">
      <c r="A32" s="335"/>
      <c r="B32" s="320"/>
      <c r="C32" s="245"/>
      <c r="D32" s="245"/>
      <c r="E32" s="244"/>
      <c r="F32" s="204"/>
      <c r="G32" s="306"/>
      <c r="H32" s="206"/>
      <c r="I32" s="117">
        <v>46183</v>
      </c>
      <c r="J32" s="65" t="s">
        <v>265</v>
      </c>
      <c r="K32" s="66" t="s">
        <v>260</v>
      </c>
      <c r="L32" s="58" t="s">
        <v>261</v>
      </c>
      <c r="M32" s="63" t="s">
        <v>49</v>
      </c>
      <c r="N32" s="64">
        <v>100</v>
      </c>
      <c r="O32" s="53" t="str">
        <f t="shared" si="0"/>
        <v>Finalizada</v>
      </c>
      <c r="P32" s="163" t="s">
        <v>76</v>
      </c>
      <c r="Q32" s="192"/>
    </row>
    <row r="33" spans="1:17" ht="30.6" customHeight="1" x14ac:dyDescent="0.2">
      <c r="A33" s="335"/>
      <c r="B33" s="320"/>
      <c r="C33" s="245"/>
      <c r="D33" s="245"/>
      <c r="E33" s="244"/>
      <c r="F33" s="204"/>
      <c r="G33" s="306"/>
      <c r="H33" s="206"/>
      <c r="I33" s="117">
        <v>46213</v>
      </c>
      <c r="J33" s="65" t="s">
        <v>265</v>
      </c>
      <c r="K33" s="66" t="s">
        <v>260</v>
      </c>
      <c r="L33" s="58" t="s">
        <v>261</v>
      </c>
      <c r="M33" s="63" t="s">
        <v>49</v>
      </c>
      <c r="N33" s="64">
        <v>100</v>
      </c>
      <c r="O33" s="53" t="str">
        <f t="shared" si="0"/>
        <v>Finalizada</v>
      </c>
      <c r="P33" s="163" t="s">
        <v>61</v>
      </c>
      <c r="Q33" s="192"/>
    </row>
    <row r="34" spans="1:17" ht="37.950000000000003" customHeight="1" x14ac:dyDescent="0.2">
      <c r="A34" s="335"/>
      <c r="B34" s="320"/>
      <c r="C34" s="245"/>
      <c r="D34" s="245"/>
      <c r="E34" s="244"/>
      <c r="F34" s="204"/>
      <c r="G34" s="306"/>
      <c r="H34" s="206"/>
      <c r="I34" s="117">
        <v>46244</v>
      </c>
      <c r="J34" s="65" t="s">
        <v>265</v>
      </c>
      <c r="K34" s="66" t="s">
        <v>260</v>
      </c>
      <c r="L34" s="58" t="s">
        <v>261</v>
      </c>
      <c r="M34" s="63" t="s">
        <v>49</v>
      </c>
      <c r="N34" s="64">
        <v>100</v>
      </c>
      <c r="O34" s="53" t="str">
        <f t="shared" si="0"/>
        <v>Finalizada</v>
      </c>
      <c r="P34" s="163" t="s">
        <v>61</v>
      </c>
      <c r="Q34" s="192"/>
    </row>
    <row r="35" spans="1:17" ht="32.4" hidden="1" customHeight="1" x14ac:dyDescent="0.2">
      <c r="A35" s="335"/>
      <c r="B35" s="320"/>
      <c r="C35" s="245"/>
      <c r="D35" s="245"/>
      <c r="E35" s="244"/>
      <c r="F35" s="204"/>
      <c r="G35" s="306"/>
      <c r="H35" s="206"/>
      <c r="I35" s="117">
        <v>46275</v>
      </c>
      <c r="J35" s="65"/>
      <c r="K35" s="66"/>
      <c r="L35" s="58"/>
      <c r="M35" s="63" t="s">
        <v>35</v>
      </c>
      <c r="N35" s="64"/>
      <c r="O35" s="53" t="str">
        <f t="shared" si="0"/>
        <v>Pendiente</v>
      </c>
      <c r="P35" s="163"/>
      <c r="Q35" s="192"/>
    </row>
    <row r="36" spans="1:17" ht="33.6" hidden="1" customHeight="1" x14ac:dyDescent="0.2">
      <c r="A36" s="335"/>
      <c r="B36" s="320"/>
      <c r="C36" s="245"/>
      <c r="D36" s="245"/>
      <c r="E36" s="244"/>
      <c r="F36" s="204"/>
      <c r="G36" s="306"/>
      <c r="H36" s="206"/>
      <c r="I36" s="117">
        <v>46305</v>
      </c>
      <c r="J36" s="65"/>
      <c r="K36" s="66"/>
      <c r="L36" s="58"/>
      <c r="M36" s="63" t="s">
        <v>35</v>
      </c>
      <c r="N36" s="64"/>
      <c r="O36" s="53" t="str">
        <f t="shared" si="0"/>
        <v>Pendiente</v>
      </c>
      <c r="P36" s="163"/>
      <c r="Q36" s="192"/>
    </row>
    <row r="37" spans="1:17" ht="34.200000000000003" hidden="1" customHeight="1" x14ac:dyDescent="0.2">
      <c r="A37" s="335"/>
      <c r="B37" s="320"/>
      <c r="C37" s="245"/>
      <c r="D37" s="245"/>
      <c r="E37" s="244"/>
      <c r="F37" s="204"/>
      <c r="G37" s="306"/>
      <c r="H37" s="206"/>
      <c r="I37" s="117">
        <v>46336</v>
      </c>
      <c r="J37" s="65"/>
      <c r="K37" s="66"/>
      <c r="L37" s="58"/>
      <c r="M37" s="63" t="s">
        <v>35</v>
      </c>
      <c r="N37" s="64"/>
      <c r="O37" s="53" t="str">
        <f t="shared" si="0"/>
        <v>Pendiente</v>
      </c>
      <c r="P37" s="163"/>
      <c r="Q37" s="192"/>
    </row>
    <row r="38" spans="1:17" ht="37.950000000000003" hidden="1" customHeight="1" x14ac:dyDescent="0.2">
      <c r="A38" s="335"/>
      <c r="B38" s="320"/>
      <c r="C38" s="245"/>
      <c r="D38" s="245"/>
      <c r="E38" s="244"/>
      <c r="F38" s="204"/>
      <c r="G38" s="306"/>
      <c r="H38" s="206"/>
      <c r="I38" s="117">
        <v>46366</v>
      </c>
      <c r="J38" s="65"/>
      <c r="K38" s="66"/>
      <c r="L38" s="58"/>
      <c r="M38" s="63" t="s">
        <v>35</v>
      </c>
      <c r="N38" s="64"/>
      <c r="O38" s="53" t="str">
        <f t="shared" si="0"/>
        <v>Pendiente</v>
      </c>
      <c r="P38" s="163"/>
      <c r="Q38" s="192"/>
    </row>
    <row r="39" spans="1:17" ht="35.4" hidden="1" customHeight="1" x14ac:dyDescent="0.2">
      <c r="A39" s="266"/>
      <c r="B39" s="294"/>
      <c r="C39" s="246"/>
      <c r="D39" s="246"/>
      <c r="E39" s="196"/>
      <c r="F39" s="198"/>
      <c r="G39" s="217"/>
      <c r="H39" s="218"/>
      <c r="I39" s="140">
        <v>46386</v>
      </c>
      <c r="J39" s="65"/>
      <c r="K39" s="66"/>
      <c r="L39" s="58"/>
      <c r="M39" s="63" t="s">
        <v>35</v>
      </c>
      <c r="N39" s="64"/>
      <c r="O39" s="53" t="str">
        <f t="shared" si="0"/>
        <v>Pendiente</v>
      </c>
      <c r="P39" s="163"/>
      <c r="Q39" s="192"/>
    </row>
    <row r="40" spans="1:17" ht="88.2" hidden="1" customHeight="1" x14ac:dyDescent="0.2">
      <c r="A40" s="311" t="s">
        <v>266</v>
      </c>
      <c r="B40" s="95" t="s">
        <v>82</v>
      </c>
      <c r="C40" s="39" t="s">
        <v>267</v>
      </c>
      <c r="D40" s="105" t="s">
        <v>268</v>
      </c>
      <c r="E40" s="105" t="s">
        <v>269</v>
      </c>
      <c r="F40" s="75" t="s">
        <v>42</v>
      </c>
      <c r="G40" s="117">
        <v>46054</v>
      </c>
      <c r="H40" s="117">
        <v>46356</v>
      </c>
      <c r="I40" s="117">
        <v>46356</v>
      </c>
      <c r="J40" s="176" t="s">
        <v>270</v>
      </c>
      <c r="K40" s="58" t="s">
        <v>271</v>
      </c>
      <c r="L40" s="58" t="s">
        <v>272</v>
      </c>
      <c r="M40" s="63" t="s">
        <v>35</v>
      </c>
      <c r="N40" s="64"/>
      <c r="O40" s="53" t="str">
        <f t="shared" si="0"/>
        <v>Pendiente</v>
      </c>
      <c r="P40" s="163" t="s">
        <v>273</v>
      </c>
      <c r="Q40" s="165">
        <f>+N40</f>
        <v>0</v>
      </c>
    </row>
    <row r="41" spans="1:17" ht="68.400000000000006" hidden="1" customHeight="1" x14ac:dyDescent="0.2">
      <c r="A41" s="311"/>
      <c r="B41" s="95" t="s">
        <v>89</v>
      </c>
      <c r="C41" s="114" t="s">
        <v>274</v>
      </c>
      <c r="D41" s="105" t="s">
        <v>275</v>
      </c>
      <c r="E41" s="105" t="s">
        <v>269</v>
      </c>
      <c r="F41" s="75" t="s">
        <v>42</v>
      </c>
      <c r="G41" s="117">
        <v>46054</v>
      </c>
      <c r="H41" s="117">
        <v>46356</v>
      </c>
      <c r="I41" s="141">
        <v>46356</v>
      </c>
      <c r="J41" s="173" t="s">
        <v>276</v>
      </c>
      <c r="K41" s="64" t="s">
        <v>271</v>
      </c>
      <c r="L41" s="64" t="s">
        <v>272</v>
      </c>
      <c r="M41" s="63" t="s">
        <v>35</v>
      </c>
      <c r="N41" s="64"/>
      <c r="O41" s="53" t="str">
        <f t="shared" si="0"/>
        <v>Pendiente</v>
      </c>
      <c r="P41" s="181" t="s">
        <v>277</v>
      </c>
      <c r="Q41" s="165">
        <f>+N41</f>
        <v>0</v>
      </c>
    </row>
    <row r="42" spans="1:17" ht="61.2" hidden="1" customHeight="1" x14ac:dyDescent="0.2">
      <c r="A42" s="311"/>
      <c r="B42" s="95" t="s">
        <v>95</v>
      </c>
      <c r="C42" s="114" t="s">
        <v>278</v>
      </c>
      <c r="D42" s="105" t="s">
        <v>279</v>
      </c>
      <c r="E42" s="105" t="s">
        <v>280</v>
      </c>
      <c r="F42" s="75" t="s">
        <v>34</v>
      </c>
      <c r="G42" s="117">
        <v>46054</v>
      </c>
      <c r="H42" s="117">
        <v>46386</v>
      </c>
      <c r="I42" s="141">
        <v>46386</v>
      </c>
      <c r="J42" s="64" t="s">
        <v>281</v>
      </c>
      <c r="K42" s="64" t="s">
        <v>282</v>
      </c>
      <c r="L42" s="64" t="s">
        <v>283</v>
      </c>
      <c r="M42" s="63" t="s">
        <v>35</v>
      </c>
      <c r="N42" s="64"/>
      <c r="O42" s="53" t="str">
        <f t="shared" si="0"/>
        <v>Pendiente</v>
      </c>
      <c r="P42" s="163"/>
      <c r="Q42" s="165">
        <f>+N42</f>
        <v>0</v>
      </c>
    </row>
    <row r="43" spans="1:17" ht="61.2" customHeight="1" x14ac:dyDescent="0.2">
      <c r="A43" s="311"/>
      <c r="B43" s="293" t="s">
        <v>284</v>
      </c>
      <c r="C43" s="193" t="s">
        <v>285</v>
      </c>
      <c r="D43" s="193" t="s">
        <v>286</v>
      </c>
      <c r="E43" s="193" t="s">
        <v>287</v>
      </c>
      <c r="F43" s="197" t="s">
        <v>70</v>
      </c>
      <c r="G43" s="208">
        <v>46054</v>
      </c>
      <c r="H43" s="208">
        <v>46354</v>
      </c>
      <c r="I43" s="141">
        <v>46201</v>
      </c>
      <c r="J43" s="173" t="s">
        <v>288</v>
      </c>
      <c r="K43" s="64" t="s">
        <v>289</v>
      </c>
      <c r="L43" s="64" t="s">
        <v>290</v>
      </c>
      <c r="M43" s="63" t="s">
        <v>49</v>
      </c>
      <c r="N43" s="64">
        <v>100</v>
      </c>
      <c r="O43" s="53" t="str">
        <f t="shared" si="0"/>
        <v>Finalizada</v>
      </c>
      <c r="P43" s="163" t="s">
        <v>61</v>
      </c>
      <c r="Q43" s="192">
        <f>+SUM(N43:N44)/2</f>
        <v>50</v>
      </c>
    </row>
    <row r="44" spans="1:17" ht="70.95" hidden="1" customHeight="1" x14ac:dyDescent="0.2">
      <c r="A44" s="311"/>
      <c r="B44" s="294"/>
      <c r="C44" s="194"/>
      <c r="D44" s="194"/>
      <c r="E44" s="194"/>
      <c r="F44" s="198"/>
      <c r="G44" s="217"/>
      <c r="H44" s="217"/>
      <c r="I44" s="141" t="s">
        <v>291</v>
      </c>
      <c r="J44" s="64"/>
      <c r="K44" s="64"/>
      <c r="L44" s="64"/>
      <c r="M44" s="63" t="s">
        <v>35</v>
      </c>
      <c r="N44" s="64"/>
      <c r="O44" s="53" t="str">
        <f t="shared" si="0"/>
        <v>Pendiente</v>
      </c>
      <c r="P44" s="163"/>
      <c r="Q44" s="192"/>
    </row>
    <row r="45" spans="1:17" ht="69" hidden="1" customHeight="1" x14ac:dyDescent="0.2">
      <c r="A45" s="311"/>
      <c r="B45" s="95" t="s">
        <v>292</v>
      </c>
      <c r="C45" s="142" t="s">
        <v>293</v>
      </c>
      <c r="D45" s="111" t="s">
        <v>294</v>
      </c>
      <c r="E45" s="105" t="s">
        <v>287</v>
      </c>
      <c r="F45" s="75" t="s">
        <v>34</v>
      </c>
      <c r="G45" s="117">
        <v>46054</v>
      </c>
      <c r="H45" s="117">
        <v>46376</v>
      </c>
      <c r="I45" s="141">
        <v>46376</v>
      </c>
      <c r="J45" s="64" t="s">
        <v>295</v>
      </c>
      <c r="K45" s="64" t="s">
        <v>289</v>
      </c>
      <c r="L45" s="64" t="s">
        <v>290</v>
      </c>
      <c r="M45" s="63" t="s">
        <v>35</v>
      </c>
      <c r="N45" s="64"/>
      <c r="O45" s="53" t="str">
        <f t="shared" si="0"/>
        <v>Pendiente</v>
      </c>
      <c r="P45" s="163"/>
      <c r="Q45" s="165">
        <f>+N45</f>
        <v>0</v>
      </c>
    </row>
    <row r="46" spans="1:17" ht="73.2" hidden="1" customHeight="1" x14ac:dyDescent="0.2">
      <c r="A46" s="311"/>
      <c r="B46" s="95" t="s">
        <v>296</v>
      </c>
      <c r="C46" s="109" t="s">
        <v>297</v>
      </c>
      <c r="D46" s="110" t="s">
        <v>298</v>
      </c>
      <c r="E46" s="110" t="s">
        <v>299</v>
      </c>
      <c r="F46" s="75" t="s">
        <v>34</v>
      </c>
      <c r="G46" s="123">
        <v>46024</v>
      </c>
      <c r="H46" s="117">
        <v>46386</v>
      </c>
      <c r="I46" s="117">
        <v>46386</v>
      </c>
      <c r="J46" s="64" t="s">
        <v>300</v>
      </c>
      <c r="K46" s="64" t="s">
        <v>238</v>
      </c>
      <c r="L46" s="64" t="s">
        <v>238</v>
      </c>
      <c r="M46" s="63" t="s">
        <v>35</v>
      </c>
      <c r="N46" s="64"/>
      <c r="O46" s="53" t="str">
        <f t="shared" si="0"/>
        <v>Pendiente</v>
      </c>
      <c r="P46" s="163"/>
      <c r="Q46" s="165">
        <f>+N46</f>
        <v>0</v>
      </c>
    </row>
    <row r="47" spans="1:17" ht="69.599999999999994" hidden="1" customHeight="1" x14ac:dyDescent="0.2">
      <c r="A47" s="311"/>
      <c r="B47" s="95" t="s">
        <v>301</v>
      </c>
      <c r="C47" s="143" t="s">
        <v>302</v>
      </c>
      <c r="D47" s="110" t="s">
        <v>303</v>
      </c>
      <c r="E47" s="110" t="s">
        <v>304</v>
      </c>
      <c r="F47" s="75" t="s">
        <v>34</v>
      </c>
      <c r="G47" s="123">
        <v>46054</v>
      </c>
      <c r="H47" s="117">
        <v>46386</v>
      </c>
      <c r="I47" s="117">
        <v>46386</v>
      </c>
      <c r="J47" s="64" t="s">
        <v>305</v>
      </c>
      <c r="K47" s="64" t="s">
        <v>238</v>
      </c>
      <c r="L47" s="64" t="s">
        <v>238</v>
      </c>
      <c r="M47" s="63" t="s">
        <v>35</v>
      </c>
      <c r="N47" s="64"/>
      <c r="O47" s="53" t="str">
        <f t="shared" si="0"/>
        <v>Pendiente</v>
      </c>
      <c r="P47" s="163"/>
      <c r="Q47" s="165">
        <f>+N47</f>
        <v>0</v>
      </c>
    </row>
    <row r="48" spans="1:17" ht="33" hidden="1" customHeight="1" x14ac:dyDescent="0.2">
      <c r="A48" s="311"/>
      <c r="B48" s="293" t="s">
        <v>306</v>
      </c>
      <c r="C48" s="303" t="s">
        <v>307</v>
      </c>
      <c r="D48" s="303" t="s">
        <v>308</v>
      </c>
      <c r="E48" s="303" t="s">
        <v>309</v>
      </c>
      <c r="F48" s="322" t="s">
        <v>42</v>
      </c>
      <c r="G48" s="325">
        <v>46054</v>
      </c>
      <c r="H48" s="328">
        <v>46386</v>
      </c>
      <c r="I48" s="116">
        <v>46142</v>
      </c>
      <c r="J48" s="64" t="s">
        <v>310</v>
      </c>
      <c r="K48" s="64" t="s">
        <v>311</v>
      </c>
      <c r="L48" s="173" t="s">
        <v>312</v>
      </c>
      <c r="M48" s="63" t="s">
        <v>46</v>
      </c>
      <c r="N48" s="64">
        <v>100</v>
      </c>
      <c r="O48" s="53" t="str">
        <f t="shared" si="0"/>
        <v>Finalizada</v>
      </c>
      <c r="P48" s="163" t="s">
        <v>61</v>
      </c>
      <c r="Q48" s="192" cm="1">
        <f t="array" ref="Q48">+SUM(N48:N50/3)</f>
        <v>66.666666666666671</v>
      </c>
    </row>
    <row r="49" spans="1:17" ht="33.6" customHeight="1" x14ac:dyDescent="0.2">
      <c r="A49" s="311"/>
      <c r="B49" s="320"/>
      <c r="C49" s="245"/>
      <c r="D49" s="245"/>
      <c r="E49" s="245"/>
      <c r="F49" s="323"/>
      <c r="G49" s="326"/>
      <c r="H49" s="329"/>
      <c r="I49" s="144">
        <v>46265</v>
      </c>
      <c r="J49" s="64" t="s">
        <v>310</v>
      </c>
      <c r="K49" s="64" t="s">
        <v>313</v>
      </c>
      <c r="L49" s="64" t="s">
        <v>312</v>
      </c>
      <c r="M49" s="63" t="s">
        <v>49</v>
      </c>
      <c r="N49" s="64">
        <v>100</v>
      </c>
      <c r="O49" s="53" t="str">
        <f t="shared" si="0"/>
        <v>Finalizada</v>
      </c>
      <c r="P49" s="163" t="s">
        <v>61</v>
      </c>
      <c r="Q49" s="192"/>
    </row>
    <row r="50" spans="1:17" ht="28.2" hidden="1" customHeight="1" x14ac:dyDescent="0.2">
      <c r="A50" s="311"/>
      <c r="B50" s="294"/>
      <c r="C50" s="246"/>
      <c r="D50" s="246"/>
      <c r="E50" s="246"/>
      <c r="F50" s="324"/>
      <c r="G50" s="327"/>
      <c r="H50" s="330"/>
      <c r="I50" s="144">
        <v>46386</v>
      </c>
      <c r="J50" s="64"/>
      <c r="K50" s="64"/>
      <c r="L50" s="64"/>
      <c r="M50" s="63" t="s">
        <v>35</v>
      </c>
      <c r="N50" s="64"/>
      <c r="O50" s="53" t="str">
        <f t="shared" si="0"/>
        <v>Pendiente</v>
      </c>
      <c r="P50" s="163"/>
      <c r="Q50" s="192"/>
    </row>
    <row r="51" spans="1:17" ht="33.6" hidden="1" customHeight="1" x14ac:dyDescent="0.2">
      <c r="A51" s="311"/>
      <c r="B51" s="293" t="s">
        <v>314</v>
      </c>
      <c r="C51" s="303" t="s">
        <v>315</v>
      </c>
      <c r="D51" s="303" t="s">
        <v>316</v>
      </c>
      <c r="E51" s="303" t="s">
        <v>309</v>
      </c>
      <c r="F51" s="322" t="s">
        <v>42</v>
      </c>
      <c r="G51" s="331">
        <v>46054</v>
      </c>
      <c r="H51" s="333">
        <v>46386</v>
      </c>
      <c r="I51" s="116">
        <v>46142</v>
      </c>
      <c r="J51" s="64" t="s">
        <v>317</v>
      </c>
      <c r="K51" s="64" t="s">
        <v>313</v>
      </c>
      <c r="L51" s="64" t="s">
        <v>312</v>
      </c>
      <c r="M51" s="63" t="s">
        <v>46</v>
      </c>
      <c r="N51" s="64">
        <v>100</v>
      </c>
      <c r="O51" s="53" t="str">
        <f t="shared" si="0"/>
        <v>Finalizada</v>
      </c>
      <c r="P51" s="163" t="s">
        <v>61</v>
      </c>
      <c r="Q51" s="192" cm="1">
        <f t="array" ref="Q51">+SUM(N51:N53/3)</f>
        <v>66.666666666666671</v>
      </c>
    </row>
    <row r="52" spans="1:17" ht="30.6" customHeight="1" x14ac:dyDescent="0.2">
      <c r="A52" s="311"/>
      <c r="B52" s="320"/>
      <c r="C52" s="245"/>
      <c r="D52" s="245"/>
      <c r="E52" s="245"/>
      <c r="F52" s="323"/>
      <c r="G52" s="326"/>
      <c r="H52" s="329"/>
      <c r="I52" s="144">
        <v>46265</v>
      </c>
      <c r="J52" s="64" t="s">
        <v>318</v>
      </c>
      <c r="K52" s="64" t="s">
        <v>313</v>
      </c>
      <c r="L52" s="64" t="s">
        <v>312</v>
      </c>
      <c r="M52" s="63" t="s">
        <v>49</v>
      </c>
      <c r="N52" s="64">
        <v>100</v>
      </c>
      <c r="O52" s="53" t="str">
        <f t="shared" si="0"/>
        <v>Finalizada</v>
      </c>
      <c r="P52" s="163" t="s">
        <v>61</v>
      </c>
      <c r="Q52" s="192"/>
    </row>
    <row r="53" spans="1:17" ht="31.2" hidden="1" customHeight="1" x14ac:dyDescent="0.2">
      <c r="A53" s="311"/>
      <c r="B53" s="294"/>
      <c r="C53" s="246"/>
      <c r="D53" s="246"/>
      <c r="E53" s="246"/>
      <c r="F53" s="324"/>
      <c r="G53" s="332"/>
      <c r="H53" s="334"/>
      <c r="I53" s="139">
        <v>46386</v>
      </c>
      <c r="J53" s="64"/>
      <c r="K53" s="64"/>
      <c r="L53" s="64"/>
      <c r="M53" s="63" t="s">
        <v>35</v>
      </c>
      <c r="N53" s="64"/>
      <c r="O53" s="53" t="str">
        <f t="shared" si="0"/>
        <v>Pendiente</v>
      </c>
      <c r="P53" s="163"/>
      <c r="Q53" s="192"/>
    </row>
    <row r="54" spans="1:17" ht="35.4" hidden="1" customHeight="1" x14ac:dyDescent="0.2">
      <c r="A54" s="311"/>
      <c r="B54" s="321" t="s">
        <v>319</v>
      </c>
      <c r="C54" s="319" t="s">
        <v>320</v>
      </c>
      <c r="D54" s="319" t="s">
        <v>321</v>
      </c>
      <c r="E54" s="319" t="s">
        <v>309</v>
      </c>
      <c r="F54" s="287" t="s">
        <v>42</v>
      </c>
      <c r="G54" s="224">
        <v>46054</v>
      </c>
      <c r="H54" s="224">
        <v>46386</v>
      </c>
      <c r="I54" s="116">
        <v>46142</v>
      </c>
      <c r="J54" s="64" t="s">
        <v>322</v>
      </c>
      <c r="K54" s="64" t="s">
        <v>311</v>
      </c>
      <c r="L54" s="64" t="s">
        <v>312</v>
      </c>
      <c r="M54" s="63" t="s">
        <v>46</v>
      </c>
      <c r="N54" s="64">
        <v>100</v>
      </c>
      <c r="O54" s="53" t="str">
        <f t="shared" si="0"/>
        <v>Finalizada</v>
      </c>
      <c r="P54" s="163" t="s">
        <v>61</v>
      </c>
      <c r="Q54" s="192">
        <f>+SUM(N54:N56)/3</f>
        <v>66.666666666666671</v>
      </c>
    </row>
    <row r="55" spans="1:17" ht="33.6" customHeight="1" x14ac:dyDescent="0.2">
      <c r="A55" s="311"/>
      <c r="B55" s="321"/>
      <c r="C55" s="319"/>
      <c r="D55" s="319"/>
      <c r="E55" s="319"/>
      <c r="F55" s="287"/>
      <c r="G55" s="224"/>
      <c r="H55" s="224"/>
      <c r="I55" s="123">
        <v>46265</v>
      </c>
      <c r="J55" s="64" t="s">
        <v>322</v>
      </c>
      <c r="K55" s="64" t="s">
        <v>313</v>
      </c>
      <c r="L55" s="64" t="s">
        <v>312</v>
      </c>
      <c r="M55" s="63" t="s">
        <v>49</v>
      </c>
      <c r="N55" s="64">
        <v>100</v>
      </c>
      <c r="O55" s="53" t="str">
        <f t="shared" si="0"/>
        <v>Finalizada</v>
      </c>
      <c r="P55" s="163" t="s">
        <v>61</v>
      </c>
      <c r="Q55" s="192"/>
    </row>
    <row r="56" spans="1:17" ht="37.200000000000003" hidden="1" customHeight="1" x14ac:dyDescent="0.2">
      <c r="A56" s="311"/>
      <c r="B56" s="321"/>
      <c r="C56" s="319"/>
      <c r="D56" s="319"/>
      <c r="E56" s="319"/>
      <c r="F56" s="287"/>
      <c r="G56" s="224"/>
      <c r="H56" s="224"/>
      <c r="I56" s="123">
        <v>46386</v>
      </c>
      <c r="J56" s="64"/>
      <c r="K56" s="64"/>
      <c r="L56" s="64"/>
      <c r="M56" s="63" t="s">
        <v>35</v>
      </c>
      <c r="N56" s="64"/>
      <c r="O56" s="53" t="str">
        <f t="shared" si="0"/>
        <v>Pendiente</v>
      </c>
      <c r="P56" s="163"/>
      <c r="Q56" s="192"/>
    </row>
    <row r="57" spans="1:17" ht="33.6" hidden="1" customHeight="1" x14ac:dyDescent="0.2">
      <c r="A57" s="311"/>
      <c r="B57" s="293" t="s">
        <v>323</v>
      </c>
      <c r="C57" s="303" t="s">
        <v>324</v>
      </c>
      <c r="D57" s="303" t="s">
        <v>325</v>
      </c>
      <c r="E57" s="303" t="s">
        <v>309</v>
      </c>
      <c r="F57" s="197" t="s">
        <v>42</v>
      </c>
      <c r="G57" s="205">
        <v>46054</v>
      </c>
      <c r="H57" s="205">
        <v>46386</v>
      </c>
      <c r="I57" s="116">
        <v>46142</v>
      </c>
      <c r="J57" s="64" t="s">
        <v>326</v>
      </c>
      <c r="K57" s="64" t="s">
        <v>311</v>
      </c>
      <c r="L57" s="64" t="s">
        <v>312</v>
      </c>
      <c r="M57" s="63" t="s">
        <v>46</v>
      </c>
      <c r="N57" s="64">
        <v>100</v>
      </c>
      <c r="O57" s="53" t="str">
        <f t="shared" si="0"/>
        <v>Finalizada</v>
      </c>
      <c r="P57" s="163" t="s">
        <v>61</v>
      </c>
      <c r="Q57" s="192">
        <f>+SUM(N57:N59)/3</f>
        <v>66.666666666666671</v>
      </c>
    </row>
    <row r="58" spans="1:17" ht="39.6" customHeight="1" x14ac:dyDescent="0.2">
      <c r="A58" s="311"/>
      <c r="B58" s="320"/>
      <c r="C58" s="245"/>
      <c r="D58" s="245"/>
      <c r="E58" s="245"/>
      <c r="F58" s="204"/>
      <c r="G58" s="206"/>
      <c r="H58" s="206"/>
      <c r="I58" s="123">
        <v>46265</v>
      </c>
      <c r="J58" s="64" t="s">
        <v>326</v>
      </c>
      <c r="K58" s="64" t="s">
        <v>313</v>
      </c>
      <c r="L58" s="64" t="s">
        <v>312</v>
      </c>
      <c r="M58" s="63" t="s">
        <v>49</v>
      </c>
      <c r="N58" s="64">
        <v>100</v>
      </c>
      <c r="O58" s="53" t="str">
        <f t="shared" si="0"/>
        <v>Finalizada</v>
      </c>
      <c r="P58" s="163" t="s">
        <v>61</v>
      </c>
      <c r="Q58" s="192"/>
    </row>
    <row r="59" spans="1:17" ht="42.6" hidden="1" customHeight="1" x14ac:dyDescent="0.2">
      <c r="A59" s="311"/>
      <c r="B59" s="294"/>
      <c r="C59" s="246"/>
      <c r="D59" s="246"/>
      <c r="E59" s="246"/>
      <c r="F59" s="198"/>
      <c r="G59" s="218"/>
      <c r="H59" s="218"/>
      <c r="I59" s="123">
        <v>46386</v>
      </c>
      <c r="J59" s="64"/>
      <c r="K59" s="64"/>
      <c r="L59" s="64"/>
      <c r="M59" s="63" t="s">
        <v>35</v>
      </c>
      <c r="N59" s="64"/>
      <c r="O59" s="53" t="str">
        <f t="shared" si="0"/>
        <v>Pendiente</v>
      </c>
      <c r="P59" s="163"/>
      <c r="Q59" s="192"/>
    </row>
    <row r="60" spans="1:17" ht="42" hidden="1" customHeight="1" x14ac:dyDescent="0.2">
      <c r="A60" s="311"/>
      <c r="B60" s="293" t="s">
        <v>327</v>
      </c>
      <c r="C60" s="303" t="s">
        <v>328</v>
      </c>
      <c r="D60" s="303" t="s">
        <v>329</v>
      </c>
      <c r="E60" s="303" t="s">
        <v>309</v>
      </c>
      <c r="F60" s="197" t="s">
        <v>42</v>
      </c>
      <c r="G60" s="205">
        <v>46054</v>
      </c>
      <c r="H60" s="205">
        <v>46386</v>
      </c>
      <c r="I60" s="116">
        <v>46142</v>
      </c>
      <c r="J60" s="64" t="s">
        <v>330</v>
      </c>
      <c r="K60" s="64" t="s">
        <v>311</v>
      </c>
      <c r="L60" s="64" t="s">
        <v>312</v>
      </c>
      <c r="M60" s="63" t="s">
        <v>46</v>
      </c>
      <c r="N60" s="64">
        <v>100</v>
      </c>
      <c r="O60" s="53" t="str">
        <f t="shared" si="0"/>
        <v>Finalizada</v>
      </c>
      <c r="P60" s="163" t="s">
        <v>61</v>
      </c>
      <c r="Q60" s="192">
        <f>+SUM(N60:N62)/3</f>
        <v>66.666666666666671</v>
      </c>
    </row>
    <row r="61" spans="1:17" ht="36.6" customHeight="1" x14ac:dyDescent="0.2">
      <c r="A61" s="311"/>
      <c r="B61" s="320"/>
      <c r="C61" s="245"/>
      <c r="D61" s="245"/>
      <c r="E61" s="245"/>
      <c r="F61" s="204"/>
      <c r="G61" s="206"/>
      <c r="H61" s="206"/>
      <c r="I61" s="123">
        <v>46265</v>
      </c>
      <c r="J61" s="64" t="s">
        <v>331</v>
      </c>
      <c r="K61" s="64" t="s">
        <v>313</v>
      </c>
      <c r="L61" s="64" t="s">
        <v>312</v>
      </c>
      <c r="M61" s="63" t="s">
        <v>49</v>
      </c>
      <c r="N61" s="64">
        <v>100</v>
      </c>
      <c r="O61" s="53" t="str">
        <f t="shared" si="0"/>
        <v>Finalizada</v>
      </c>
      <c r="P61" s="163" t="s">
        <v>61</v>
      </c>
      <c r="Q61" s="192"/>
    </row>
    <row r="62" spans="1:17" ht="46.2" hidden="1" customHeight="1" x14ac:dyDescent="0.2">
      <c r="A62" s="311"/>
      <c r="B62" s="294"/>
      <c r="C62" s="246"/>
      <c r="D62" s="246"/>
      <c r="E62" s="246"/>
      <c r="F62" s="198"/>
      <c r="G62" s="218"/>
      <c r="H62" s="218"/>
      <c r="I62" s="123">
        <v>46386</v>
      </c>
      <c r="J62" s="64"/>
      <c r="K62" s="64"/>
      <c r="L62" s="64"/>
      <c r="M62" s="63" t="s">
        <v>35</v>
      </c>
      <c r="N62" s="64"/>
      <c r="O62" s="53" t="str">
        <f t="shared" si="0"/>
        <v>Pendiente</v>
      </c>
      <c r="P62" s="163"/>
      <c r="Q62" s="192"/>
    </row>
    <row r="63" spans="1:17" ht="39.6" customHeight="1" x14ac:dyDescent="0.2">
      <c r="A63" s="311"/>
      <c r="B63" s="293" t="s">
        <v>332</v>
      </c>
      <c r="C63" s="303" t="s">
        <v>333</v>
      </c>
      <c r="D63" s="303" t="s">
        <v>334</v>
      </c>
      <c r="E63" s="303" t="s">
        <v>309</v>
      </c>
      <c r="F63" s="197" t="s">
        <v>70</v>
      </c>
      <c r="G63" s="205">
        <v>46054</v>
      </c>
      <c r="H63" s="205">
        <v>46386</v>
      </c>
      <c r="I63" s="116">
        <v>46203</v>
      </c>
      <c r="J63" s="64" t="s">
        <v>335</v>
      </c>
      <c r="K63" s="64" t="s">
        <v>311</v>
      </c>
      <c r="L63" s="64" t="s">
        <v>312</v>
      </c>
      <c r="M63" s="63" t="s">
        <v>49</v>
      </c>
      <c r="N63" s="64">
        <v>100</v>
      </c>
      <c r="O63" s="53" t="str">
        <f t="shared" si="0"/>
        <v>Finalizada</v>
      </c>
      <c r="P63" s="163" t="s">
        <v>336</v>
      </c>
      <c r="Q63" s="192">
        <f>+SUM(N63:N64)/2</f>
        <v>50</v>
      </c>
    </row>
    <row r="64" spans="1:17" ht="43.95" hidden="1" customHeight="1" x14ac:dyDescent="0.2">
      <c r="A64" s="311"/>
      <c r="B64" s="294"/>
      <c r="C64" s="246"/>
      <c r="D64" s="246"/>
      <c r="E64" s="246"/>
      <c r="F64" s="198"/>
      <c r="G64" s="218"/>
      <c r="H64" s="218"/>
      <c r="I64" s="123">
        <v>46386</v>
      </c>
      <c r="J64" s="64"/>
      <c r="K64" s="64"/>
      <c r="L64" s="64"/>
      <c r="M64" s="63" t="s">
        <v>35</v>
      </c>
      <c r="N64" s="64"/>
      <c r="O64" s="53" t="str">
        <f t="shared" si="0"/>
        <v>Pendiente</v>
      </c>
      <c r="P64" s="163"/>
      <c r="Q64" s="192"/>
    </row>
    <row r="65" spans="1:17" ht="58.95" hidden="1" customHeight="1" x14ac:dyDescent="0.2">
      <c r="A65" s="311"/>
      <c r="B65" s="90" t="s">
        <v>337</v>
      </c>
      <c r="C65" s="133" t="s">
        <v>338</v>
      </c>
      <c r="D65" s="110" t="s">
        <v>339</v>
      </c>
      <c r="E65" s="110" t="s">
        <v>33</v>
      </c>
      <c r="F65" s="75" t="s">
        <v>34</v>
      </c>
      <c r="G65" s="123">
        <v>46023</v>
      </c>
      <c r="H65" s="123">
        <v>46053</v>
      </c>
      <c r="I65" s="123">
        <v>46053</v>
      </c>
      <c r="J65" s="64" t="s">
        <v>340</v>
      </c>
      <c r="K65" s="64" t="s">
        <v>341</v>
      </c>
      <c r="L65" s="64" t="s">
        <v>342</v>
      </c>
      <c r="M65" s="63" t="s">
        <v>46</v>
      </c>
      <c r="N65" s="64">
        <v>100</v>
      </c>
      <c r="O65" s="53" t="str">
        <f t="shared" si="0"/>
        <v>Finalizada</v>
      </c>
      <c r="P65" s="163" t="s">
        <v>61</v>
      </c>
      <c r="Q65" s="165">
        <f>+N65</f>
        <v>100</v>
      </c>
    </row>
    <row r="66" spans="1:17" ht="51.6" hidden="1" customHeight="1" x14ac:dyDescent="0.2">
      <c r="A66" s="311"/>
      <c r="B66" s="90" t="s">
        <v>343</v>
      </c>
      <c r="C66" s="133" t="s">
        <v>344</v>
      </c>
      <c r="D66" s="110" t="s">
        <v>345</v>
      </c>
      <c r="E66" s="14" t="s">
        <v>33</v>
      </c>
      <c r="F66" s="75" t="s">
        <v>34</v>
      </c>
      <c r="G66" s="123">
        <v>46054</v>
      </c>
      <c r="H66" s="123">
        <v>46356</v>
      </c>
      <c r="I66" s="123">
        <v>46356</v>
      </c>
      <c r="J66" s="64"/>
      <c r="K66" s="64"/>
      <c r="L66" s="64"/>
      <c r="M66" s="63" t="s">
        <v>35</v>
      </c>
      <c r="N66" s="64"/>
      <c r="O66" s="53" t="str">
        <f t="shared" si="0"/>
        <v>Pendiente</v>
      </c>
      <c r="P66" s="163"/>
      <c r="Q66" s="165">
        <f>+N66</f>
        <v>0</v>
      </c>
    </row>
    <row r="67" spans="1:17" ht="108" hidden="1" customHeight="1" x14ac:dyDescent="0.2">
      <c r="A67" s="311"/>
      <c r="B67" s="94" t="s">
        <v>346</v>
      </c>
      <c r="C67" s="145" t="s">
        <v>347</v>
      </c>
      <c r="D67" s="118" t="s">
        <v>348</v>
      </c>
      <c r="E67" s="118" t="s">
        <v>349</v>
      </c>
      <c r="F67" s="78" t="s">
        <v>34</v>
      </c>
      <c r="G67" s="121">
        <v>46054</v>
      </c>
      <c r="H67" s="121">
        <v>46356</v>
      </c>
      <c r="I67" s="121">
        <v>46356</v>
      </c>
      <c r="J67" s="130"/>
      <c r="K67" s="130"/>
      <c r="L67" s="130"/>
      <c r="M67" s="131" t="s">
        <v>35</v>
      </c>
      <c r="N67" s="130"/>
      <c r="O67" s="53" t="str">
        <f t="shared" si="0"/>
        <v>Pendiente</v>
      </c>
      <c r="P67" s="166"/>
      <c r="Q67" s="165">
        <f>+N67</f>
        <v>0</v>
      </c>
    </row>
    <row r="68" spans="1:17" ht="66" hidden="1" customHeight="1" x14ac:dyDescent="0.2">
      <c r="A68" s="311"/>
      <c r="B68" s="90" t="s">
        <v>350</v>
      </c>
      <c r="C68" s="133" t="s">
        <v>351</v>
      </c>
      <c r="D68" s="110" t="s">
        <v>348</v>
      </c>
      <c r="E68" s="14" t="s">
        <v>33</v>
      </c>
      <c r="F68" s="75" t="s">
        <v>34</v>
      </c>
      <c r="G68" s="123">
        <v>46054</v>
      </c>
      <c r="H68" s="123">
        <v>46356</v>
      </c>
      <c r="I68" s="121">
        <v>46356</v>
      </c>
      <c r="J68" s="64"/>
      <c r="K68" s="64"/>
      <c r="L68" s="64"/>
      <c r="M68" s="63" t="s">
        <v>35</v>
      </c>
      <c r="N68" s="64"/>
      <c r="O68" s="53" t="str">
        <f t="shared" si="0"/>
        <v>Pendiente</v>
      </c>
      <c r="P68" s="163"/>
      <c r="Q68" s="165">
        <f>+N68</f>
        <v>0</v>
      </c>
    </row>
    <row r="69" spans="1:17" ht="87.6" hidden="1" customHeight="1" x14ac:dyDescent="0.2">
      <c r="A69" s="311"/>
      <c r="B69" s="92" t="s">
        <v>352</v>
      </c>
      <c r="C69" s="146" t="s">
        <v>353</v>
      </c>
      <c r="D69" s="119" t="s">
        <v>354</v>
      </c>
      <c r="E69" s="11" t="s">
        <v>33</v>
      </c>
      <c r="F69" s="81" t="s">
        <v>34</v>
      </c>
      <c r="G69" s="122">
        <v>46054</v>
      </c>
      <c r="H69" s="122">
        <v>46356</v>
      </c>
      <c r="I69" s="122">
        <v>46356</v>
      </c>
      <c r="J69" s="132"/>
      <c r="K69" s="132"/>
      <c r="L69" s="64"/>
      <c r="M69" s="63" t="s">
        <v>35</v>
      </c>
      <c r="N69" s="132"/>
      <c r="O69" s="53" t="str">
        <f t="shared" si="0"/>
        <v>Pendiente</v>
      </c>
      <c r="P69" s="167"/>
      <c r="Q69" s="165">
        <f>+N69</f>
        <v>0</v>
      </c>
    </row>
    <row r="70" spans="1:17" ht="12.6" x14ac:dyDescent="0.2">
      <c r="M70" s="42"/>
    </row>
  </sheetData>
  <sheetProtection algorithmName="SHA-512" hashValue="bgDTLiUSmFjFdOGo/kJyJEnwDkvA1kdHC6139+O169ZeuLlbIVfDUAu7GhINmr/NxRRnrF7JPWpJRhchy4a/oA==" saltValue="jsO6KyDbw0888j6IlymK9g==" spinCount="100000" sheet="1" objects="1" scenarios="1" autoFilter="0"/>
  <autoFilter ref="A8:AJ69" xr:uid="{82BC1E4A-40EA-499D-8B6A-24AB0C76C3B3}">
    <filterColumn colId="1" showButton="0"/>
    <filterColumn colId="12">
      <filters>
        <filter val="2do Cuatrimestre (May 01 -Ago 31)"/>
      </filters>
    </filterColumn>
  </autoFilter>
  <mergeCells count="134">
    <mergeCell ref="G28:G39"/>
    <mergeCell ref="E16:E17"/>
    <mergeCell ref="F16:F17"/>
    <mergeCell ref="G16:G17"/>
    <mergeCell ref="B22:B23"/>
    <mergeCell ref="C22:C23"/>
    <mergeCell ref="D22:D23"/>
    <mergeCell ref="B19:B20"/>
    <mergeCell ref="C19:C20"/>
    <mergeCell ref="D19:D20"/>
    <mergeCell ref="E19:E20"/>
    <mergeCell ref="F19:F20"/>
    <mergeCell ref="G19:G20"/>
    <mergeCell ref="M7:P7"/>
    <mergeCell ref="B8:C8"/>
    <mergeCell ref="E22:E23"/>
    <mergeCell ref="F22:F23"/>
    <mergeCell ref="G22:G23"/>
    <mergeCell ref="B12:B14"/>
    <mergeCell ref="C12:C14"/>
    <mergeCell ref="D12:D14"/>
    <mergeCell ref="E12:E14"/>
    <mergeCell ref="F12:F14"/>
    <mergeCell ref="G12:G14"/>
    <mergeCell ref="C16:C17"/>
    <mergeCell ref="B16:B17"/>
    <mergeCell ref="D16:D17"/>
    <mergeCell ref="H22:H23"/>
    <mergeCell ref="H19:H20"/>
    <mergeCell ref="H16:H17"/>
    <mergeCell ref="AD2:AD3"/>
    <mergeCell ref="AE2:AE3"/>
    <mergeCell ref="AF2:AF3"/>
    <mergeCell ref="B3:H3"/>
    <mergeCell ref="B4:C4"/>
    <mergeCell ref="D4:E4"/>
    <mergeCell ref="G4:H4"/>
    <mergeCell ref="X2:X3"/>
    <mergeCell ref="Y2:Y3"/>
    <mergeCell ref="Z2:Z3"/>
    <mergeCell ref="AA2:AA3"/>
    <mergeCell ref="AB2:AB3"/>
    <mergeCell ref="AC2:AC3"/>
    <mergeCell ref="R2:R3"/>
    <mergeCell ref="S2:S3"/>
    <mergeCell ref="T2:T3"/>
    <mergeCell ref="A1:C1"/>
    <mergeCell ref="A2:A5"/>
    <mergeCell ref="B2:H2"/>
    <mergeCell ref="I2:I3"/>
    <mergeCell ref="J2:J3"/>
    <mergeCell ref="U2:U3"/>
    <mergeCell ref="V2:V3"/>
    <mergeCell ref="W2:W3"/>
    <mergeCell ref="L2:L3"/>
    <mergeCell ref="M2:M3"/>
    <mergeCell ref="N2:N3"/>
    <mergeCell ref="O2:O3"/>
    <mergeCell ref="P2:P3"/>
    <mergeCell ref="Q2:Q3"/>
    <mergeCell ref="C54:C56"/>
    <mergeCell ref="D54:D56"/>
    <mergeCell ref="E54:E56"/>
    <mergeCell ref="F54:F56"/>
    <mergeCell ref="G54:G56"/>
    <mergeCell ref="K2:K3"/>
    <mergeCell ref="B43:B44"/>
    <mergeCell ref="C43:C44"/>
    <mergeCell ref="D43:D44"/>
    <mergeCell ref="E43:E44"/>
    <mergeCell ref="F43:F44"/>
    <mergeCell ref="G43:G44"/>
    <mergeCell ref="H43:H44"/>
    <mergeCell ref="H28:H39"/>
    <mergeCell ref="H12:H14"/>
    <mergeCell ref="A7:I7"/>
    <mergeCell ref="J7:L7"/>
    <mergeCell ref="A24:A39"/>
    <mergeCell ref="A9:A23"/>
    <mergeCell ref="B28:B39"/>
    <mergeCell ref="C28:C39"/>
    <mergeCell ref="D28:D39"/>
    <mergeCell ref="E28:E39"/>
    <mergeCell ref="F28:F39"/>
    <mergeCell ref="B48:B50"/>
    <mergeCell ref="C48:C50"/>
    <mergeCell ref="D48:D50"/>
    <mergeCell ref="E48:E50"/>
    <mergeCell ref="F48:F50"/>
    <mergeCell ref="G48:G50"/>
    <mergeCell ref="H48:H50"/>
    <mergeCell ref="B51:B53"/>
    <mergeCell ref="C51:C53"/>
    <mergeCell ref="D51:D53"/>
    <mergeCell ref="E51:E53"/>
    <mergeCell ref="F51:F53"/>
    <mergeCell ref="G51:G53"/>
    <mergeCell ref="H51:H53"/>
    <mergeCell ref="A40:A69"/>
    <mergeCell ref="E63:E64"/>
    <mergeCell ref="D63:D64"/>
    <mergeCell ref="C63:C64"/>
    <mergeCell ref="B63:B64"/>
    <mergeCell ref="G60:G62"/>
    <mergeCell ref="H60:H62"/>
    <mergeCell ref="H63:H64"/>
    <mergeCell ref="G63:G64"/>
    <mergeCell ref="F63:F64"/>
    <mergeCell ref="B60:B62"/>
    <mergeCell ref="C60:C62"/>
    <mergeCell ref="D60:D62"/>
    <mergeCell ref="E60:E62"/>
    <mergeCell ref="F60:F62"/>
    <mergeCell ref="E57:E59"/>
    <mergeCell ref="H57:H59"/>
    <mergeCell ref="F57:F59"/>
    <mergeCell ref="B57:B59"/>
    <mergeCell ref="C57:C59"/>
    <mergeCell ref="D57:D59"/>
    <mergeCell ref="G57:G59"/>
    <mergeCell ref="H54:H56"/>
    <mergeCell ref="B54:B56"/>
    <mergeCell ref="Q57:Q59"/>
    <mergeCell ref="Q60:Q62"/>
    <mergeCell ref="Q63:Q64"/>
    <mergeCell ref="Q12:Q14"/>
    <mergeCell ref="Q16:Q17"/>
    <mergeCell ref="Q19:Q20"/>
    <mergeCell ref="Q22:Q23"/>
    <mergeCell ref="Q28:Q39"/>
    <mergeCell ref="Q43:Q44"/>
    <mergeCell ref="Q48:Q50"/>
    <mergeCell ref="Q51:Q53"/>
    <mergeCell ref="Q54:Q56"/>
  </mergeCells>
  <phoneticPr fontId="27" type="noConversion"/>
  <conditionalFormatting sqref="O9:O69">
    <cfRule type="cellIs" dxfId="5" priority="2" operator="equal">
      <formula>"En ejecución"</formula>
    </cfRule>
    <cfRule type="containsText" dxfId="4" priority="3" operator="containsText" text="Finalizada">
      <formula>NOT(ISERROR(SEARCH("Finalizada",O9)))</formula>
    </cfRule>
    <cfRule type="containsText" dxfId="3" priority="4" operator="containsText" text="Pendiente">
      <formula>NOT(ISERROR(SEARCH("Pendiente",O9)))</formula>
    </cfRule>
  </conditionalFormatting>
  <conditionalFormatting sqref="Q9:Q69">
    <cfRule type="dataBar" priority="1">
      <dataBar>
        <cfvo type="min"/>
        <cfvo type="max"/>
        <color rgb="FF638EC6"/>
      </dataBar>
      <extLst>
        <ext xmlns:x14="http://schemas.microsoft.com/office/spreadsheetml/2009/9/main" uri="{B025F937-C7B1-47D3-B67F-A62EFF666E3E}">
          <x14:id>{99D6BE2E-E44A-41CF-AB07-EA5D186254A3}</x14:id>
        </ext>
      </extLst>
    </cfRule>
  </conditionalFormatting>
  <printOptions horizontalCentered="1" verticalCentered="1" headings="1"/>
  <pageMargins left="0.39370078740157483" right="0.39370078740157483" top="0.39370078740157483" bottom="0.39370078740157483" header="0" footer="0"/>
  <pageSetup paperSize="5" scale="65" orientation="landscape" r:id="rId1"/>
  <drawing r:id="rId2"/>
  <extLst>
    <ext xmlns:x14="http://schemas.microsoft.com/office/spreadsheetml/2009/9/main" uri="{78C0D931-6437-407d-A8EE-F0AAD7539E65}">
      <x14:conditionalFormattings>
        <x14:conditionalFormatting xmlns:xm="http://schemas.microsoft.com/office/excel/2006/main">
          <x14:cfRule type="dataBar" id="{99D6BE2E-E44A-41CF-AB07-EA5D186254A3}">
            <x14:dataBar minLength="0" maxLength="100" border="1" negativeBarBorderColorSameAsPositive="0">
              <x14:cfvo type="autoMin"/>
              <x14:cfvo type="autoMax"/>
              <x14:borderColor rgb="FF638EC6"/>
              <x14:negativeFillColor rgb="FFFF0000"/>
              <x14:negativeBorderColor rgb="FFFF0000"/>
              <x14:axisColor rgb="FF000000"/>
            </x14:dataBar>
          </x14:cfRule>
          <xm:sqref>Q9:Q69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5ED7D578-6180-43D1-A725-26BC3E508992}">
          <x14:formula1>
            <xm:f>LISTAS!$C$4:$C$9</xm:f>
          </x14:formula1>
          <xm:sqref>F65:F69 F15:F16 F9:F12 F24:F28 F40:F43 F45:F48 F51 F54 F57 F60 F63 F18:F19 F21:F22</xm:sqref>
        </x14:dataValidation>
        <x14:dataValidation type="list" allowBlank="1" showInputMessage="1" showErrorMessage="1" xr:uid="{A5738297-41F7-4CA3-905A-8BBEF74D7FCB}">
          <x14:formula1>
            <xm:f>LISTAS!$D$4:$D$6</xm:f>
          </x14:formula1>
          <xm:sqref>M9:M69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D18DA-A9D3-43A0-BB22-2C21273E9CFC}">
  <sheetPr filterMode="1">
    <tabColor theme="9" tint="-0.249977111117893"/>
  </sheetPr>
  <dimension ref="A1:AJ36"/>
  <sheetViews>
    <sheetView showGridLines="0" topLeftCell="H4" zoomScale="70" zoomScaleNormal="70" workbookViewId="0">
      <selection activeCell="P31" sqref="P31"/>
    </sheetView>
  </sheetViews>
  <sheetFormatPr baseColWidth="10" defaultColWidth="11.44140625" defaultRowHeight="13.8" x14ac:dyDescent="0.2"/>
  <cols>
    <col min="1" max="1" width="43.6640625" style="42" customWidth="1"/>
    <col min="2" max="2" width="8.33203125" style="108" customWidth="1"/>
    <col min="3" max="3" width="68.88671875" style="42" customWidth="1"/>
    <col min="4" max="4" width="65.109375" style="108" customWidth="1"/>
    <col min="5" max="5" width="38.6640625" style="42" customWidth="1"/>
    <col min="6" max="6" width="24.33203125" style="43" customWidth="1"/>
    <col min="7" max="7" width="20" style="42" customWidth="1"/>
    <col min="8" max="8" width="25.6640625" style="42" customWidth="1"/>
    <col min="9" max="9" width="27.33203125" style="42" customWidth="1"/>
    <col min="10" max="10" width="38.5546875" style="42" customWidth="1"/>
    <col min="11" max="11" width="42.44140625" style="42" customWidth="1"/>
    <col min="12" max="12" width="26.44140625" style="42" customWidth="1"/>
    <col min="13" max="13" width="43" style="69" customWidth="1"/>
    <col min="14" max="14" width="35.88671875" style="42" customWidth="1"/>
    <col min="15" max="15" width="16.33203125" style="42" customWidth="1"/>
    <col min="16" max="16" width="37.6640625" style="42" customWidth="1"/>
    <col min="17" max="17" width="24.109375" style="42" customWidth="1"/>
    <col min="18" max="16384" width="11.44140625" style="42"/>
  </cols>
  <sheetData>
    <row r="1" spans="1:36" ht="24.6" customHeight="1" x14ac:dyDescent="0.2">
      <c r="A1" s="233"/>
      <c r="B1" s="225"/>
      <c r="C1" s="225"/>
      <c r="D1" s="107"/>
      <c r="E1" s="40"/>
      <c r="F1" s="41"/>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row>
    <row r="2" spans="1:36" ht="28.95" customHeight="1" x14ac:dyDescent="0.2">
      <c r="A2" s="234"/>
      <c r="B2" s="235" t="s">
        <v>0</v>
      </c>
      <c r="C2" s="236"/>
      <c r="D2" s="236"/>
      <c r="E2" s="236"/>
      <c r="F2" s="236"/>
      <c r="G2" s="236"/>
      <c r="H2" s="237"/>
      <c r="I2" s="238"/>
      <c r="J2" s="225"/>
      <c r="K2" s="225"/>
      <c r="L2" s="225"/>
      <c r="M2" s="225"/>
      <c r="N2" s="225"/>
      <c r="O2" s="225"/>
      <c r="P2" s="225"/>
      <c r="Q2" s="225"/>
      <c r="R2" s="225"/>
      <c r="S2" s="225"/>
      <c r="T2" s="225"/>
      <c r="U2" s="225"/>
      <c r="V2" s="225"/>
      <c r="W2" s="225"/>
      <c r="X2" s="225"/>
      <c r="Y2" s="225"/>
      <c r="Z2" s="225"/>
      <c r="AA2" s="225"/>
      <c r="AB2" s="225"/>
      <c r="AC2" s="225"/>
      <c r="AD2" s="225"/>
      <c r="AE2" s="225"/>
      <c r="AF2" s="225"/>
    </row>
    <row r="3" spans="1:36" ht="23.4" customHeight="1" x14ac:dyDescent="0.2">
      <c r="A3" s="234"/>
      <c r="B3" s="226" t="s">
        <v>1</v>
      </c>
      <c r="C3" s="227"/>
      <c r="D3" s="227"/>
      <c r="E3" s="227"/>
      <c r="F3" s="227"/>
      <c r="G3" s="227"/>
      <c r="H3" s="228"/>
      <c r="I3" s="238"/>
      <c r="J3" s="225"/>
      <c r="K3" s="225"/>
      <c r="L3" s="225"/>
      <c r="M3" s="225"/>
      <c r="N3" s="225"/>
      <c r="O3" s="225"/>
      <c r="P3" s="225"/>
      <c r="Q3" s="225"/>
      <c r="R3" s="225"/>
      <c r="S3" s="225"/>
      <c r="T3" s="225"/>
      <c r="U3" s="225"/>
      <c r="V3" s="225"/>
      <c r="W3" s="225"/>
      <c r="X3" s="225"/>
      <c r="Y3" s="225"/>
      <c r="Z3" s="225"/>
      <c r="AA3" s="225"/>
      <c r="AB3" s="225"/>
      <c r="AC3" s="225"/>
      <c r="AD3" s="225"/>
      <c r="AE3" s="225"/>
      <c r="AF3" s="225"/>
    </row>
    <row r="4" spans="1:36" ht="24" customHeight="1" x14ac:dyDescent="0.2">
      <c r="A4" s="234"/>
      <c r="B4" s="229"/>
      <c r="C4" s="230"/>
      <c r="D4" s="231"/>
      <c r="E4" s="232"/>
      <c r="F4" s="44" t="s">
        <v>4</v>
      </c>
      <c r="G4" s="231">
        <v>2</v>
      </c>
      <c r="H4" s="232"/>
      <c r="I4" s="40"/>
      <c r="J4" s="40"/>
      <c r="K4" s="40"/>
      <c r="L4" s="40"/>
      <c r="M4" s="40"/>
      <c r="N4" s="40"/>
      <c r="O4" s="40"/>
      <c r="P4" s="40"/>
      <c r="Q4" s="40"/>
      <c r="R4" s="40"/>
      <c r="S4" s="40"/>
      <c r="T4" s="40"/>
      <c r="U4" s="40"/>
      <c r="V4" s="40"/>
      <c r="W4" s="40"/>
      <c r="X4" s="40"/>
      <c r="Y4" s="40"/>
      <c r="Z4" s="40"/>
      <c r="AA4" s="40"/>
      <c r="AB4" s="40"/>
      <c r="AC4" s="40"/>
      <c r="AD4" s="40"/>
      <c r="AE4" s="40"/>
      <c r="AF4" s="40"/>
    </row>
    <row r="5" spans="1:36" ht="16.2" x14ac:dyDescent="0.2">
      <c r="A5" s="234"/>
      <c r="B5" s="107"/>
      <c r="C5" s="40"/>
      <c r="D5" s="107"/>
      <c r="E5" s="40"/>
      <c r="F5" s="41"/>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row>
    <row r="7" spans="1:36" s="45" customFormat="1" ht="43.95" customHeight="1" x14ac:dyDescent="0.25">
      <c r="A7" s="211" t="s">
        <v>355</v>
      </c>
      <c r="B7" s="212"/>
      <c r="C7" s="212"/>
      <c r="D7" s="212"/>
      <c r="E7" s="212"/>
      <c r="F7" s="212"/>
      <c r="G7" s="212"/>
      <c r="H7" s="212"/>
      <c r="I7" s="213"/>
      <c r="J7" s="214" t="s">
        <v>11</v>
      </c>
      <c r="K7" s="214"/>
      <c r="L7" s="215"/>
      <c r="M7" s="209" t="s">
        <v>12</v>
      </c>
      <c r="N7" s="209"/>
      <c r="O7" s="209"/>
      <c r="P7" s="209"/>
    </row>
    <row r="8" spans="1:36" s="49" customFormat="1" ht="45.6" customHeight="1" x14ac:dyDescent="0.2">
      <c r="A8" s="70" t="s">
        <v>13</v>
      </c>
      <c r="B8" s="210" t="s">
        <v>14</v>
      </c>
      <c r="C8" s="210"/>
      <c r="D8" s="71" t="s">
        <v>15</v>
      </c>
      <c r="E8" s="70" t="s">
        <v>16</v>
      </c>
      <c r="F8" s="70" t="s">
        <v>17</v>
      </c>
      <c r="G8" s="71" t="s">
        <v>18</v>
      </c>
      <c r="H8" s="71" t="s">
        <v>19</v>
      </c>
      <c r="I8" s="71" t="s">
        <v>20</v>
      </c>
      <c r="J8" s="46" t="s">
        <v>21</v>
      </c>
      <c r="K8" s="46" t="s">
        <v>22</v>
      </c>
      <c r="L8" s="46" t="s">
        <v>23</v>
      </c>
      <c r="M8" s="47" t="s">
        <v>24</v>
      </c>
      <c r="N8" s="48" t="s">
        <v>25</v>
      </c>
      <c r="O8" s="48" t="s">
        <v>26</v>
      </c>
      <c r="P8" s="48" t="s">
        <v>27</v>
      </c>
      <c r="Q8" s="48" t="s">
        <v>112</v>
      </c>
    </row>
    <row r="9" spans="1:36" s="49" customFormat="1" ht="66.599999999999994" customHeight="1" x14ac:dyDescent="0.2">
      <c r="A9" s="216" t="s">
        <v>356</v>
      </c>
      <c r="B9" s="72" t="s">
        <v>30</v>
      </c>
      <c r="C9" s="111" t="s">
        <v>357</v>
      </c>
      <c r="D9" s="111" t="s">
        <v>38</v>
      </c>
      <c r="E9" s="111" t="s">
        <v>204</v>
      </c>
      <c r="F9" s="75" t="s">
        <v>34</v>
      </c>
      <c r="G9" s="117">
        <v>46054</v>
      </c>
      <c r="H9" s="117">
        <v>46265</v>
      </c>
      <c r="I9" s="117">
        <v>46265</v>
      </c>
      <c r="J9" s="49" t="s">
        <v>358</v>
      </c>
      <c r="K9" s="51" t="s">
        <v>127</v>
      </c>
      <c r="L9" s="51" t="s">
        <v>128</v>
      </c>
      <c r="M9" s="52" t="s">
        <v>49</v>
      </c>
      <c r="N9" s="52">
        <v>100</v>
      </c>
      <c r="O9" s="53" t="str">
        <f>IF(N9=100,"Finalizada",IF(N9&gt;0,"En ejecución","Pendiente"))</f>
        <v>Finalizada</v>
      </c>
      <c r="P9" s="54" t="s">
        <v>61</v>
      </c>
      <c r="Q9" s="164">
        <f>+N9</f>
        <v>100</v>
      </c>
    </row>
    <row r="10" spans="1:36" s="49" customFormat="1" ht="54.6" hidden="1" customHeight="1" x14ac:dyDescent="0.2">
      <c r="A10" s="216"/>
      <c r="B10" s="72" t="s">
        <v>36</v>
      </c>
      <c r="C10" s="105" t="s">
        <v>359</v>
      </c>
      <c r="D10" s="105" t="s">
        <v>360</v>
      </c>
      <c r="E10" s="111" t="s">
        <v>361</v>
      </c>
      <c r="F10" s="75" t="s">
        <v>34</v>
      </c>
      <c r="G10" s="76">
        <v>46054</v>
      </c>
      <c r="H10" s="76" t="s">
        <v>362</v>
      </c>
      <c r="I10" s="76">
        <v>46142</v>
      </c>
      <c r="J10" s="55" t="s">
        <v>363</v>
      </c>
      <c r="K10" s="55" t="s">
        <v>190</v>
      </c>
      <c r="L10" s="55" t="s">
        <v>364</v>
      </c>
      <c r="M10" s="52" t="s">
        <v>46</v>
      </c>
      <c r="N10" s="54">
        <v>100</v>
      </c>
      <c r="O10" s="53" t="str">
        <f t="shared" ref="O10:O30" si="0">IF(N10=100,"Finalizada",IF(N10&gt;0,"En ejecución","Pendiente"))</f>
        <v>Finalizada</v>
      </c>
      <c r="P10" s="54" t="s">
        <v>61</v>
      </c>
      <c r="Q10" s="164">
        <f>+N10</f>
        <v>100</v>
      </c>
    </row>
    <row r="11" spans="1:36" s="49" customFormat="1" ht="35.4" customHeight="1" x14ac:dyDescent="0.2">
      <c r="A11" s="216"/>
      <c r="B11" s="199" t="s">
        <v>39</v>
      </c>
      <c r="C11" s="193" t="s">
        <v>365</v>
      </c>
      <c r="D11" s="193" t="s">
        <v>366</v>
      </c>
      <c r="E11" s="195" t="s">
        <v>361</v>
      </c>
      <c r="F11" s="197" t="s">
        <v>42</v>
      </c>
      <c r="G11" s="207">
        <v>46142</v>
      </c>
      <c r="H11" s="207">
        <v>46356</v>
      </c>
      <c r="I11" s="117">
        <v>46265</v>
      </c>
      <c r="J11" s="55" t="s">
        <v>367</v>
      </c>
      <c r="K11" s="55" t="s">
        <v>190</v>
      </c>
      <c r="L11" s="55" t="s">
        <v>364</v>
      </c>
      <c r="M11" s="52" t="s">
        <v>49</v>
      </c>
      <c r="N11" s="54">
        <v>100</v>
      </c>
      <c r="O11" s="53" t="str">
        <f t="shared" si="0"/>
        <v>Finalizada</v>
      </c>
      <c r="P11" s="54" t="s">
        <v>61</v>
      </c>
      <c r="Q11" s="191">
        <f>+SUM(N11:N12)/2</f>
        <v>50</v>
      </c>
    </row>
    <row r="12" spans="1:36" s="49" customFormat="1" ht="37.200000000000003" hidden="1" customHeight="1" x14ac:dyDescent="0.2">
      <c r="A12" s="216"/>
      <c r="B12" s="200"/>
      <c r="C12" s="194"/>
      <c r="D12" s="194"/>
      <c r="E12" s="196"/>
      <c r="F12" s="198"/>
      <c r="G12" s="207"/>
      <c r="H12" s="207"/>
      <c r="I12" s="117">
        <v>46356</v>
      </c>
      <c r="J12" s="55"/>
      <c r="K12" s="55"/>
      <c r="L12" s="55"/>
      <c r="M12" s="52" t="s">
        <v>35</v>
      </c>
      <c r="N12" s="54"/>
      <c r="O12" s="53" t="str">
        <f t="shared" si="0"/>
        <v>Pendiente</v>
      </c>
      <c r="P12" s="54"/>
      <c r="Q12" s="191"/>
    </row>
    <row r="13" spans="1:36" s="49" customFormat="1" ht="66.599999999999994" hidden="1" customHeight="1" x14ac:dyDescent="0.2">
      <c r="A13" s="216"/>
      <c r="B13" s="89" t="s">
        <v>50</v>
      </c>
      <c r="C13" s="153" t="s">
        <v>368</v>
      </c>
      <c r="D13" s="111" t="s">
        <v>369</v>
      </c>
      <c r="E13" s="111" t="s">
        <v>280</v>
      </c>
      <c r="F13" s="75" t="s">
        <v>34</v>
      </c>
      <c r="G13" s="117">
        <v>46386</v>
      </c>
      <c r="H13" s="117">
        <v>46386</v>
      </c>
      <c r="I13" s="117">
        <v>46386</v>
      </c>
      <c r="J13" s="175" t="s">
        <v>370</v>
      </c>
      <c r="K13" s="55" t="s">
        <v>371</v>
      </c>
      <c r="L13" s="55" t="s">
        <v>372</v>
      </c>
      <c r="M13" s="52" t="s">
        <v>35</v>
      </c>
      <c r="N13" s="54"/>
      <c r="O13" s="53" t="str">
        <f t="shared" si="0"/>
        <v>Pendiente</v>
      </c>
      <c r="P13" s="54"/>
      <c r="Q13" s="164">
        <f>+N13</f>
        <v>0</v>
      </c>
    </row>
    <row r="14" spans="1:36" s="49" customFormat="1" ht="36.6" customHeight="1" x14ac:dyDescent="0.2">
      <c r="A14" s="216"/>
      <c r="B14" s="199" t="s">
        <v>57</v>
      </c>
      <c r="C14" s="195" t="s">
        <v>373</v>
      </c>
      <c r="D14" s="201" t="s">
        <v>374</v>
      </c>
      <c r="E14" s="195" t="s">
        <v>375</v>
      </c>
      <c r="F14" s="197" t="s">
        <v>70</v>
      </c>
      <c r="G14" s="208">
        <v>46054</v>
      </c>
      <c r="H14" s="205">
        <v>46386</v>
      </c>
      <c r="I14" s="117">
        <v>46203</v>
      </c>
      <c r="J14" s="55" t="s">
        <v>376</v>
      </c>
      <c r="K14" s="55" t="s">
        <v>224</v>
      </c>
      <c r="L14" s="55" t="s">
        <v>138</v>
      </c>
      <c r="M14" s="52" t="s">
        <v>49</v>
      </c>
      <c r="N14" s="54">
        <v>100</v>
      </c>
      <c r="O14" s="53" t="str">
        <f t="shared" si="0"/>
        <v>Finalizada</v>
      </c>
      <c r="P14" s="54" t="s">
        <v>61</v>
      </c>
      <c r="Q14" s="191">
        <f>+SUM(N14:N15)/2</f>
        <v>50</v>
      </c>
    </row>
    <row r="15" spans="1:36" s="49" customFormat="1" ht="36.6" hidden="1" customHeight="1" x14ac:dyDescent="0.2">
      <c r="A15" s="216"/>
      <c r="B15" s="200"/>
      <c r="C15" s="196"/>
      <c r="D15" s="202"/>
      <c r="E15" s="196"/>
      <c r="F15" s="198"/>
      <c r="G15" s="217"/>
      <c r="H15" s="218"/>
      <c r="I15" s="76">
        <v>46386</v>
      </c>
      <c r="J15" s="55"/>
      <c r="K15" s="55"/>
      <c r="L15" s="55"/>
      <c r="M15" s="52" t="s">
        <v>35</v>
      </c>
      <c r="N15" s="54"/>
      <c r="O15" s="53" t="str">
        <f t="shared" si="0"/>
        <v>Pendiente</v>
      </c>
      <c r="P15" s="54"/>
      <c r="Q15" s="191"/>
    </row>
    <row r="16" spans="1:36" s="49" customFormat="1" ht="65.400000000000006" hidden="1" customHeight="1" x14ac:dyDescent="0.2">
      <c r="A16" s="216"/>
      <c r="B16" s="89" t="s">
        <v>62</v>
      </c>
      <c r="C16" s="128" t="s">
        <v>377</v>
      </c>
      <c r="D16" s="111" t="s">
        <v>369</v>
      </c>
      <c r="E16" s="137" t="s">
        <v>378</v>
      </c>
      <c r="F16" s="75" t="s">
        <v>34</v>
      </c>
      <c r="G16" s="117">
        <v>46054</v>
      </c>
      <c r="H16" s="123">
        <v>46386</v>
      </c>
      <c r="I16" s="123">
        <v>46386</v>
      </c>
      <c r="J16" s="55"/>
      <c r="K16" s="55"/>
      <c r="L16" s="55"/>
      <c r="M16" s="52" t="s">
        <v>35</v>
      </c>
      <c r="N16" s="54"/>
      <c r="O16" s="53" t="str">
        <f t="shared" si="0"/>
        <v>Pendiente</v>
      </c>
      <c r="P16" s="54"/>
      <c r="Q16" s="164">
        <f>+N16</f>
        <v>0</v>
      </c>
    </row>
    <row r="17" spans="1:17" s="49" customFormat="1" ht="67.2" hidden="1" customHeight="1" x14ac:dyDescent="0.2">
      <c r="A17" s="216"/>
      <c r="B17" s="89" t="s">
        <v>67</v>
      </c>
      <c r="C17" s="128" t="s">
        <v>377</v>
      </c>
      <c r="D17" s="111" t="s">
        <v>369</v>
      </c>
      <c r="E17" s="105" t="s">
        <v>304</v>
      </c>
      <c r="F17" s="75" t="s">
        <v>34</v>
      </c>
      <c r="G17" s="117">
        <v>46054</v>
      </c>
      <c r="H17" s="123">
        <v>46386</v>
      </c>
      <c r="I17" s="123">
        <v>46386</v>
      </c>
      <c r="J17" s="55"/>
      <c r="K17" s="55"/>
      <c r="L17" s="55"/>
      <c r="M17" s="52" t="s">
        <v>35</v>
      </c>
      <c r="N17" s="54"/>
      <c r="O17" s="53" t="str">
        <f t="shared" si="0"/>
        <v>Pendiente</v>
      </c>
      <c r="P17" s="54" t="s">
        <v>379</v>
      </c>
      <c r="Q17" s="164">
        <f>+N17</f>
        <v>0</v>
      </c>
    </row>
    <row r="18" spans="1:17" s="49" customFormat="1" ht="69.599999999999994" hidden="1" customHeight="1" x14ac:dyDescent="0.2">
      <c r="A18" s="216"/>
      <c r="B18" s="89" t="s">
        <v>165</v>
      </c>
      <c r="C18" s="138" t="s">
        <v>380</v>
      </c>
      <c r="D18" s="136" t="s">
        <v>381</v>
      </c>
      <c r="E18" s="129" t="s">
        <v>382</v>
      </c>
      <c r="F18" s="75" t="s">
        <v>34</v>
      </c>
      <c r="G18" s="154">
        <v>46204</v>
      </c>
      <c r="H18" s="144">
        <v>46356</v>
      </c>
      <c r="I18" s="144">
        <v>46356</v>
      </c>
      <c r="J18" s="55" t="s">
        <v>383</v>
      </c>
      <c r="K18" s="55"/>
      <c r="L18" s="55"/>
      <c r="M18" s="52" t="s">
        <v>35</v>
      </c>
      <c r="N18" s="54"/>
      <c r="O18" s="53" t="str">
        <f t="shared" si="0"/>
        <v>Pendiente</v>
      </c>
      <c r="P18" s="54" t="s">
        <v>379</v>
      </c>
      <c r="Q18" s="164">
        <f>+N18</f>
        <v>0</v>
      </c>
    </row>
    <row r="19" spans="1:17" s="49" customFormat="1" ht="85.95" hidden="1" customHeight="1" x14ac:dyDescent="0.2">
      <c r="A19" s="216"/>
      <c r="B19" s="89" t="s">
        <v>169</v>
      </c>
      <c r="C19" s="155" t="s">
        <v>384</v>
      </c>
      <c r="D19" s="156" t="s">
        <v>385</v>
      </c>
      <c r="E19" s="157" t="s">
        <v>386</v>
      </c>
      <c r="F19" s="75" t="s">
        <v>34</v>
      </c>
      <c r="G19" s="158">
        <v>46204</v>
      </c>
      <c r="H19" s="139">
        <v>46356</v>
      </c>
      <c r="I19" s="139">
        <v>46356</v>
      </c>
      <c r="J19" s="50"/>
      <c r="K19" s="58"/>
      <c r="L19" s="55"/>
      <c r="M19" s="52" t="s">
        <v>35</v>
      </c>
      <c r="N19" s="54"/>
      <c r="O19" s="53" t="str">
        <f t="shared" si="0"/>
        <v>Pendiente</v>
      </c>
      <c r="P19" s="54" t="s">
        <v>379</v>
      </c>
      <c r="Q19" s="164">
        <f>+N19</f>
        <v>0</v>
      </c>
    </row>
    <row r="20" spans="1:17" s="49" customFormat="1" ht="33.6" hidden="1" customHeight="1" x14ac:dyDescent="0.2">
      <c r="A20" s="216"/>
      <c r="B20" s="221" t="s">
        <v>173</v>
      </c>
      <c r="C20" s="222" t="s">
        <v>387</v>
      </c>
      <c r="D20" s="223" t="s">
        <v>388</v>
      </c>
      <c r="E20" s="203" t="s">
        <v>389</v>
      </c>
      <c r="F20" s="197" t="s">
        <v>390</v>
      </c>
      <c r="G20" s="224">
        <v>46054</v>
      </c>
      <c r="H20" s="207">
        <v>46386</v>
      </c>
      <c r="I20" s="159">
        <v>46122</v>
      </c>
      <c r="J20" s="168" t="s">
        <v>391</v>
      </c>
      <c r="K20" s="61" t="s">
        <v>163</v>
      </c>
      <c r="L20" s="55" t="s">
        <v>392</v>
      </c>
      <c r="M20" s="52" t="s">
        <v>46</v>
      </c>
      <c r="N20" s="54">
        <v>100</v>
      </c>
      <c r="O20" s="53" t="str">
        <f t="shared" si="0"/>
        <v>Finalizada</v>
      </c>
      <c r="P20" s="54" t="s">
        <v>61</v>
      </c>
      <c r="Q20" s="191">
        <f>+SUM(N20:N23)/4</f>
        <v>50</v>
      </c>
    </row>
    <row r="21" spans="1:17" s="49" customFormat="1" ht="33.6" customHeight="1" x14ac:dyDescent="0.2">
      <c r="A21" s="216"/>
      <c r="B21" s="221"/>
      <c r="C21" s="222"/>
      <c r="D21" s="223"/>
      <c r="E21" s="203"/>
      <c r="F21" s="204"/>
      <c r="G21" s="224"/>
      <c r="H21" s="207"/>
      <c r="I21" s="24">
        <v>46213</v>
      </c>
      <c r="J21" s="60" t="s">
        <v>393</v>
      </c>
      <c r="K21" s="61" t="s">
        <v>163</v>
      </c>
      <c r="L21" s="55" t="s">
        <v>164</v>
      </c>
      <c r="M21" s="52" t="s">
        <v>49</v>
      </c>
      <c r="N21" s="49">
        <v>100</v>
      </c>
      <c r="O21" s="53" t="str">
        <f>IF(N28=100,"Finalizada",IF(N28&gt;0,"En ejecución","Pendiente"))</f>
        <v>Finalizada</v>
      </c>
      <c r="P21" s="54" t="s">
        <v>61</v>
      </c>
      <c r="Q21" s="191"/>
    </row>
    <row r="22" spans="1:17" s="49" customFormat="1" ht="31.95" hidden="1" customHeight="1" x14ac:dyDescent="0.2">
      <c r="A22" s="216"/>
      <c r="B22" s="221"/>
      <c r="C22" s="222"/>
      <c r="D22" s="223"/>
      <c r="E22" s="203"/>
      <c r="F22" s="204"/>
      <c r="G22" s="224"/>
      <c r="H22" s="207"/>
      <c r="I22" s="117">
        <v>46305</v>
      </c>
      <c r="J22" s="60"/>
      <c r="K22" s="61"/>
      <c r="L22" s="55"/>
      <c r="M22" s="52" t="s">
        <v>35</v>
      </c>
      <c r="N22" s="54"/>
      <c r="O22" s="53" t="str">
        <f t="shared" si="0"/>
        <v>Pendiente</v>
      </c>
      <c r="P22" s="54"/>
      <c r="Q22" s="191"/>
    </row>
    <row r="23" spans="1:17" s="49" customFormat="1" ht="34.200000000000003" hidden="1" customHeight="1" x14ac:dyDescent="0.2">
      <c r="A23" s="216"/>
      <c r="B23" s="221"/>
      <c r="C23" s="222"/>
      <c r="D23" s="223"/>
      <c r="E23" s="203"/>
      <c r="F23" s="198"/>
      <c r="G23" s="224"/>
      <c r="H23" s="208"/>
      <c r="I23" s="117">
        <v>46386</v>
      </c>
      <c r="J23" s="60"/>
      <c r="K23" s="61"/>
      <c r="L23" s="55"/>
      <c r="M23" s="52" t="s">
        <v>35</v>
      </c>
      <c r="N23" s="54"/>
      <c r="O23" s="53" t="str">
        <f t="shared" si="0"/>
        <v>Pendiente</v>
      </c>
      <c r="P23" s="54"/>
      <c r="Q23" s="191"/>
    </row>
    <row r="24" spans="1:17" s="49" customFormat="1" ht="31.95" hidden="1" customHeight="1" x14ac:dyDescent="0.2">
      <c r="A24" s="216"/>
      <c r="B24" s="221" t="s">
        <v>181</v>
      </c>
      <c r="C24" s="219" t="s">
        <v>394</v>
      </c>
      <c r="D24" s="203" t="s">
        <v>395</v>
      </c>
      <c r="E24" s="203" t="s">
        <v>389</v>
      </c>
      <c r="F24" s="197" t="s">
        <v>390</v>
      </c>
      <c r="G24" s="205">
        <v>46054</v>
      </c>
      <c r="H24" s="207">
        <v>46386</v>
      </c>
      <c r="I24" s="159">
        <v>46122</v>
      </c>
      <c r="J24" s="168" t="s">
        <v>396</v>
      </c>
      <c r="K24" s="61" t="s">
        <v>163</v>
      </c>
      <c r="L24" s="55" t="s">
        <v>392</v>
      </c>
      <c r="M24" s="52" t="s">
        <v>46</v>
      </c>
      <c r="N24" s="54">
        <v>100</v>
      </c>
      <c r="O24" s="53" t="str">
        <f t="shared" si="0"/>
        <v>Finalizada</v>
      </c>
      <c r="P24" s="54" t="s">
        <v>61</v>
      </c>
      <c r="Q24" s="191">
        <f>+SUM(N24:N27)/4</f>
        <v>50</v>
      </c>
    </row>
    <row r="25" spans="1:17" s="49" customFormat="1" ht="32.4" customHeight="1" x14ac:dyDescent="0.2">
      <c r="A25" s="216"/>
      <c r="B25" s="221"/>
      <c r="C25" s="220"/>
      <c r="D25" s="203"/>
      <c r="E25" s="203"/>
      <c r="F25" s="204"/>
      <c r="G25" s="206"/>
      <c r="H25" s="207"/>
      <c r="I25" s="24">
        <v>46213</v>
      </c>
      <c r="J25" s="60" t="s">
        <v>397</v>
      </c>
      <c r="K25" s="61" t="s">
        <v>163</v>
      </c>
      <c r="L25" s="55" t="s">
        <v>164</v>
      </c>
      <c r="M25" s="52" t="s">
        <v>49</v>
      </c>
      <c r="N25" s="54">
        <v>100</v>
      </c>
      <c r="O25" s="53" t="str">
        <f t="shared" si="0"/>
        <v>Finalizada</v>
      </c>
      <c r="P25" s="54" t="s">
        <v>61</v>
      </c>
      <c r="Q25" s="191"/>
    </row>
    <row r="26" spans="1:17" s="49" customFormat="1" ht="30" hidden="1" customHeight="1" x14ac:dyDescent="0.2">
      <c r="A26" s="216"/>
      <c r="B26" s="221"/>
      <c r="C26" s="220"/>
      <c r="D26" s="203"/>
      <c r="E26" s="203"/>
      <c r="F26" s="204"/>
      <c r="G26" s="206"/>
      <c r="H26" s="207"/>
      <c r="I26" s="117">
        <v>46305</v>
      </c>
      <c r="J26" s="60"/>
      <c r="K26" s="61"/>
      <c r="L26" s="55"/>
      <c r="M26" s="52" t="s">
        <v>35</v>
      </c>
      <c r="N26" s="54"/>
      <c r="O26" s="53" t="str">
        <f t="shared" si="0"/>
        <v>Pendiente</v>
      </c>
      <c r="P26" s="54"/>
      <c r="Q26" s="191"/>
    </row>
    <row r="27" spans="1:17" s="49" customFormat="1" ht="39" hidden="1" customHeight="1" x14ac:dyDescent="0.2">
      <c r="A27" s="216"/>
      <c r="B27" s="199"/>
      <c r="C27" s="220"/>
      <c r="D27" s="195"/>
      <c r="E27" s="195"/>
      <c r="F27" s="204"/>
      <c r="G27" s="206"/>
      <c r="H27" s="208"/>
      <c r="I27" s="115">
        <v>46386</v>
      </c>
      <c r="J27" s="147"/>
      <c r="K27" s="148"/>
      <c r="L27" s="149"/>
      <c r="M27" s="150" t="s">
        <v>35</v>
      </c>
      <c r="N27" s="151"/>
      <c r="O27" s="53" t="str">
        <f t="shared" si="0"/>
        <v>Pendiente</v>
      </c>
      <c r="P27" s="151"/>
      <c r="Q27" s="191"/>
    </row>
    <row r="28" spans="1:17" ht="66.599999999999994" customHeight="1" x14ac:dyDescent="0.2">
      <c r="A28" s="216"/>
      <c r="B28" s="72" t="s">
        <v>398</v>
      </c>
      <c r="C28" s="153" t="s">
        <v>399</v>
      </c>
      <c r="D28" s="110" t="s">
        <v>400</v>
      </c>
      <c r="E28" s="14" t="s">
        <v>33</v>
      </c>
      <c r="F28" s="75" t="s">
        <v>34</v>
      </c>
      <c r="G28" s="100">
        <v>46054</v>
      </c>
      <c r="H28" s="100">
        <v>46203</v>
      </c>
      <c r="I28" s="100">
        <v>46203</v>
      </c>
      <c r="J28" s="173" t="s">
        <v>401</v>
      </c>
      <c r="K28" s="64" t="s">
        <v>402</v>
      </c>
      <c r="L28" s="64" t="s">
        <v>403</v>
      </c>
      <c r="M28" s="52" t="s">
        <v>49</v>
      </c>
      <c r="N28" s="54">
        <v>100</v>
      </c>
      <c r="O28" s="53" t="str">
        <f>IF(N28=100,"Finalizada",IF(N28&gt;0,"En ejecución","Pendiente"))</f>
        <v>Finalizada</v>
      </c>
      <c r="P28" s="64" t="s">
        <v>61</v>
      </c>
      <c r="Q28" s="165">
        <f>+SUM(N28:N31)/4</f>
        <v>50</v>
      </c>
    </row>
    <row r="29" spans="1:17" ht="40.950000000000003" customHeight="1" x14ac:dyDescent="0.2">
      <c r="A29" s="216"/>
      <c r="B29" s="243" t="s">
        <v>404</v>
      </c>
      <c r="C29" s="244" t="s">
        <v>405</v>
      </c>
      <c r="D29" s="245" t="s">
        <v>406</v>
      </c>
      <c r="E29" s="239" t="s">
        <v>33</v>
      </c>
      <c r="F29" s="204" t="s">
        <v>70</v>
      </c>
      <c r="G29" s="241">
        <v>46054</v>
      </c>
      <c r="H29" s="217">
        <v>46386</v>
      </c>
      <c r="I29" s="160">
        <v>46265</v>
      </c>
      <c r="J29" s="183" t="s">
        <v>407</v>
      </c>
      <c r="K29" s="132" t="s">
        <v>402</v>
      </c>
      <c r="L29" s="132" t="s">
        <v>403</v>
      </c>
      <c r="M29" s="152" t="s">
        <v>49</v>
      </c>
      <c r="N29" s="184">
        <v>100</v>
      </c>
      <c r="O29" s="53" t="str">
        <f t="shared" si="0"/>
        <v>Finalizada</v>
      </c>
      <c r="P29" s="132" t="s">
        <v>61</v>
      </c>
      <c r="Q29" s="192">
        <v>50</v>
      </c>
    </row>
    <row r="30" spans="1:17" ht="47.4" hidden="1" customHeight="1" x14ac:dyDescent="0.2">
      <c r="A30" s="216"/>
      <c r="B30" s="200"/>
      <c r="C30" s="196"/>
      <c r="D30" s="246"/>
      <c r="E30" s="240"/>
      <c r="F30" s="198"/>
      <c r="G30" s="242"/>
      <c r="H30" s="207"/>
      <c r="I30" s="117">
        <v>46386</v>
      </c>
      <c r="J30" s="64"/>
      <c r="K30" s="64"/>
      <c r="L30" s="64"/>
      <c r="M30" s="52" t="s">
        <v>35</v>
      </c>
      <c r="N30" s="64"/>
      <c r="O30" s="53" t="str">
        <f t="shared" si="0"/>
        <v>Pendiente</v>
      </c>
      <c r="P30" s="64"/>
      <c r="Q30" s="192"/>
    </row>
    <row r="31" spans="1:17" ht="13.95" customHeight="1" x14ac:dyDescent="0.2"/>
    <row r="32" spans="1:17" ht="13.95" customHeight="1" x14ac:dyDescent="0.2">
      <c r="D32" s="42"/>
    </row>
    <row r="33" spans="4:4" x14ac:dyDescent="0.2">
      <c r="D33" s="42"/>
    </row>
    <row r="34" spans="4:4" x14ac:dyDescent="0.2">
      <c r="D34" s="42"/>
    </row>
    <row r="35" spans="4:4" x14ac:dyDescent="0.2">
      <c r="D35" s="42"/>
    </row>
    <row r="36" spans="4:4" x14ac:dyDescent="0.2">
      <c r="D36" s="42"/>
    </row>
  </sheetData>
  <sheetProtection algorithmName="SHA-512" hashValue="yId6s6SrVsGrqYRY5RNvRO6Upa8sG0f8fZItrxyBCJE+P4fvviCw47g7HzZu8Xy9uDiR8OElLu39cP1UWIjaxw==" saltValue="Ga6wSUcnRnBX9faMXm0EnA==" spinCount="100000" sheet="1" objects="1" scenarios="1" autoFilter="0"/>
  <autoFilter ref="A8:AJ30" xr:uid="{009D18DA-A9D3-43A0-BB22-2C21273E9CFC}">
    <filterColumn colId="1" showButton="0"/>
    <filterColumn colId="12">
      <filters>
        <filter val="2do Cuatrimestre (May 01 -Ago 31)"/>
      </filters>
    </filterColumn>
  </autoFilter>
  <mergeCells count="76">
    <mergeCell ref="E29:E30"/>
    <mergeCell ref="F29:F30"/>
    <mergeCell ref="G29:G30"/>
    <mergeCell ref="H29:H30"/>
    <mergeCell ref="B29:B30"/>
    <mergeCell ref="C29:C30"/>
    <mergeCell ref="D29:D30"/>
    <mergeCell ref="Q2:Q3"/>
    <mergeCell ref="K2:K3"/>
    <mergeCell ref="A1:C1"/>
    <mergeCell ref="A2:A5"/>
    <mergeCell ref="B2:H2"/>
    <mergeCell ref="I2:I3"/>
    <mergeCell ref="J2:J3"/>
    <mergeCell ref="L2:L3"/>
    <mergeCell ref="M2:M3"/>
    <mergeCell ref="N2:N3"/>
    <mergeCell ref="O2:O3"/>
    <mergeCell ref="P2:P3"/>
    <mergeCell ref="S2:S3"/>
    <mergeCell ref="T2:T3"/>
    <mergeCell ref="U2:U3"/>
    <mergeCell ref="V2:V3"/>
    <mergeCell ref="W2:W3"/>
    <mergeCell ref="G20:G23"/>
    <mergeCell ref="C11:C12"/>
    <mergeCell ref="AD2:AD3"/>
    <mergeCell ref="AE2:AE3"/>
    <mergeCell ref="AF2:AF3"/>
    <mergeCell ref="B3:H3"/>
    <mergeCell ref="B4:C4"/>
    <mergeCell ref="D4:E4"/>
    <mergeCell ref="G4:H4"/>
    <mergeCell ref="X2:X3"/>
    <mergeCell ref="Y2:Y3"/>
    <mergeCell ref="Z2:Z3"/>
    <mergeCell ref="AA2:AA3"/>
    <mergeCell ref="AB2:AB3"/>
    <mergeCell ref="AC2:AC3"/>
    <mergeCell ref="R2:R3"/>
    <mergeCell ref="B20:B23"/>
    <mergeCell ref="C20:C23"/>
    <mergeCell ref="D20:D23"/>
    <mergeCell ref="E20:E23"/>
    <mergeCell ref="F20:F23"/>
    <mergeCell ref="M7:P7"/>
    <mergeCell ref="B8:C8"/>
    <mergeCell ref="G11:G12"/>
    <mergeCell ref="B14:B15"/>
    <mergeCell ref="C14:C15"/>
    <mergeCell ref="E14:E15"/>
    <mergeCell ref="F14:F15"/>
    <mergeCell ref="H11:H12"/>
    <mergeCell ref="A7:I7"/>
    <mergeCell ref="J7:L7"/>
    <mergeCell ref="A9:A30"/>
    <mergeCell ref="G14:G15"/>
    <mergeCell ref="H14:H15"/>
    <mergeCell ref="H20:H23"/>
    <mergeCell ref="C24:C27"/>
    <mergeCell ref="B24:B27"/>
    <mergeCell ref="D24:D27"/>
    <mergeCell ref="E24:E27"/>
    <mergeCell ref="F24:F27"/>
    <mergeCell ref="G24:G27"/>
    <mergeCell ref="H24:H27"/>
    <mergeCell ref="D11:D12"/>
    <mergeCell ref="E11:E12"/>
    <mergeCell ref="F11:F12"/>
    <mergeCell ref="B11:B12"/>
    <mergeCell ref="D14:D15"/>
    <mergeCell ref="Q11:Q12"/>
    <mergeCell ref="Q14:Q15"/>
    <mergeCell ref="Q20:Q23"/>
    <mergeCell ref="Q24:Q27"/>
    <mergeCell ref="Q29:Q30"/>
  </mergeCells>
  <phoneticPr fontId="27" type="noConversion"/>
  <conditionalFormatting sqref="O9:O30">
    <cfRule type="cellIs" dxfId="2" priority="2" operator="equal">
      <formula>"En ejecución"</formula>
    </cfRule>
    <cfRule type="containsText" dxfId="1" priority="3" operator="containsText" text="Finalizada">
      <formula>NOT(ISERROR(SEARCH("Finalizada",O9)))</formula>
    </cfRule>
    <cfRule type="containsText" dxfId="0" priority="4" operator="containsText" text="Pendiente">
      <formula>NOT(ISERROR(SEARCH("Pendiente",O9)))</formula>
    </cfRule>
  </conditionalFormatting>
  <conditionalFormatting sqref="Q9:Q30">
    <cfRule type="dataBar" priority="1">
      <dataBar>
        <cfvo type="min"/>
        <cfvo type="max"/>
        <color rgb="FF638EC6"/>
      </dataBar>
      <extLst>
        <ext xmlns:x14="http://schemas.microsoft.com/office/spreadsheetml/2009/9/main" uri="{B025F937-C7B1-47D3-B67F-A62EFF666E3E}">
          <x14:id>{77C36571-1AF8-4CCE-915F-44C18A7F625D}</x14:id>
        </ext>
      </extLst>
    </cfRule>
  </conditionalFormatting>
  <printOptions horizontalCentered="1" verticalCentered="1" headings="1"/>
  <pageMargins left="0.39370078740157483" right="0.39370078740157483" top="0.39370078740157483" bottom="0.39370078740157483" header="0" footer="0"/>
  <pageSetup paperSize="5" scale="65" orientation="landscape" r:id="rId1"/>
  <drawing r:id="rId2"/>
  <extLst>
    <ext xmlns:x14="http://schemas.microsoft.com/office/spreadsheetml/2009/9/main" uri="{78C0D931-6437-407d-A8EE-F0AAD7539E65}">
      <x14:conditionalFormattings>
        <x14:conditionalFormatting xmlns:xm="http://schemas.microsoft.com/office/excel/2006/main">
          <x14:cfRule type="dataBar" id="{77C36571-1AF8-4CCE-915F-44C18A7F625D}">
            <x14:dataBar minLength="0" maxLength="100" border="1" negativeBarBorderColorSameAsPositive="0">
              <x14:cfvo type="autoMin"/>
              <x14:cfvo type="autoMax"/>
              <x14:borderColor rgb="FF638EC6"/>
              <x14:negativeFillColor rgb="FFFF0000"/>
              <x14:negativeBorderColor rgb="FFFF0000"/>
              <x14:axisColor rgb="FF000000"/>
            </x14:dataBar>
          </x14:cfRule>
          <xm:sqref>Q9:Q30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A4EEF919-C88F-45D1-A8FB-E0CD3EA54091}">
          <x14:formula1>
            <xm:f>LISTAS!$C$4:$C$9</xm:f>
          </x14:formula1>
          <xm:sqref>F13:F14 F9:F11 F16:F20 F24 F28:F29</xm:sqref>
        </x14:dataValidation>
        <x14:dataValidation type="list" allowBlank="1" showInputMessage="1" showErrorMessage="1" xr:uid="{A2A9397A-EB5C-47B2-BA9E-C644A9FE4565}">
          <x14:formula1>
            <xm:f>LISTAS!$D$4:$D$6</xm:f>
          </x14:formula1>
          <xm:sqref>M9:M30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9785B-9420-4ACD-B9A5-65C5A76AD9EC}">
  <dimension ref="B1:G26"/>
  <sheetViews>
    <sheetView showGridLines="0" topLeftCell="B1" zoomScale="90" zoomScaleNormal="90" workbookViewId="0">
      <selection activeCell="G8" sqref="G8"/>
    </sheetView>
  </sheetViews>
  <sheetFormatPr baseColWidth="10" defaultColWidth="11.44140625" defaultRowHeight="13.8" x14ac:dyDescent="0.25"/>
  <cols>
    <col min="1" max="1" width="8.33203125" style="3" customWidth="1"/>
    <col min="2" max="2" width="35.33203125" style="3" customWidth="1"/>
    <col min="3" max="3" width="14.44140625" style="5" customWidth="1"/>
    <col min="4" max="4" width="19.44140625" style="5" customWidth="1"/>
    <col min="5" max="5" width="39.109375" style="17" customWidth="1"/>
    <col min="6" max="6" width="18.33203125" style="6" customWidth="1"/>
    <col min="7" max="7" width="52.6640625" style="3" customWidth="1"/>
    <col min="8" max="16384" width="11.44140625" style="3"/>
  </cols>
  <sheetData>
    <row r="1" spans="2:7" ht="36.6" customHeight="1" x14ac:dyDescent="0.25">
      <c r="B1" s="339" t="s">
        <v>408</v>
      </c>
      <c r="C1" s="340"/>
      <c r="D1" s="340"/>
      <c r="E1" s="340"/>
      <c r="F1" s="340"/>
      <c r="G1" s="340"/>
    </row>
    <row r="2" spans="2:7" ht="15.6" customHeight="1" x14ac:dyDescent="0.25">
      <c r="C2" s="3"/>
      <c r="D2" s="3"/>
      <c r="F2" s="3"/>
    </row>
    <row r="3" spans="2:7" ht="35.25" customHeight="1" x14ac:dyDescent="0.25">
      <c r="B3" s="341" t="s">
        <v>409</v>
      </c>
      <c r="C3" s="341"/>
      <c r="D3" s="341"/>
      <c r="E3" s="341"/>
      <c r="F3" s="341"/>
      <c r="G3" s="341"/>
    </row>
    <row r="4" spans="2:7" ht="28.95" customHeight="1" x14ac:dyDescent="0.25">
      <c r="B4" s="342" t="s">
        <v>410</v>
      </c>
      <c r="C4" s="342"/>
      <c r="D4" s="342"/>
      <c r="E4" s="342"/>
      <c r="F4" s="342"/>
      <c r="G4" s="342"/>
    </row>
    <row r="5" spans="2:7" s="7" customFormat="1" ht="65.400000000000006" customHeight="1" thickBot="1" x14ac:dyDescent="0.35">
      <c r="B5" s="25" t="s">
        <v>411</v>
      </c>
      <c r="C5" s="26" t="s">
        <v>412</v>
      </c>
      <c r="D5" s="27" t="s">
        <v>413</v>
      </c>
      <c r="E5" s="28" t="s">
        <v>414</v>
      </c>
      <c r="F5" s="29" t="s">
        <v>415</v>
      </c>
      <c r="G5" s="30" t="s">
        <v>416</v>
      </c>
    </row>
    <row r="6" spans="2:7" s="8" customFormat="1" ht="44.4" customHeight="1" x14ac:dyDescent="0.3">
      <c r="B6" s="9" t="s">
        <v>417</v>
      </c>
      <c r="C6" s="10" t="s">
        <v>418</v>
      </c>
      <c r="D6" s="11" t="s">
        <v>30</v>
      </c>
      <c r="E6" s="10" t="s">
        <v>33</v>
      </c>
      <c r="F6" s="12">
        <v>46142</v>
      </c>
      <c r="G6" s="177" t="s">
        <v>419</v>
      </c>
    </row>
    <row r="7" spans="2:7" s="8" customFormat="1" ht="25.2" x14ac:dyDescent="0.3">
      <c r="B7" s="13" t="s">
        <v>417</v>
      </c>
      <c r="C7" s="10" t="s">
        <v>418</v>
      </c>
      <c r="D7" s="14" t="s">
        <v>185</v>
      </c>
      <c r="E7" s="16" t="s">
        <v>92</v>
      </c>
      <c r="F7" s="15">
        <v>46142</v>
      </c>
      <c r="G7" s="4" t="s">
        <v>420</v>
      </c>
    </row>
    <row r="8" spans="2:7" s="8" customFormat="1" ht="25.2" x14ac:dyDescent="0.3">
      <c r="B8" s="13" t="s">
        <v>417</v>
      </c>
      <c r="C8" s="16" t="s">
        <v>421</v>
      </c>
      <c r="D8" s="14" t="s">
        <v>173</v>
      </c>
      <c r="E8" s="16" t="s">
        <v>389</v>
      </c>
      <c r="F8" s="15">
        <v>46264</v>
      </c>
      <c r="G8" s="4" t="s">
        <v>422</v>
      </c>
    </row>
    <row r="9" spans="2:7" s="8" customFormat="1" ht="37.950000000000003" customHeight="1" x14ac:dyDescent="0.3">
      <c r="B9" s="13" t="s">
        <v>417</v>
      </c>
      <c r="C9" s="16" t="s">
        <v>421</v>
      </c>
      <c r="D9" s="14" t="s">
        <v>423</v>
      </c>
      <c r="E9" s="16" t="s">
        <v>424</v>
      </c>
      <c r="F9" s="15">
        <v>46264</v>
      </c>
      <c r="G9" s="99" t="s">
        <v>425</v>
      </c>
    </row>
    <row r="10" spans="2:7" s="8" customFormat="1" ht="37.799999999999997" x14ac:dyDescent="0.3">
      <c r="B10" s="13" t="s">
        <v>417</v>
      </c>
      <c r="C10" s="16" t="s">
        <v>426</v>
      </c>
      <c r="D10" s="14" t="s">
        <v>82</v>
      </c>
      <c r="E10" s="16" t="s">
        <v>427</v>
      </c>
      <c r="F10" s="12">
        <v>46142</v>
      </c>
      <c r="G10" s="4" t="s">
        <v>428</v>
      </c>
    </row>
    <row r="11" spans="2:7" s="8" customFormat="1" ht="37.799999999999997" x14ac:dyDescent="0.3">
      <c r="B11" s="13" t="s">
        <v>417</v>
      </c>
      <c r="C11" s="16" t="s">
        <v>426</v>
      </c>
      <c r="D11" s="14" t="s">
        <v>95</v>
      </c>
      <c r="E11" s="16" t="s">
        <v>429</v>
      </c>
      <c r="F11" s="15">
        <v>46264</v>
      </c>
      <c r="G11" s="4" t="s">
        <v>430</v>
      </c>
    </row>
    <row r="12" spans="2:7" s="8" customFormat="1" ht="25.2" x14ac:dyDescent="0.3">
      <c r="B12" s="13" t="s">
        <v>417</v>
      </c>
      <c r="C12" s="16" t="s">
        <v>431</v>
      </c>
      <c r="D12" s="14" t="s">
        <v>169</v>
      </c>
      <c r="E12" s="16" t="s">
        <v>432</v>
      </c>
      <c r="F12" s="12">
        <v>46142</v>
      </c>
      <c r="G12" s="4" t="s">
        <v>433</v>
      </c>
    </row>
    <row r="13" spans="2:7" s="8" customFormat="1" ht="25.2" x14ac:dyDescent="0.3">
      <c r="B13" s="13" t="s">
        <v>417</v>
      </c>
      <c r="C13" s="16" t="s">
        <v>431</v>
      </c>
      <c r="D13" s="14" t="s">
        <v>434</v>
      </c>
      <c r="E13" s="16" t="s">
        <v>204</v>
      </c>
      <c r="F13" s="12">
        <v>46142</v>
      </c>
      <c r="G13" s="4" t="s">
        <v>435</v>
      </c>
    </row>
    <row r="15" spans="2:7" x14ac:dyDescent="0.25">
      <c r="E15" s="182"/>
    </row>
    <row r="26" spans="2:7" s="5" customFormat="1" x14ac:dyDescent="0.25">
      <c r="B26" s="3"/>
      <c r="E26" s="17"/>
      <c r="F26" s="6"/>
      <c r="G26" s="3"/>
    </row>
  </sheetData>
  <mergeCells count="3">
    <mergeCell ref="B1:G1"/>
    <mergeCell ref="B3:G3"/>
    <mergeCell ref="B4:G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CC658-39E1-43AA-B83D-7A72627C89A2}">
  <dimension ref="C3:M47"/>
  <sheetViews>
    <sheetView topLeftCell="A26" zoomScaleNormal="100" workbookViewId="0">
      <selection activeCell="F34" sqref="F34:G34"/>
    </sheetView>
  </sheetViews>
  <sheetFormatPr baseColWidth="10" defaultColWidth="11.44140625" defaultRowHeight="14.4" x14ac:dyDescent="0.3"/>
  <cols>
    <col min="1" max="1" width="8.33203125" customWidth="1"/>
    <col min="2" max="2" width="12.5546875" customWidth="1"/>
    <col min="3" max="3" width="25.33203125" customWidth="1"/>
    <col min="4" max="4" width="29.109375" customWidth="1"/>
    <col min="5" max="5" width="10.33203125" customWidth="1"/>
    <col min="6" max="6" width="48.6640625" customWidth="1"/>
    <col min="8" max="8" width="6.88671875" customWidth="1"/>
    <col min="9" max="9" width="38.109375" customWidth="1"/>
    <col min="10" max="10" width="15.6640625" bestFit="1" customWidth="1"/>
    <col min="11" max="11" width="16.109375" bestFit="1" customWidth="1"/>
    <col min="12" max="12" width="15.6640625" bestFit="1" customWidth="1"/>
  </cols>
  <sheetData>
    <row r="3" spans="3:10" x14ac:dyDescent="0.3">
      <c r="C3" s="19" t="s">
        <v>17</v>
      </c>
      <c r="D3" s="31" t="s">
        <v>436</v>
      </c>
      <c r="F3" s="34" t="s">
        <v>421</v>
      </c>
      <c r="G3" s="34">
        <f>G4+G12</f>
        <v>17</v>
      </c>
      <c r="I3" s="34" t="s">
        <v>437</v>
      </c>
      <c r="J3" s="37">
        <f>SUM(J4+J6+J8+J11)</f>
        <v>18</v>
      </c>
    </row>
    <row r="4" spans="3:10" x14ac:dyDescent="0.3">
      <c r="C4" s="18" t="s">
        <v>142</v>
      </c>
      <c r="D4" t="s">
        <v>46</v>
      </c>
      <c r="F4" s="35" t="s">
        <v>438</v>
      </c>
      <c r="G4" s="35">
        <f>SUM(G5:G11)</f>
        <v>11</v>
      </c>
      <c r="I4" s="35" t="s">
        <v>439</v>
      </c>
      <c r="J4" s="38">
        <v>7</v>
      </c>
    </row>
    <row r="5" spans="3:10" x14ac:dyDescent="0.3">
      <c r="C5" s="18" t="s">
        <v>125</v>
      </c>
      <c r="D5" t="s">
        <v>49</v>
      </c>
      <c r="F5" t="s">
        <v>116</v>
      </c>
      <c r="G5">
        <v>2</v>
      </c>
      <c r="I5" t="s">
        <v>440</v>
      </c>
      <c r="J5" s="36">
        <v>7</v>
      </c>
    </row>
    <row r="6" spans="3:10" x14ac:dyDescent="0.3">
      <c r="C6" s="18" t="s">
        <v>390</v>
      </c>
      <c r="D6" t="s">
        <v>35</v>
      </c>
      <c r="F6" t="s">
        <v>124</v>
      </c>
      <c r="G6">
        <v>2</v>
      </c>
      <c r="I6" s="35" t="s">
        <v>441</v>
      </c>
      <c r="J6" s="38">
        <v>6</v>
      </c>
    </row>
    <row r="7" spans="3:10" ht="16.2" customHeight="1" x14ac:dyDescent="0.3">
      <c r="C7" s="18" t="s">
        <v>42</v>
      </c>
      <c r="F7" t="s">
        <v>135</v>
      </c>
      <c r="G7">
        <v>1</v>
      </c>
      <c r="I7" t="s">
        <v>440</v>
      </c>
      <c r="J7" s="36">
        <v>6</v>
      </c>
    </row>
    <row r="8" spans="3:10" x14ac:dyDescent="0.3">
      <c r="C8" s="18" t="s">
        <v>70</v>
      </c>
      <c r="F8" t="s">
        <v>141</v>
      </c>
      <c r="G8">
        <v>1</v>
      </c>
      <c r="I8" s="35" t="s">
        <v>442</v>
      </c>
      <c r="J8" s="38">
        <v>3</v>
      </c>
    </row>
    <row r="9" spans="3:10" ht="19.2" customHeight="1" x14ac:dyDescent="0.3">
      <c r="C9" s="18" t="s">
        <v>34</v>
      </c>
      <c r="F9" t="s">
        <v>389</v>
      </c>
      <c r="G9">
        <v>3</v>
      </c>
      <c r="I9" t="s">
        <v>92</v>
      </c>
      <c r="J9" s="36">
        <v>2</v>
      </c>
    </row>
    <row r="10" spans="3:10" x14ac:dyDescent="0.3">
      <c r="F10" t="s">
        <v>304</v>
      </c>
      <c r="G10">
        <v>1</v>
      </c>
      <c r="I10" t="s">
        <v>440</v>
      </c>
      <c r="J10" s="36">
        <v>1</v>
      </c>
    </row>
    <row r="11" spans="3:10" x14ac:dyDescent="0.3">
      <c r="F11" t="s">
        <v>33</v>
      </c>
      <c r="G11">
        <v>1</v>
      </c>
      <c r="I11" s="35" t="s">
        <v>443</v>
      </c>
      <c r="J11" s="38">
        <v>2</v>
      </c>
    </row>
    <row r="12" spans="3:10" x14ac:dyDescent="0.3">
      <c r="F12" s="35" t="s">
        <v>444</v>
      </c>
      <c r="G12" s="35">
        <f>SUM(G13:G15)</f>
        <v>6</v>
      </c>
      <c r="I12" t="s">
        <v>440</v>
      </c>
      <c r="J12" s="36">
        <v>2</v>
      </c>
    </row>
    <row r="13" spans="3:10" x14ac:dyDescent="0.3">
      <c r="F13" t="s">
        <v>188</v>
      </c>
      <c r="G13">
        <v>3</v>
      </c>
    </row>
    <row r="14" spans="3:10" x14ac:dyDescent="0.3">
      <c r="F14" t="s">
        <v>124</v>
      </c>
      <c r="G14">
        <v>1</v>
      </c>
    </row>
    <row r="15" spans="3:10" x14ac:dyDescent="0.3">
      <c r="F15" t="s">
        <v>33</v>
      </c>
      <c r="G15">
        <v>2</v>
      </c>
    </row>
    <row r="20" spans="6:13" x14ac:dyDescent="0.3">
      <c r="F20" s="34" t="s">
        <v>426</v>
      </c>
      <c r="G20" s="34">
        <f>G21+G26+G29</f>
        <v>33</v>
      </c>
      <c r="I20" s="161" t="s">
        <v>445</v>
      </c>
      <c r="J20" s="161" t="s">
        <v>446</v>
      </c>
    </row>
    <row r="21" spans="6:13" x14ac:dyDescent="0.3">
      <c r="F21" s="35" t="s">
        <v>447</v>
      </c>
      <c r="G21" s="35">
        <f>SUM(G22:G25)</f>
        <v>10</v>
      </c>
      <c r="I21" s="36">
        <v>81</v>
      </c>
      <c r="J21" s="36">
        <v>152</v>
      </c>
    </row>
    <row r="22" spans="6:13" x14ac:dyDescent="0.3">
      <c r="F22" t="s">
        <v>116</v>
      </c>
      <c r="G22">
        <v>2</v>
      </c>
    </row>
    <row r="23" spans="6:13" x14ac:dyDescent="0.3">
      <c r="F23" t="s">
        <v>236</v>
      </c>
      <c r="G23">
        <v>3</v>
      </c>
    </row>
    <row r="24" spans="6:13" x14ac:dyDescent="0.3">
      <c r="F24" t="s">
        <v>135</v>
      </c>
      <c r="G24">
        <v>3</v>
      </c>
    </row>
    <row r="25" spans="6:13" x14ac:dyDescent="0.3">
      <c r="F25" t="s">
        <v>33</v>
      </c>
      <c r="G25">
        <v>2</v>
      </c>
    </row>
    <row r="26" spans="6:13" x14ac:dyDescent="0.3">
      <c r="F26" s="35" t="s">
        <v>448</v>
      </c>
      <c r="G26" s="35">
        <f>SUM(G27:G28)</f>
        <v>5</v>
      </c>
    </row>
    <row r="27" spans="6:13" x14ac:dyDescent="0.3">
      <c r="F27" t="s">
        <v>92</v>
      </c>
      <c r="G27">
        <v>2</v>
      </c>
    </row>
    <row r="28" spans="6:13" x14ac:dyDescent="0.3">
      <c r="F28" t="s">
        <v>449</v>
      </c>
      <c r="G28">
        <v>3</v>
      </c>
    </row>
    <row r="29" spans="6:13" x14ac:dyDescent="0.3">
      <c r="F29" s="35" t="s">
        <v>450</v>
      </c>
      <c r="G29" s="35">
        <f>SUM(G30:G35)</f>
        <v>18</v>
      </c>
    </row>
    <row r="30" spans="6:13" x14ac:dyDescent="0.3">
      <c r="F30" t="s">
        <v>451</v>
      </c>
      <c r="G30">
        <v>2</v>
      </c>
      <c r="I30" s="169" t="s">
        <v>446</v>
      </c>
      <c r="J30" s="170"/>
      <c r="K30" s="170"/>
      <c r="L30" s="170"/>
      <c r="M30" s="170"/>
    </row>
    <row r="31" spans="6:13" x14ac:dyDescent="0.3">
      <c r="F31" t="s">
        <v>280</v>
      </c>
      <c r="G31">
        <v>1</v>
      </c>
      <c r="I31" s="170"/>
      <c r="J31" s="171" t="s">
        <v>452</v>
      </c>
      <c r="K31" s="171" t="s">
        <v>453</v>
      </c>
      <c r="L31" s="171" t="s">
        <v>454</v>
      </c>
      <c r="M31" s="171"/>
    </row>
    <row r="32" spans="6:13" x14ac:dyDescent="0.3">
      <c r="F32" t="s">
        <v>287</v>
      </c>
      <c r="G32">
        <v>2</v>
      </c>
      <c r="I32" s="172" t="s">
        <v>437</v>
      </c>
      <c r="J32" s="178">
        <v>5</v>
      </c>
      <c r="K32" s="179">
        <v>13</v>
      </c>
      <c r="L32" s="179">
        <v>10</v>
      </c>
      <c r="M32" s="170"/>
    </row>
    <row r="33" spans="6:13" x14ac:dyDescent="0.3">
      <c r="F33" t="s">
        <v>304</v>
      </c>
      <c r="G33">
        <v>2</v>
      </c>
      <c r="I33" s="172" t="s">
        <v>421</v>
      </c>
      <c r="J33" s="178">
        <v>5</v>
      </c>
      <c r="K33" s="179">
        <v>13</v>
      </c>
      <c r="L33" s="179">
        <v>23</v>
      </c>
      <c r="M33" s="170"/>
    </row>
    <row r="34" spans="6:13" x14ac:dyDescent="0.3">
      <c r="F34" t="s">
        <v>309</v>
      </c>
      <c r="G34">
        <v>6</v>
      </c>
      <c r="I34" s="172" t="s">
        <v>426</v>
      </c>
      <c r="J34" s="178">
        <v>10</v>
      </c>
      <c r="K34" s="179">
        <v>17</v>
      </c>
      <c r="L34" s="179">
        <v>34</v>
      </c>
      <c r="M34" s="170"/>
    </row>
    <row r="35" spans="6:13" x14ac:dyDescent="0.3">
      <c r="F35" t="s">
        <v>33</v>
      </c>
      <c r="G35">
        <v>5</v>
      </c>
      <c r="I35" s="172" t="s">
        <v>431</v>
      </c>
      <c r="J35" s="178">
        <v>3</v>
      </c>
      <c r="K35" s="179">
        <v>6</v>
      </c>
      <c r="L35" s="179">
        <v>13</v>
      </c>
      <c r="M35" s="170"/>
    </row>
    <row r="36" spans="6:13" x14ac:dyDescent="0.3">
      <c r="I36" s="170"/>
      <c r="J36" s="180">
        <v>23</v>
      </c>
      <c r="K36" s="180">
        <v>49</v>
      </c>
      <c r="L36" s="180">
        <v>80</v>
      </c>
      <c r="M36" s="169">
        <v>152</v>
      </c>
    </row>
    <row r="37" spans="6:13" x14ac:dyDescent="0.3">
      <c r="I37" s="170"/>
      <c r="J37" s="179"/>
      <c r="K37" s="179"/>
      <c r="L37" s="179"/>
      <c r="M37" s="170"/>
    </row>
    <row r="38" spans="6:13" x14ac:dyDescent="0.3">
      <c r="I38" s="170"/>
      <c r="J38" s="179"/>
      <c r="K38" s="179"/>
      <c r="L38" s="179"/>
      <c r="M38" s="170"/>
    </row>
    <row r="39" spans="6:13" x14ac:dyDescent="0.3">
      <c r="F39" s="34" t="s">
        <v>431</v>
      </c>
      <c r="G39" s="34">
        <f>SUM(G40:G47)</f>
        <v>13</v>
      </c>
      <c r="I39" s="170"/>
      <c r="J39" s="179"/>
      <c r="K39" s="179"/>
      <c r="L39" s="179"/>
      <c r="M39" s="170"/>
    </row>
    <row r="40" spans="6:13" x14ac:dyDescent="0.3">
      <c r="F40" t="s">
        <v>389</v>
      </c>
      <c r="G40">
        <v>2</v>
      </c>
      <c r="I40" s="169" t="s">
        <v>445</v>
      </c>
      <c r="J40" s="179"/>
      <c r="K40" s="179"/>
      <c r="L40" s="179"/>
      <c r="M40" s="170"/>
    </row>
    <row r="41" spans="6:13" x14ac:dyDescent="0.3">
      <c r="F41" t="s">
        <v>135</v>
      </c>
      <c r="G41">
        <v>1</v>
      </c>
      <c r="I41" s="170"/>
      <c r="J41" s="180" t="s">
        <v>452</v>
      </c>
      <c r="K41" s="180" t="s">
        <v>453</v>
      </c>
      <c r="L41" s="180" t="s">
        <v>454</v>
      </c>
      <c r="M41" s="171"/>
    </row>
    <row r="42" spans="6:13" x14ac:dyDescent="0.3">
      <c r="F42" t="s">
        <v>451</v>
      </c>
      <c r="G42">
        <v>2</v>
      </c>
      <c r="I42" s="172" t="s">
        <v>437</v>
      </c>
      <c r="J42" s="178">
        <v>2</v>
      </c>
      <c r="K42" s="179">
        <v>6</v>
      </c>
      <c r="L42" s="179">
        <v>10</v>
      </c>
      <c r="M42" s="170">
        <f>SUM(J42:L42)</f>
        <v>18</v>
      </c>
    </row>
    <row r="43" spans="6:13" x14ac:dyDescent="0.3">
      <c r="F43" t="s">
        <v>280</v>
      </c>
      <c r="G43">
        <v>1</v>
      </c>
      <c r="I43" s="172" t="s">
        <v>421</v>
      </c>
      <c r="J43" s="178">
        <v>0</v>
      </c>
      <c r="K43" s="179">
        <v>1</v>
      </c>
      <c r="L43" s="179">
        <v>16</v>
      </c>
      <c r="M43" s="170">
        <f t="shared" ref="M43:M45" si="0">SUM(J43:L43)</f>
        <v>17</v>
      </c>
    </row>
    <row r="44" spans="6:13" x14ac:dyDescent="0.3">
      <c r="F44" t="s">
        <v>304</v>
      </c>
      <c r="G44">
        <v>3</v>
      </c>
      <c r="I44" s="172" t="s">
        <v>426</v>
      </c>
      <c r="J44" s="178">
        <v>1</v>
      </c>
      <c r="K44" s="179">
        <v>2</v>
      </c>
      <c r="L44" s="179">
        <v>30</v>
      </c>
      <c r="M44" s="170">
        <f t="shared" si="0"/>
        <v>33</v>
      </c>
    </row>
    <row r="45" spans="6:13" x14ac:dyDescent="0.3">
      <c r="F45" t="s">
        <v>378</v>
      </c>
      <c r="G45">
        <v>1</v>
      </c>
      <c r="I45" s="172" t="s">
        <v>431</v>
      </c>
      <c r="J45" s="178">
        <v>1</v>
      </c>
      <c r="K45" s="179">
        <v>2</v>
      </c>
      <c r="L45" s="179">
        <v>10</v>
      </c>
      <c r="M45" s="170">
        <f t="shared" si="0"/>
        <v>13</v>
      </c>
    </row>
    <row r="46" spans="6:13" x14ac:dyDescent="0.3">
      <c r="F46" t="s">
        <v>33</v>
      </c>
      <c r="G46">
        <v>2</v>
      </c>
      <c r="I46" s="170"/>
      <c r="J46" s="180">
        <v>4</v>
      </c>
      <c r="K46" s="180">
        <v>11</v>
      </c>
      <c r="L46" s="180">
        <v>66</v>
      </c>
      <c r="M46" s="169">
        <v>81</v>
      </c>
    </row>
    <row r="47" spans="6:13" x14ac:dyDescent="0.3">
      <c r="F47" t="s">
        <v>124</v>
      </c>
      <c r="G47">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9f59ed0-39e4-4f2c-a3c8-aef09bfcd621" xsi:nil="true"/>
    <lcf76f155ced4ddcb4097134ff3c332f xmlns="8c83d6df-042f-4856-8300-b0a89e9522b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36D6CB328D2D846A139BE6F8E264450" ma:contentTypeVersion="19" ma:contentTypeDescription="Crear nuevo documento." ma:contentTypeScope="" ma:versionID="dc66ced51fa29f40c6b0335d78609f29">
  <xsd:schema xmlns:xsd="http://www.w3.org/2001/XMLSchema" xmlns:xs="http://www.w3.org/2001/XMLSchema" xmlns:p="http://schemas.microsoft.com/office/2006/metadata/properties" xmlns:ns2="99f59ed0-39e4-4f2c-a3c8-aef09bfcd621" xmlns:ns3="8c83d6df-042f-4856-8300-b0a89e9522be" targetNamespace="http://schemas.microsoft.com/office/2006/metadata/properties" ma:root="true" ma:fieldsID="22a1e9cd70e54e7c8fbd15cb18083d19" ns2:_="" ns3:_="">
    <xsd:import namespace="99f59ed0-39e4-4f2c-a3c8-aef09bfcd621"/>
    <xsd:import namespace="8c83d6df-042f-4856-8300-b0a89e9522b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2:TaxCatchAll" minOccurs="0"/>
                <xsd:element ref="ns3:MediaLengthInSeconds" minOccurs="0"/>
                <xsd:element ref="ns3:MediaServiceAutoKeyPoints" minOccurs="0"/>
                <xsd:element ref="ns3:MediaServiceKeyPoints" minOccurs="0"/>
                <xsd:element ref="ns3:MediaServiceSearchProperties" minOccurs="0"/>
                <xsd:element ref="ns3:MediaServiceObjectDetectorVersion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f59ed0-39e4-4f2c-a3c8-aef09bfcd621"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bc94d2c1-57c7-4556-a948-eb5f53433570}" ma:internalName="TaxCatchAll" ma:showField="CatchAllData" ma:web="99f59ed0-39e4-4f2c-a3c8-aef09bfcd62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83d6df-042f-4856-8300-b0a89e9522b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dbcad680-5a29-4d0b-8086-9ecf1ca567a9"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64AF9A-8963-456C-98A1-F867A9AAFDFA}">
  <ds:schemaRefs>
    <ds:schemaRef ds:uri="http://schemas.microsoft.com/office/2006/metadata/properties"/>
    <ds:schemaRef ds:uri="http://schemas.microsoft.com/office/infopath/2007/PartnerControls"/>
    <ds:schemaRef ds:uri="99f59ed0-39e4-4f2c-a3c8-aef09bfcd621"/>
    <ds:schemaRef ds:uri="8c83d6df-042f-4856-8300-b0a89e9522be"/>
  </ds:schemaRefs>
</ds:datastoreItem>
</file>

<file path=customXml/itemProps2.xml><?xml version="1.0" encoding="utf-8"?>
<ds:datastoreItem xmlns:ds="http://schemas.openxmlformats.org/officeDocument/2006/customXml" ds:itemID="{7233D0C8-AAB0-4B5F-B899-228859BB3C7A}">
  <ds:schemaRefs>
    <ds:schemaRef ds:uri="http://schemas.microsoft.com/sharepoint/v3/contenttype/forms"/>
  </ds:schemaRefs>
</ds:datastoreItem>
</file>

<file path=customXml/itemProps3.xml><?xml version="1.0" encoding="utf-8"?>
<ds:datastoreItem xmlns:ds="http://schemas.openxmlformats.org/officeDocument/2006/customXml" ds:itemID="{26A960EC-7C7F-4AEE-855D-F7967855A1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f59ed0-39e4-4f2c-a3c8-aef09bfcd621"/>
    <ds:schemaRef ds:uri="8c83d6df-042f-4856-8300-b0a89e9522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Control de Cambios</vt:lpstr>
      <vt:lpstr>1. Gestión del Riesgo </vt:lpstr>
      <vt:lpstr>2. Redes y Articulación</vt:lpstr>
      <vt:lpstr>3. Modelo de Estado Abierto</vt:lpstr>
      <vt:lpstr>4. Iniciativas Adicionales</vt:lpstr>
      <vt:lpstr>Cómo Nombrar Evidencias</vt:lpstr>
      <vt:lpstr>LISTAS</vt:lpstr>
      <vt:lpstr>'1. Gestión del Riesgo '!Área_de_impresión</vt:lpstr>
      <vt:lpstr>'2. Redes y Articulación'!Área_de_impresión</vt:lpstr>
      <vt:lpstr>'3. Modelo de Estado Abierto'!Área_de_impresión</vt:lpstr>
      <vt:lpstr>'4. Iniciativas Adicionales'!Área_de_impresión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nidiatorres</dc:creator>
  <cp:keywords/>
  <dc:description/>
  <cp:lastModifiedBy>Keli Paola Vargas Castillo</cp:lastModifiedBy>
  <cp:revision/>
  <dcterms:created xsi:type="dcterms:W3CDTF">2019-01-10T20:48:28Z</dcterms:created>
  <dcterms:modified xsi:type="dcterms:W3CDTF">2026-09-16T17:35:30Z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0x010100936D6CB328D2D846A139BE6F8E264450</vt:lpwstr>
  </property>
  <property fmtid="{D5CDD505-2E9C-101B-9397-08002B2CF9AE}" pid="3" name="MediaServiceImageTags">
    <vt:lpwstr/>
  </property>
</Properties>
</file>