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supertransporte-my.sharepoint.com/personal/camilopatarroyo_supertransporte_gov_co/Documents/Escritorio/00-publicaciones_OK/mayo/27/16370/"/>
    </mc:Choice>
  </mc:AlternateContent>
  <xr:revisionPtr revIDLastSave="0" documentId="8_{C4B5C571-8AD4-49CD-BCB6-73085C3F5C15}" xr6:coauthVersionLast="47" xr6:coauthVersionMax="47" xr10:uidLastSave="{00000000-0000-0000-0000-000000000000}"/>
  <bookViews>
    <workbookView xWindow="-108" yWindow="-108" windowWidth="23256" windowHeight="12456" tabRatio="992" activeTab="1" xr2:uid="{00000000-000D-0000-FFFF-FFFF00000000}"/>
  </bookViews>
  <sheets>
    <sheet name="Control de Cambios" sheetId="12" r:id="rId1"/>
    <sheet name="1. Gestión del Riesgo " sheetId="35" r:id="rId2"/>
    <sheet name="2. Redes y Articulación" sheetId="32" r:id="rId3"/>
    <sheet name="3. Modelo de Estado Abierto" sheetId="33" r:id="rId4"/>
    <sheet name="4. Iniciativas Adicionales" sheetId="34" r:id="rId5"/>
    <sheet name="Cómo Nombrar Evidencias" sheetId="23" r:id="rId6"/>
    <sheet name="LISTAS" sheetId="24" state="hidden" r:id="rId7"/>
  </sheets>
  <definedNames>
    <definedName name="_xlnm._FilterDatabase" localSheetId="1" hidden="1">'1. Gestión del Riesgo '!$A$8:$AJ$36</definedName>
    <definedName name="_xlnm._FilterDatabase" localSheetId="2" hidden="1">'2. Redes y Articulación'!$A$8:$AJ$69</definedName>
    <definedName name="_xlnm._FilterDatabase" localSheetId="3" hidden="1">'3. Modelo de Estado Abierto'!$A$8:$AJ$69</definedName>
    <definedName name="_xlnm._FilterDatabase" localSheetId="4" hidden="1">'4. Iniciativas Adicionales'!$A$8:$AJ$30</definedName>
    <definedName name="_xlnm.Print_Area" localSheetId="1">'1. Gestión del Riesgo '!$A$7:$L$31</definedName>
    <definedName name="_xlnm.Print_Area" localSheetId="2">'2. Redes y Articulación'!$A$7:$L$48</definedName>
    <definedName name="_xlnm.Print_Area" localSheetId="3">'3. Modelo de Estado Abierto'!$A$7:$L$40</definedName>
    <definedName name="_xlnm.Print_Area" localSheetId="4">'4. Iniciativas Adicionales'!$A$7:$L$27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3" i="24" l="1"/>
  <c r="M44" i="24"/>
  <c r="M45" i="24"/>
  <c r="M42" i="24"/>
  <c r="O32" i="35"/>
  <c r="O22" i="32"/>
  <c r="Q29" i="34"/>
  <c r="Q28" i="34"/>
  <c r="Q24" i="34"/>
  <c r="Q20" i="34"/>
  <c r="Q19" i="34"/>
  <c r="Q18" i="34"/>
  <c r="Q17" i="34"/>
  <c r="Q16" i="34"/>
  <c r="Q14" i="34"/>
  <c r="Q13" i="34"/>
  <c r="Q11" i="34"/>
  <c r="Q10" i="34"/>
  <c r="Q9" i="34"/>
  <c r="Q69" i="33"/>
  <c r="Q68" i="33"/>
  <c r="Q67" i="33"/>
  <c r="Q66" i="33"/>
  <c r="Q65" i="33"/>
  <c r="Q63" i="33"/>
  <c r="Q60" i="33"/>
  <c r="Q57" i="33"/>
  <c r="Q54" i="33"/>
  <c r="Q51" i="33" a="1"/>
  <c r="Q51" i="33" s="1"/>
  <c r="Q48" i="33" a="1"/>
  <c r="Q48" i="33" s="1"/>
  <c r="Q47" i="33"/>
  <c r="Q46" i="33"/>
  <c r="Q45" i="33"/>
  <c r="Q43" i="33"/>
  <c r="Q42" i="33"/>
  <c r="Q41" i="33"/>
  <c r="Q40" i="33"/>
  <c r="Q28" i="33"/>
  <c r="Q27" i="33"/>
  <c r="Q26" i="33"/>
  <c r="Q25" i="33"/>
  <c r="Q24" i="33"/>
  <c r="Q22" i="33"/>
  <c r="Q21" i="33"/>
  <c r="Q19" i="33"/>
  <c r="Q18" i="33"/>
  <c r="Q16" i="33"/>
  <c r="Q15" i="33"/>
  <c r="Q12" i="33"/>
  <c r="Q11" i="33"/>
  <c r="Q10" i="33"/>
  <c r="Q9" i="33"/>
  <c r="Q49" i="32"/>
  <c r="Q48" i="32"/>
  <c r="Q47" i="32"/>
  <c r="Q46" i="32"/>
  <c r="Q44" i="32"/>
  <c r="Q43" i="32"/>
  <c r="Q42" i="32"/>
  <c r="Q40" i="32"/>
  <c r="Q38" i="32"/>
  <c r="Q36" i="32"/>
  <c r="Q34" i="32"/>
  <c r="Q22" i="32"/>
  <c r="Q20" i="32"/>
  <c r="Q17" i="32"/>
  <c r="Q11" i="32"/>
  <c r="Q10" i="32"/>
  <c r="Q9" i="32"/>
  <c r="Q36" i="35"/>
  <c r="Q35" i="35"/>
  <c r="Q32" i="35"/>
  <c r="Q31" i="35"/>
  <c r="Q30" i="35"/>
  <c r="Q28" i="35"/>
  <c r="Q27" i="35"/>
  <c r="Q25" i="35"/>
  <c r="Q23" i="35"/>
  <c r="Q22" i="35"/>
  <c r="Q21" i="35"/>
  <c r="Q19" i="35"/>
  <c r="Q18" i="35"/>
  <c r="Q17" i="35"/>
  <c r="Q14" i="35"/>
  <c r="Q11" i="35"/>
  <c r="Q10" i="35"/>
  <c r="Q9" i="35"/>
  <c r="O11" i="35"/>
  <c r="O10" i="34"/>
  <c r="O11" i="34"/>
  <c r="O12" i="34"/>
  <c r="O13" i="34"/>
  <c r="O14" i="34"/>
  <c r="O15" i="34"/>
  <c r="O16" i="34"/>
  <c r="O17" i="34"/>
  <c r="O18" i="34"/>
  <c r="O19" i="34"/>
  <c r="O20" i="34"/>
  <c r="O21" i="34"/>
  <c r="O22" i="34"/>
  <c r="O23" i="34"/>
  <c r="O24" i="34"/>
  <c r="O25" i="34"/>
  <c r="O26" i="34"/>
  <c r="O27" i="34"/>
  <c r="O28" i="34"/>
  <c r="O29" i="34"/>
  <c r="O30" i="34"/>
  <c r="O9" i="32"/>
  <c r="O10" i="32"/>
  <c r="O11" i="32"/>
  <c r="O12" i="32"/>
  <c r="O13" i="32"/>
  <c r="O14" i="32"/>
  <c r="O15" i="32"/>
  <c r="O16" i="32"/>
  <c r="O17" i="32"/>
  <c r="O9" i="33"/>
  <c r="O10" i="33"/>
  <c r="O11" i="33"/>
  <c r="O12" i="33"/>
  <c r="O13" i="33"/>
  <c r="O14" i="33"/>
  <c r="O15" i="33"/>
  <c r="O16" i="33"/>
  <c r="O17" i="33"/>
  <c r="O24" i="32"/>
  <c r="O25" i="32"/>
  <c r="O26" i="32"/>
  <c r="O27" i="32"/>
  <c r="O28" i="32"/>
  <c r="O29" i="32"/>
  <c r="O30" i="32"/>
  <c r="O31" i="32"/>
  <c r="O32" i="32"/>
  <c r="O33" i="32"/>
  <c r="O34" i="32"/>
  <c r="O35" i="32"/>
  <c r="O36" i="32"/>
  <c r="O37" i="32"/>
  <c r="O38" i="32"/>
  <c r="O39" i="32"/>
  <c r="O40" i="32"/>
  <c r="O41" i="32"/>
  <c r="O42" i="32"/>
  <c r="O43" i="32"/>
  <c r="O44" i="32"/>
  <c r="O45" i="32"/>
  <c r="O46" i="32"/>
  <c r="O47" i="32"/>
  <c r="O48" i="32"/>
  <c r="O49" i="32"/>
  <c r="O24" i="33"/>
  <c r="O25" i="33"/>
  <c r="O26" i="33"/>
  <c r="O27" i="33"/>
  <c r="O28" i="33"/>
  <c r="O29" i="33"/>
  <c r="O30" i="33"/>
  <c r="O31" i="33"/>
  <c r="O32" i="33"/>
  <c r="O33" i="33"/>
  <c r="O34" i="33"/>
  <c r="O35" i="33"/>
  <c r="O36" i="33"/>
  <c r="O37" i="33"/>
  <c r="O38" i="33"/>
  <c r="O39" i="33"/>
  <c r="O40" i="33"/>
  <c r="O41" i="33"/>
  <c r="O42" i="33"/>
  <c r="O43" i="33"/>
  <c r="O44" i="33"/>
  <c r="O45" i="33"/>
  <c r="O46" i="33"/>
  <c r="O47" i="33"/>
  <c r="O48" i="33"/>
  <c r="O49" i="33"/>
  <c r="O50" i="33"/>
  <c r="O51" i="33"/>
  <c r="O52" i="33"/>
  <c r="O53" i="33"/>
  <c r="O54" i="33"/>
  <c r="O55" i="33"/>
  <c r="O56" i="33"/>
  <c r="O57" i="33"/>
  <c r="O58" i="33"/>
  <c r="O59" i="33"/>
  <c r="O60" i="33"/>
  <c r="O61" i="33"/>
  <c r="O62" i="33"/>
  <c r="O63" i="33"/>
  <c r="O64" i="33"/>
  <c r="O65" i="33"/>
  <c r="O66" i="33"/>
  <c r="O67" i="33"/>
  <c r="O68" i="33"/>
  <c r="O69" i="33"/>
  <c r="O23" i="32"/>
  <c r="O23" i="33"/>
  <c r="O19" i="32"/>
  <c r="O20" i="32"/>
  <c r="O21" i="32"/>
  <c r="O19" i="33"/>
  <c r="O20" i="33"/>
  <c r="O21" i="33"/>
  <c r="O22" i="33"/>
  <c r="O18" i="32"/>
  <c r="O25" i="35"/>
  <c r="O18" i="33"/>
  <c r="G39" i="24"/>
  <c r="O36" i="35" l="1"/>
  <c r="O35" i="35"/>
  <c r="O34" i="35"/>
  <c r="O33" i="35"/>
  <c r="O31" i="35"/>
  <c r="O30" i="35"/>
  <c r="O29" i="35"/>
  <c r="O28" i="35"/>
  <c r="O27" i="35"/>
  <c r="O26" i="35"/>
  <c r="O24" i="35"/>
  <c r="O23" i="35"/>
  <c r="O22" i="35"/>
  <c r="O21" i="35"/>
  <c r="O20" i="35"/>
  <c r="O19" i="35"/>
  <c r="O18" i="35"/>
  <c r="O17" i="35"/>
  <c r="O16" i="35"/>
  <c r="O15" i="35"/>
  <c r="O14" i="35"/>
  <c r="O13" i="35"/>
  <c r="O12" i="35"/>
  <c r="O10" i="35"/>
  <c r="O9" i="35"/>
  <c r="J3" i="24"/>
  <c r="O9" i="34" l="1"/>
  <c r="G21" i="24"/>
  <c r="G26" i="24"/>
  <c r="G29" i="24"/>
  <c r="G12" i="24"/>
  <c r="G20" i="24" l="1"/>
  <c r="G4" i="24"/>
  <c r="G3"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<sst xmlns="http://schemas.openxmlformats.org/spreadsheetml/2006/main" count="959" uniqueCount="407">
  <si>
    <t>PROCESO DIRECCIONAMIENTO ESTRATÉGICO</t>
  </si>
  <si>
    <t>PROGRAMA DE TRANSPARENCIA Y ÉTICA PÚBLICA - PTEP 2026</t>
  </si>
  <si>
    <t xml:space="preserve">Código: </t>
  </si>
  <si>
    <t>Asignado por la OAP</t>
  </si>
  <si>
    <t xml:space="preserve">Versión: </t>
  </si>
  <si>
    <t>Versión</t>
  </si>
  <si>
    <t>Cambios Realizados</t>
  </si>
  <si>
    <t>Fecha de aprobación en Comité Institucional de Gestión y Desempeño</t>
  </si>
  <si>
    <t>Se formula la primera versión del Programa de Transparencia y Ética Pública de acuerdo con los lineamientos establecidos en el Decreto 1122 de 2024 y el anexo técnico. Este programa fue aprobado en el marco del Comité de Gestión y Desempeño Institucional del 29 de enero del 2026</t>
  </si>
  <si>
    <t>Temática 1: Gestión del Riesgo</t>
  </si>
  <si>
    <t>Reporte de Actividades Realizadas</t>
  </si>
  <si>
    <t>Seguimiento OAP</t>
  </si>
  <si>
    <t>Acciones Estratégicas</t>
  </si>
  <si>
    <t xml:space="preserve"> Actividades</t>
  </si>
  <si>
    <t>Meta o producto</t>
  </si>
  <si>
    <t xml:space="preserve">Responsable </t>
  </si>
  <si>
    <t>Periodicidad</t>
  </si>
  <si>
    <t>Fecha Inicial</t>
  </si>
  <si>
    <t>Fecha Final</t>
  </si>
  <si>
    <t xml:space="preserve">Fecha de seguimiento de avance </t>
  </si>
  <si>
    <t>Descripción Desarrollo de la Actividad y Evidencia</t>
  </si>
  <si>
    <t>Diligenció</t>
  </si>
  <si>
    <t>Aprobó</t>
  </si>
  <si>
    <t>Cuatrimestre
para Seguimiento</t>
  </si>
  <si>
    <t>Porcentaje de avance
(Indicar manualmente el 
% de avance de 0 a 100)</t>
  </si>
  <si>
    <t>Estado de avance</t>
  </si>
  <si>
    <t>Observaciones</t>
  </si>
  <si>
    <t xml:space="preserve">AVANCE </t>
  </si>
  <si>
    <t>1. Gestión de Riesgos Para la Integridad Pública</t>
  </si>
  <si>
    <t>1.1</t>
  </si>
  <si>
    <t xml:space="preserve">Actualizar la Política para la Gestión Integral de Riesgos </t>
  </si>
  <si>
    <t>(1) una Política para la Gestión Integral de Riesgos actualizada y publicada en el portal WEB</t>
  </si>
  <si>
    <t>Oficina Asesora de Planeación</t>
  </si>
  <si>
    <t>Anual</t>
  </si>
  <si>
    <t>3er Cuatrimestre (Sep 01 -Dic 31)</t>
  </si>
  <si>
    <t>1.2</t>
  </si>
  <si>
    <t>Socializar la Política para la Gestión Integral de Riesgos mediante una reunión virtual a los enlaces de los procesos de la entidad</t>
  </si>
  <si>
    <t>(1) Lista de asistencia y material de apoyo</t>
  </si>
  <si>
    <t>1.3</t>
  </si>
  <si>
    <t>Socializar en el Comité Institucional de Coordinación de Control Interno, el balance del monitoreo de riesgos de la Entidad cuatrimestralmente</t>
  </si>
  <si>
    <t>Tres (3) Actas del Comité Institucional de Coordinación de Control Interno 
(1) Por Cuatrimestre</t>
  </si>
  <si>
    <t>Cuatrimestral</t>
  </si>
  <si>
    <t>En el Comité No. 1 del CICCI, realizado el 27 de marzo de 2026, se socializaron los resultados del monitoreo efectuado por la Oficina Asesora de Planeación (OAP). Así mismo, se participó en la elaboración del acta correspondiente a la sesión.</t>
  </si>
  <si>
    <t>María Natalia Norato Mora</t>
  </si>
  <si>
    <t>Martha Patricia Aguilar Copete</t>
  </si>
  <si>
    <t>1er Cuatrimestre  (Ene 01 -Abr 30)</t>
  </si>
  <si>
    <t xml:space="preserve">Se evidencia ejecución de la actividad. Si bien es cierto la actividad se realizó dentro de las fechas establecidas de acuerdo con lo documentado en el acta, se debe asegurar las firmas de los asisitentes oportunamente </t>
  </si>
  <si>
    <t>2do Cuatrimestre (May 01 -Ago 31)</t>
  </si>
  <si>
    <t>1.4</t>
  </si>
  <si>
    <t>Realizar y publicar el monitoreo de los riesgos de integridad pública de cada proceso de la entidad cuatrimestralmente</t>
  </si>
  <si>
    <t>(3) Informes de monitoreo publicados en el Portal WEB (1) por cuatrimestre</t>
  </si>
  <si>
    <t>Se elaboró el Informe de Riesgos para la Integridad Pública correspondiente al tercer cuatrimestre de 2025 y se realizó su publicación en la página web institucional, en el enlace de Transparencia, numeral 4.6.5 “Mapas de Riesgos Institucional – Informes 2025”.</t>
  </si>
  <si>
    <t>Se evidencia ejecución de la actividad, dentro de las fechas establecidas. De acuerdo con lo indicado por el proceso el monitoreo y el informe, corresponde al cuatrimestre vencido</t>
  </si>
  <si>
    <t>1.5</t>
  </si>
  <si>
    <t>Actualizar y Publicar en el Portal WEB de la entidad el Mapa de Riesgos de Integridad Pública.</t>
  </si>
  <si>
    <t>(1) Mapa de riesgos de Integridad Pública actualizado
(1) Evidencia publicación en el Portal WEB</t>
  </si>
  <si>
    <t>Se actualizó el Mapa de Riesgos Institucional 2026 – Versión 1, el cual incluye el Mapa de Riesgos de Integridad Pública. Este documento fue publicado en la página web de la entidad, en la sección de Transparencia, numeral 4.6.5.</t>
  </si>
  <si>
    <t>Se evidencia ejecución de la actividad, dentro de las fechas establecidas</t>
  </si>
  <si>
    <t>1.6</t>
  </si>
  <si>
    <t>Elaborar anualmente el procedimiento para la gestión de los conflictos de intereses, dando cumplimiento conforme a las herramientas de gestión del riesgo de la guía para la gestión integral de riesgos</t>
  </si>
  <si>
    <t>(1) Procedimiento para la gestión de los conflictos de intereses publicado en el módulo de documentos del sistema de gestión de la entidad</t>
  </si>
  <si>
    <t>Se actualizó el procedimiento GTH-PR-011 Prevención de Conflicto de Intereses – Versión 4, con el fin de alinearlo a la Política Institucional para la Gestión Integral de Riesgos y a la Guía para la Gestión Integral del Riesgo versión 7, fortaleciendo la gestion del riesgo</t>
  </si>
  <si>
    <t xml:space="preserve">Martha Patricia Aguilar Copete
</t>
  </si>
  <si>
    <t>1.7</t>
  </si>
  <si>
    <t>Realizar (1) socialización semestral  del procedimiento para la gestión de los conflictos de intereses para el fortalecimiento de la transparencia y ética pública al interior de la entidad</t>
  </si>
  <si>
    <t>(2) Listas de asistencia y material de apoyo
(1) Por semestre</t>
  </si>
  <si>
    <t>Semestral</t>
  </si>
  <si>
    <t>2. Gestión de riesgos de LA/FT/FP</t>
  </si>
  <si>
    <t>2.1</t>
  </si>
  <si>
    <t xml:space="preserve">Actualizar el espacio en el sitio WEB institucional  SARLAFT </t>
  </si>
  <si>
    <t xml:space="preserve">(1) Evidencia actualización en sitio WEB institucional  SARLAFT </t>
  </si>
  <si>
    <t>2.2</t>
  </si>
  <si>
    <t xml:space="preserve">Implementar al interior de la entidad. el SARLAFT en el marco de la politica integral de riesgo SIGRIP </t>
  </si>
  <si>
    <t>Un (1) documento que evidencie la ejecución de las actividades durante la implementación del SARLAFT</t>
  </si>
  <si>
    <t>2.3</t>
  </si>
  <si>
    <t>Realizar (1) Socialización semestral de la política institucional de supervisión del régimen de prevención de los riesgos  SARLAFT en la entidad</t>
  </si>
  <si>
    <t>2.4</t>
  </si>
  <si>
    <t>Realizar (2) seguimientos y supervisión de la gestión integral de riesgos SARLAFT</t>
  </si>
  <si>
    <t>(2) Reportes de seguimiento
(1) Segundo Cuatrimestre
(1) Tercer Cuatrimestre</t>
  </si>
  <si>
    <t>2.5</t>
  </si>
  <si>
    <t>Elaborar la Política de integridad del SIGRIP en la que se consolide los temas de (ALA/CFT/CFP), Antisoborno y Antifraude, conforme a las herramientas de gestión del riesgo de la guía para la gestión integral de riesgos</t>
  </si>
  <si>
    <t>(1)  Política de integridad del SIGRIP en la que se consolide los temas de (ALA/CFT/CFP), Antisoborno y Antifraude.</t>
  </si>
  <si>
    <t>2.6</t>
  </si>
  <si>
    <t>Socializar semestralmente al interior de la entidad, la Política de integridad del SIGRIP en la que se consolide los temas de (ALA/CFT/CFP), Antisoborno y Antifraude y publicarla en el Portal WEB de la entidad</t>
  </si>
  <si>
    <t>3. Canales de Denuncia</t>
  </si>
  <si>
    <t>3.1</t>
  </si>
  <si>
    <t>Actualizar el Procedimiento del canal institucional de denuncias por Corrupción y buzón ético. (Control Interno Disciplinario); Acompañamiento y Seguimiento (Oficina Asesora de Planeación)</t>
  </si>
  <si>
    <t>(1) Procedimiento para la operación del canal institucional de denuncias por Corrupción y buzón ético publicado en el módulo de documentos del sistema de gestión de la entidad</t>
  </si>
  <si>
    <t>Control Interno Disciplinario / Oficina Asesora de Planeació</t>
  </si>
  <si>
    <t>3.2</t>
  </si>
  <si>
    <t>Realizar (1) socialización en el año a la ciudadanía a través de campaña comunicativa en redes sociales sobre el canal de denuncia denominado "queja por actos de corrupción" dispuesto en el Portal WEB</t>
  </si>
  <si>
    <t>(1) Documento que consolide el alcance de la pieza de comunicación realizada</t>
  </si>
  <si>
    <t>Control Interno Disciplinario</t>
  </si>
  <si>
    <t>3.3</t>
  </si>
  <si>
    <t>Monitorear cuatrimestralmente el funcionamiento del canal de denuncia  "queja por actos de corrupción" dispuesto en el Portal WEB</t>
  </si>
  <si>
    <t>(3) Documentos que consoliden las evidencias del monitoreo y estadísticas de ingreso de quejas por corrupción
(1) Por Cuatrimestre</t>
  </si>
  <si>
    <t>Por parte del GIT de Control Interno Disciplinario se realizó el seguimiento al funcionamiento del botón de denuncias de actos de corrupción durante en primer cuatrimestre de 2026, como evidencia se cargan los pantallazos mensuales.</t>
  </si>
  <si>
    <t>María Alexandra Acosta Lozano</t>
  </si>
  <si>
    <t>Andrés Felipe Durán Silva</t>
  </si>
  <si>
    <t>4. Debida Diligencia</t>
  </si>
  <si>
    <t>4.1</t>
  </si>
  <si>
    <t>Elaborar Manual de Debida Diligencia en el Conocimiento de las Contrapartes dando cumplimiento conforme a las herramientas de gestión del riesgo de la guía para la gestión integral de riesgos.</t>
  </si>
  <si>
    <t>(1) Manual de Debida Diligencia en el Conocimiento de las Contrapartes publicado en el módulo de documentos del sistema de gestión de la entidad</t>
  </si>
  <si>
    <t>4.2</t>
  </si>
  <si>
    <t>Elaborar el procedimiento de reporte de operaciones sospechosas a la Unidad de Información y Análisis financiero UIAF</t>
  </si>
  <si>
    <t xml:space="preserve">(1) Procedimiento para el reporte de operaciones sospechosas publicado en el módulo de documentos del sistema de gestión de la entidad </t>
  </si>
  <si>
    <t>Temática 2: Redes y Articulación</t>
  </si>
  <si>
    <t>AVANCE</t>
  </si>
  <si>
    <t>1. Redes Internas</t>
  </si>
  <si>
    <t>Realizar anualmente (1)Taller práctico a servidores públicos y contratistas sobre procedimientos de radicación y trámite de oficios de salida y memorandos, teniendo en cuenta los motivos frecuentes de devolución.</t>
  </si>
  <si>
    <t xml:space="preserve">(1) Taller práctico  "Inspector Documental"  en el que se realice la  actividad de radicacion y subsanación de las inquietudes que se pueden presentar en las dependencias
 (Banner y Visitas por área, listado de asistencia)
</t>
  </si>
  <si>
    <t>Grupo Interno de Gestión Documental</t>
  </si>
  <si>
    <t>No aplica para este Cuatrimestre</t>
  </si>
  <si>
    <t>Johanna Marcela Córdoba</t>
  </si>
  <si>
    <t>Realizar  anualmente (1)Taller práctico a servidores públicos y contratistas sobre procedimientos de tramite (asociación, solicitud de préstamo, inclusión TRD, expediente, archivo) a traves del Sistema de Gestión Documental de los radicados de entrada.</t>
  </si>
  <si>
    <t xml:space="preserve">(1) Taller práctico  "Inspector Documental"  en el que se realice la  actividad de radicacion y subsanación de las inquietudes que se pueden presentar en las dependencias  
(Banner y Visitas por área, listado de asistencia)
</t>
  </si>
  <si>
    <t>Realizar reuniones bimestrales de seguimiento con las dependencias de la Entidad, con el objetivo de generar las alertas tempranas frente a las PQRSDF y evitar su incumplimimento</t>
  </si>
  <si>
    <t xml:space="preserve">
(6) Actas de reunión al seguimiento de PQRSDF
(1) Por bimestre </t>
  </si>
  <si>
    <t>Grupo Interno de Relacionamiento con el Ciudadano</t>
  </si>
  <si>
    <t>Bimestral</t>
  </si>
  <si>
    <t>Se realizo reunion con los enlaces de gestion de PQRSDF de cada una de las dependencias y se plantearon compromisos con el objetivo de mitigar el numero de respuesta a PQRSDF no asociadas a un radicado de entrada, adicional al numero de PQRSDF sin gestion en cada una de las dependencias .</t>
  </si>
  <si>
    <t>Andrea Carolina Carrillo Fernandez Contratista - Luis Alberto Machuca Merlano Profesional Universitario</t>
  </si>
  <si>
    <t xml:space="preserve">Fredy  Alexander Baquero Torres Coordinador GIT Relacionamiento con el Ciudadano </t>
  </si>
  <si>
    <t>Se evidencia primer avance, de acuerdo con la formulación de la actividad se ejecutó dentro de las fechas establecidas</t>
  </si>
  <si>
    <t>Elaborar informe de medición cuatrimestral de satisfacción y percepción sobre la atención prestada por los diferentes canales de atención y enviar a la Secretaría General</t>
  </si>
  <si>
    <t>(3) Informes y evidencias de envío
(1)  por cuatrimestre</t>
  </si>
  <si>
    <t>Divulgar semestralmente información en temas de seguridad informática al interior de la entidad</t>
  </si>
  <si>
    <t>(2) Piezas Gráficas en temas de seguridad divulgadas al interior de la entidad
(1) Por Cuatrimestre</t>
  </si>
  <si>
    <t>Oficina de Tecnologías de la Información y las Comunicaciones</t>
  </si>
  <si>
    <t>Realizar mesas de trabajo mensuales con las dependencias de la entidad emisoras de resoluciones con el fin de retroalimentar la ejecución de las actividades a cargo del GIT Notificaciones</t>
  </si>
  <si>
    <t>(12) Listas de asistencia en la cual se incluye, participantes, objetivo, desarrollo y compromisos
(1) Mensual</t>
  </si>
  <si>
    <t xml:space="preserve">Grupo Interno de Notificaciones </t>
  </si>
  <si>
    <t>Mensual</t>
  </si>
  <si>
    <t>Se realizó mesa de trabajo mensual con dependencias emisoras de actos administrativos con el objetivo de realizar cruce y validación de información, en el marco de acciones de mejora derivadas de hallazgos de la OCI y la CGR, y socialización de los aplicativos NOTIPRO y DOZZIER. Durante la sesión se explicó el funcionamiento inicial de NOTIPRO, se retroalimentó a las áreas sobre el alcance de las mesas frente a los hallazgos y seguimientos, se atendieron inquietudes sobre remisión de bases de datos y se reiteró la importancia de remitir información completa y oportuna al GIT de Notificaciones. Se dejó como compromiso el seguimiento integral de los actos administrativos desde su radicación y numeración hasta la culminación del proceso de notificacion,comunicacion y/o publicacion, incluyendo la emisión oportuna de constancias de ejecutoria; así mismo, informar a la Dirección Financiera y al GIT de Notificaciones las correcciones y/o modificaciones de actos administrativos. Soporte: Informe/lista de asistencia TEAMS (30/01/2026)</t>
  </si>
  <si>
    <t>Kelly Johanna Hernandez Garcia- Abogada contratista de GIT de Notificaciones</t>
  </si>
  <si>
    <t xml:space="preserve">Paula Lizeth Agudelo Rodriguez-Abogada Especializada- Coordinadora ( E) de GIT de Notificaciones
</t>
  </si>
  <si>
    <t>Se evidencia Lista de asistencia correspondiente al mes de enero (30/01/2026), de acuerdo con la formulación de la actividad, se ejecuto dentro de las fechas establecidas</t>
  </si>
  <si>
    <t>Se realizó mesa de trabajo mensual con dependencias emisoras con el objetivo de efectuar cruce de información y retroalimentar la ejecución de las actividades del GIT de Notificaciones, en atención a acciones de mejora por hallazgos de la OCI y la CGR y socialización de NOTIPRO/DOZZIER. En el desarrollo de la sesión se resolvieron inquietudes sobre la remisión de bases de datos, se reiteró la necesidad de remitir información completa y se recordó a las áreas la importancia de comunicar oportunamente correcciones y/o modificaciones de actos administrativos. Como compromisos, las áreas realizarán seguimiento integral a los actos administrativos remitidos al GIT de Notificaciones hasta la emisión de constancias de ejecutoria e informarán a la Dirección Financiera y al GIT de Notificaciones las modificaciones/correcciones efectuadas. Soporte: Informe de asistencia TEAMS (27/02/2026).</t>
  </si>
  <si>
    <t>Se evidencia Lista de asistencia correspondiente al mes de febrero (27/02/2026), de acuerdo con la formulación de la actividad, se ejecuto dentro de las fechas establecidas</t>
  </si>
  <si>
    <t>En cumplimiento del corte mensual de marzo, se realizó mesa de trabajo con dependencias emisoras el 26/03/2026, con el objetivo de realizar cruce y validación de información, retroalimentar el proceso y socializar NOTIPRO/DOZZIER, en el marco de acciones de mejora asociadas a hallazgos de la OCI y la CGR. Durante la sesión se explicó el funcionamiento de NOTIPRO (primera versión), se atendieron inquietudes sobre remisión de bases de datos y se reiteró la importancia de remitir información completa y oportuna, así como comunicar correcciones y/o modificaciones de actos administrativos. Se dejaron compromisos de seguimiento integral de los actos administrativos desde su radicación y numeración hasta la culminación del trámite, incluyendo la emisión de constancias de ejecutoria; y de informar a Dirección Financiera y al GIT de Notificaciones cuando se efectúen modificaciones/correcciones. Soporte: Informe de asistencia TEAMS (26/03/2026)</t>
  </si>
  <si>
    <t>Se evidencia Lista de asistencia correspondiente al mes de febrero (26/03/2026), de acuerdo con la formulación de la actividad, se ejecuto dentro de las fechas establecidas</t>
  </si>
  <si>
    <t>Se realizó la cuarta mesa de trabajo mensual (30/04/2026) con dependencias emisoras con el objetivo de efectuar cruce de información, retroalimentar la ejecución de actividades del GIT de Notificaciones y fortalecer acciones de mejora asociadas a hallazgos de la OCI y la CGR, así como socializar NOTIPRO y DOZZIER. En el desarrollo se brindó explicación del aplicativo NOTIPRO (primera versión), se resolvieron inquietudes sobre remisión de bases y se reiteró la entrega completa y oportuna de la información; adicionalmente, se enfatizó en reportar correcciones/modificaciones de actos administrativos. Se solicitó el compromiso institucional de remitir resoluciones con tiempo prudencial previo a su vencimiento o caducidad, considerando la carga operativa y etapas adicionales del trámite de notificación. Como compromisos: (i) seguimiento integral de actos hasta constancias de ejecutoria; (ii) informar oportunamente a Dirección Financiera y al GIT de Notificaciones sobre correcciones/modificaciones; y (iii) fortalecer la planeación y remisión oportuna de actos próximos a caducar para garantizar el cumplimiento de términos legales. Soporte: Informe de asistencia TEAMS (30/04/2026).</t>
  </si>
  <si>
    <t>Se evidencia Lista de asistencia correspondiente al mes de febrero (30/04/2026), de acuerdo con la formulación de la actividad, se ejecuto dentro de las fechas establecidas</t>
  </si>
  <si>
    <t>Realizar (1) Socialización semestral de la política de prevención de daño antijurídico al interior de la entidad</t>
  </si>
  <si>
    <t>(2) Publicaciones de la política de prevención de daño antijurídico a través de los canales de comunicación internos de la entidad
(1) Por Semestre</t>
  </si>
  <si>
    <t>Oficina Asesora Jurídica / Comité de Conciliación</t>
  </si>
  <si>
    <t>Se adjunta la publicación de la política de prevención de daño antijurídico PPDA en el boletín informativo del 25 de febrero 2026, asi como la realizada en página web y la resolución 1248 de 2026 “Por la cual se adopta la Política de Prevención del Daño Antijurídico de
la Superintendencia de Transporte” (documento anexo a dichas publicaciones).</t>
  </si>
  <si>
    <t>David Camilo Hernández Mayordomo
Profesional Universitario de la OAJ</t>
  </si>
  <si>
    <t>Luis Gabriel Serna Gámez
Jefe de la OAJ</t>
  </si>
  <si>
    <t>1.8</t>
  </si>
  <si>
    <t>Realizar (1) Divulgación semestral de las directrices institucionales de conciliación 1 y 2 al interior de la entidad</t>
  </si>
  <si>
    <t>(2) Publicaciones sobre las directrices institucionales de conciliación 1 y 2, a través de los canales de comunicación internos de la entidad
(1) Por Semestre</t>
  </si>
  <si>
    <t>Actualmente el manual con los lineamientos se encuentra en proceso de revisión y aprobación, por lo que una vez culmine el tramite se realizara la respectiva publicación antes de finalizar el primer semestre de 2026 en el boletín informativo de la entidad. De momento se remite como evidencia el correo con el asunto de revisión. Para el segundo cuatrimestre se cargará la evidencia de la publicación.</t>
  </si>
  <si>
    <t>1.9</t>
  </si>
  <si>
    <t>Realizar (1) Divulgación semestral del instructivo para la evaluación de la regularidad de los actos administrativos al  interior de la entidad</t>
  </si>
  <si>
    <t>(2) Publicaciones sobre el instructivo para la evaluación de la regularidad de los actos administrativos, a través de los canales de comunicación internos de la entidad
(1) Por Semestre</t>
  </si>
  <si>
    <t>Actualmente el instructivo para la evaluación de la regularidad de los actos administrativos se encuentra en proceso de revisión y aprobación, por lo que una vez culmine el tramite se realizara la respectiva publicación antes de finalizar el primer semestre de 2026 en el boletín informativo de la entidad. De momento se remite como evidencia el correo con el asunto de revisión. Para el segundo cuatrimestre se cargará la evidencia de la publicación.</t>
  </si>
  <si>
    <t>1.10</t>
  </si>
  <si>
    <t>Elaborar y divulgar (1) boletin semestral informativo a funcionarios y contratistas de la superintendencia de transporte con el fin de dar a conocer las actividades y temas de relevancia de la Delegatura de Puertos</t>
  </si>
  <si>
    <t>(2) Boletines divulgados a través del Grupo interno de Trabajo de Comunicaciones. 
(1) Por Semestre</t>
  </si>
  <si>
    <t>Superintendente Delegada de Puertos
Directora de la Dirección de Promoción y Prevención de Puertos
Director de la Dirección de Investigaciones y Control de Puertos</t>
  </si>
  <si>
    <t>El resultado de esta actividad se tiene prevista para el primer semestre de la presente anualidad, sin embargo, presentamos avances para este cuatrimestre: La Dirección de Promoción y Prevención, produjo la primera y segunda edición del boletín denominado  “Gestión Portuaria al día”, el cual se continuará haciendo con una frecuencia mensual</t>
  </si>
  <si>
    <t xml:space="preserve">Isabel del Carmen Rodriguez A. </t>
  </si>
  <si>
    <t>Ana Isabel Jimenez Castro</t>
  </si>
  <si>
    <t>1.11</t>
  </si>
  <si>
    <t>Realizar (1) Mapa de Redes, identificando las diferentes instancias de coordinación interinstitucional, mesas, comités y, en general, redes en las que la entidad participa.</t>
  </si>
  <si>
    <t>(1) Mapa de redes de identificación de las diferentes instancias de coordinación interinstitucional,
mesas, comités en la entidad</t>
  </si>
  <si>
    <t>2. Redes Externas</t>
  </si>
  <si>
    <t>Desarrollar (3) actividades de promoción de los derechos de los usuarios del servicio de transporte con actores del sector transporte. Modo Terrestre (1) Modo Fluvial (1) y Modo Áereo (1)</t>
  </si>
  <si>
    <t>(3) Publicaciones vídeos en Redes Sociales y (3) Documentos que muestren los Resultados de la actividad</t>
  </si>
  <si>
    <t>Delegatura para la Protección de usuarios del sector  transporte</t>
  </si>
  <si>
    <t>Enero a abril: Durante el período comprendido entre enero y abril se adelantaron diferentes actividades de promoción y prevención orientadas a fortalecer la protección de los derechos de los usuarios del sector transporte, en el marco de la meta relacionada con el desarrollo de tres (3) actividades dirigidas a los modos terrestre, fluvial y aéreo.
En el modo aéreo, una de las acciones de mayor impacto fue la divulgación de un código QR en las pantallas del aeropuerto, estrategia que permitió facilitar a los usuarios el acceso a canales de atención y reporte para registrar casos en los que consideren vulnerados sus derechos dentro de la prestación del servicio de transporte. Esta actividad contribuyó al fortalecimiento de la atención ciudadana y al acercamiento institucional con los usuarios del sector.
De igual manera, se desarrolló un espacio tipo Facebook Live enfocado en la prevención y orientación a los usuarios frente al transporte de mascotas, abordando recomendaciones, derechos y deberes de los pasajeros, así como aspectos relacionados con el bienestar animal y las condiciones adecuadas para su movilización. Estas acciones permitieron generar mayor sensibilización, interacción y conocimiento por parte de la ciudadanía sobre los mecanismos de protección y acompañamiento brindados por la Delegatura.</t>
  </si>
  <si>
    <t>Jose David Herrera Cubillos - Contratista</t>
  </si>
  <si>
    <t xml:space="preserve">Verónica Vanesa Martínez Tobón </t>
  </si>
  <si>
    <t>Realizar mesas de concertación semestrales con las empresas del sector transporte, orientadas a promover la protección de los derechos y la promoción de los deberes de los usuarios, con el propósito de abordar de manera efectiva los temas recurrentes identificados en las PQRSDF presentadas. 
(3) Modo aéreo (3) Modo transporte terrestre (1) Modo Fluvial</t>
  </si>
  <si>
    <t xml:space="preserve">(7) Actas de reunión mesas de concertación con las empresas del sector transporte
(3) Primer Semestre (4) Segundo Semestre
</t>
  </si>
  <si>
    <t>Enero a abirl: En el marco del seguimiento a la ejecución de la actividad programada: “Realizar mesas de concertación semestrales con las empresas del sector transporte, orientadas a fortalecer la protección de los derechos y la promoción de los deberes de los usuarios, con el propósito de gestionar de manera efectiva las problemáticas recurrentes identificadas a través de las PQRSDF presentadas en los diferentes modos de transporte: aéreo, terrestre y fluvial”, durante el primer cuatrimestre de la vigencia 2026 se adelantaron espacios de articulación y coordinación sectorial con actores estratégicos del sector transporte.
En el modo aéreo se desarrollaron dos (2) mesas de concertación: la primera con la aerolínea LATAM, realizada el 14 de enero de 2026, y la segunda con el Grupo IATA, llevada a cabo el 26 de febrero de 2026. Estos espacios estuvieron orientados al análisis de las principales situaciones recurrentes evidenciadas en las PQRSDF, así como a la identificación de oportunidades de mejora en la prestación del servicio y en los mecanismos de atención y protección al usuario.
En relación con el modo terrestre, se realizaron dos (2) mesas de trabajo con participación de gremios y empresas transportadoras del departamento del Cauca. La primera se efectuó el 24 de febrero de 2026 y la segunda el 25 de febrero de 2026 en el municipio de Santander de Quilichao. Durante estas jornadas se promovieron acciones de articulación interinstitucional y diálogo sectorial, enfocadas en el tratamiento integral de las problemáticas recurrentes identificadas en la prestación del servicio de transporte terrestre.
Las mesas de concertación permitieron consolidar escenarios de interlocución técnica y coordinación institucional con los diferentes actores del sector, favoreciendo la formulación de estrategias orientadas al fortalecimiento de la calidad del servicio, la atención efectiva de las PQRSDF y la garantía de los derechos de los usuarios del transporte.</t>
  </si>
  <si>
    <t xml:space="preserve">
15/12/2026</t>
  </si>
  <si>
    <t xml:space="preserve"> Realizar (1) campaña de concientización con un actor externo para la protección de los usuarios de transporte</t>
  </si>
  <si>
    <t>(1) Informe de la ejecución de la campaña</t>
  </si>
  <si>
    <t>Enero a abril: Reunión progamada para mayo 7 con CONALTER campaña para fortalecer la atención de los usarios del sector transporte, mediante la implentación de los puntos fisicos y código QR</t>
  </si>
  <si>
    <t>Actualizar anualmente la Caracterización de usuarios - Grupos de Interés y publicarlo en el PORTAL WEB de la entidad</t>
  </si>
  <si>
    <t>(1) Caracterización de usuarios actualizado y publicado en el PORTAL WEB</t>
  </si>
  <si>
    <t>Relacionamiento con el Ciudadano</t>
  </si>
  <si>
    <t>Realizar (1) alianza estratégica con (entidades, institituciones académicas o centros de pensamiento) para promover actividades de generación de conocimiento</t>
  </si>
  <si>
    <t>(1) Documento en el cual se registre la alianza estratégica con entidades, institituciones académicas o centros de pensamiento para promover actividades de generación de conocimiento</t>
  </si>
  <si>
    <t>Realizar (1) alianza interinstitucional para el fortalecimiento de la cultura ALA/CFT/CFP</t>
  </si>
  <si>
    <t>(1) Documento en el cual se registre la alianza estratégica interinstitucional</t>
  </si>
  <si>
    <t xml:space="preserve">Oficina Asesora de Planeación </t>
  </si>
  <si>
    <t>Temática 3: Modelo de Estado Abierto</t>
  </si>
  <si>
    <t>Estado de avance Ejecución de la Actividad</t>
  </si>
  <si>
    <t>1. Acceso a la Información Pública y Transparencia</t>
  </si>
  <si>
    <t>Actualizar y publicar en el PORTAL WEB de la entidad los procedimientos de acuerdo con la necesidad que se determine a partir de la implementación del Sistema de Gestión De Documentos Electrónicos de archivo - SGDEA</t>
  </si>
  <si>
    <t>(1) Documento que evidencie las actualizaciones y publicaciones (Enlaces)</t>
  </si>
  <si>
    <t>Durante el primer cuatrimestre de 2026 se trabajo en la actualizacion de los Procedimientos del GIT Gestión Documental y se solicitó la actualización de los mismos en la pagina WEB</t>
  </si>
  <si>
    <t>Actualizar  y publicar en el PORTAL WEB los instrumentos de la gestión de la información a cargo del grupo de Gestión Documental a partir de la   implementación del Sistema de Gestión De Documentos Electrónicos de archivo - SGDEA</t>
  </si>
  <si>
    <t>Durante el primer Cuatrimestre se creo el pan de trabajo para la actualizacion de las TRD y posterior covalidacion ante el AGN, adicionalmente se realizaron mesas de trabajo con OCI y OTIC con el fin de realizar los ajustes necesarios a las TRD de acuerdo con sus requerimientos.</t>
  </si>
  <si>
    <t>Optimizar, publicar y actualizar  por lo menos una vez durante la vigencia, los conjuntos de datos abiertos con que cuenta la Entidad en el Portal de Datos DATOS.GOV.CO</t>
  </si>
  <si>
    <t>(1) Documento que evidencie las optimizaciones y actualizaciones de los conjuntos de datos</t>
  </si>
  <si>
    <t>Monitorear cuatrimestralmente los conjuntos de datos abiertos con que cuenta la Entidad en el Portal de Datos DATOS.GOV.CO</t>
  </si>
  <si>
    <t>(3) Documentos que evidencien la gestión realizada del monitoreo
(1) Por Cuatrimestre</t>
  </si>
  <si>
    <t>Mensualmente se realiza la actualización de los conjuntos, de igual manera se realizar el monitoreo de los conjuntos de la entidad. 
Se deja como enviencia el monitorieo con enlaces a los conjuntos en el portal www.datos.gov.co</t>
  </si>
  <si>
    <t>Guillermo Antonio Gómez Bolaños</t>
  </si>
  <si>
    <t>Gunther Gabriel Ortiz</t>
  </si>
  <si>
    <t>Publicar una vez al año el registro de activos de información en el Portal WEB de la entidad (Art 20. ley 1712)</t>
  </si>
  <si>
    <t>(1) Hoja de Cálculo que contenga el registro de activos de información en el Portal WEB /Transparencia / 7. Datos Abiertos 7.1.1 Activos de Información</t>
  </si>
  <si>
    <t>Actualizar semestralmente, en el Portal WEB de la Supertransporte, la información de competencia de la Delegatura de Puertos.</t>
  </si>
  <si>
    <t xml:space="preserve">(2) Documentos que contengan la información, evidencias y enlaces de las actualizaciones efectuadas en el Portal WEB (1) Por Semestre
</t>
  </si>
  <si>
    <t>Dirección de Promoción y Prevención de la Delegatura de Puertos. Dirección de Investigaciones y Control de la Delegatura de Puertos.</t>
  </si>
  <si>
    <t>Elaborar y publicar en el PORTAL WEB de la entidad, 
(4) Boletines Estadísticos de Trafico Portuario en Colombia</t>
  </si>
  <si>
    <t>(4) Boletines Estadísticos de Trafico Portuario en Colombia, publicados en el PORTAL WEB de la entidad</t>
  </si>
  <si>
    <t xml:space="preserve"> Dirección de Promoción y Prevención de Puertos</t>
  </si>
  <si>
    <t xml:space="preserve">Se publicó en Febrero de 2026, el Boletin Estadistico de Trafico Portuario en Colombia  Enero a diciembre de 2025. </t>
  </si>
  <si>
    <t>Anny Patricia Sampayo Noguera</t>
  </si>
  <si>
    <t xml:space="preserve">Publicar semestralmente en el Portal WEB (1) Informe con los resultados de mínimo 4 estrategias a ser ejecutadas por la Dirección de Promoción y Prevención de Puertos en ejercicio de su función de vigilancia e inspección. </t>
  </si>
  <si>
    <t>(2) Informes con los resultados de las cuatro (4)estrategias ejecutadas que contenga firma del director de PyP, periodo al que corresponde y fecha de elaboración
(1) Por Semestre</t>
  </si>
  <si>
    <t>Dirección de Promoción y Prevención de la Delegatura de Puertos</t>
  </si>
  <si>
    <t>Socializar los resultados de la medición del Índice de Desempeño Institucional - IDI de la vigencia evaluada, en el Portal Web de la Supertransporte y a través de los medios de comunicación internos de la entidad</t>
  </si>
  <si>
    <t>(1) Socialización realizada en el Portal WEB</t>
  </si>
  <si>
    <t xml:space="preserve">Realizar (1) revisión semestral de la información publicada en el Portal WEB de la entidad con el fin de dar cumplimiento a la Ley de Transparencia y Acceso a la Información Pública </t>
  </si>
  <si>
    <t>(1) Documento que evidencie que se realizó la revisión y  solicitud del ajuste correspondiente al área responsable 
(1) Por Semestre</t>
  </si>
  <si>
    <t>2. Integridad Pública y Cultura de la Legalidad</t>
  </si>
  <si>
    <t xml:space="preserve">Publicar (1) un video en los medios de comunicación internos de la entidad, sobre la obligatoriedad de la acción disciplinaria </t>
  </si>
  <si>
    <t>(1) Vídeo publicado en los medios de comunicación internos de la entidad sobre el deber de poner en conocimiento del funcionario competente, aquellos hechos que pudiesen constituir falta disciplinaria</t>
  </si>
  <si>
    <t xml:space="preserve">Publicar (1) un banner en los medios de comunicación internos de la entidad, sobre romper la normalización de prácticas indebidas que puedan constituir faltas disciplinarias </t>
  </si>
  <si>
    <t xml:space="preserve">(1) Banner publicado en los medios de comunicación internos de la entidad sobre romper la normalización de prácticas indebidas que puedan constituir faltas disciplinarias </t>
  </si>
  <si>
    <r>
      <t xml:space="preserve">Realizar (1) Capacitación anual dirigida a los funcionarios  de la entidad sobre </t>
    </r>
    <r>
      <rPr>
        <b/>
        <sz val="11"/>
        <color theme="1"/>
        <rFont val="Verdana"/>
        <family val="2"/>
      </rPr>
      <t>"</t>
    </r>
    <r>
      <rPr>
        <sz val="11"/>
        <color theme="1"/>
        <rFont val="Verdana"/>
        <family val="2"/>
      </rPr>
      <t>Auditoría Forense en cumplimiento al Decreto 1081 de 2015"</t>
    </r>
  </si>
  <si>
    <t>(1) Informe de la capacitación generado por parte de la institución encargada</t>
  </si>
  <si>
    <t>Grupo interno de Talento Humano</t>
  </si>
  <si>
    <t>Realizar (1) Capacitación anual dirigida a los funcionarios  de la entidad sobre "Transparencia y Ética Pública"</t>
  </si>
  <si>
    <t xml:space="preserve">Realizar (1) Seguimiento mensual al registro de conflictos de intereses que han surtido trámite </t>
  </si>
  <si>
    <t>(12) Documentos que contenga evidencias al seguimiento del registro
(1) Documento de evidencias mensual</t>
  </si>
  <si>
    <t>Se envian correos solicitando información sobre cualquier tipo de conflicto de intereses.</t>
  </si>
  <si>
    <t>Camilo Andres Moreno Saavedra</t>
  </si>
  <si>
    <t>Juan David Benjumea Quintero</t>
  </si>
  <si>
    <t>3. Diálogo y Corresponsabilidad</t>
  </si>
  <si>
    <t>Generar (1) un espacio de formación y capacitación cuatrimestral para promover el respeto de los derechos y el cumplimiento de las responsabilidades de los usuarios del sector transporte</t>
  </si>
  <si>
    <t>(3) Informes que contenga la ejecución del espacio realizado
(1) Por Cuatrimestre</t>
  </si>
  <si>
    <t>Delegatura para la Protección de usuarios del sector  transporte / Dirección de prevención y promoción</t>
  </si>
  <si>
    <t>En cumplimiento del control asociado al riesgo, se realizó jornada de capacitación en “Derechos y Deberes de los Usuarios del Sector Transporte” dirigida a funcionarios de la empresa Flota Ospina Sanabria y Cía. S.A., con una participación de cincuenta y seis (56) asistentes. Durante la actividad se socializaron aspectos relacionados con la protección de los derechos de los usuarios, el cumplimiento de deberes por parte de los actores del sector transporte y la importancia de fortalecer la atención y orientación al ciudadano.
Como evidencia de la ejecución del control se cuenta con el informe de capacitación, el cual contiene el desarrollo de la jornada, registro de asistencia y soportes correspondientes.</t>
  </si>
  <si>
    <t>Alexander Munza Albino</t>
  </si>
  <si>
    <t>Margaret Furnieles Chipagra</t>
  </si>
  <si>
    <t>Se evidencia avance de la actividad. Para el primer cuatrimestre se realizó jornada de capacitación (10feb 2026) en “Derechos y Deberes de los Usuarios del Sector Transporte” dirigida a funcionarios de la empresa Flota Ospina Sanabria y Cía. S.A.</t>
  </si>
  <si>
    <t>Llevar a cabo (1) mesa de trabajo cuatrimestral con las empresas de transporte en el marco del programa de prevención ante la reclamación</t>
  </si>
  <si>
    <t>(3) Actas de reunión de las mesas de trabajo realizadas
(1) Por Cuatrimestre</t>
  </si>
  <si>
    <t>En el marco del control asociado al programa de prevención ante la reclamación, la Dirección adelantó las gestiones correspondientes para la realización de una mesa de trabajo con la empresa Aérea de Servicios y Facilitación Logística Integral S.A. – Clic S.A., orientada al fortalecimiento de acciones preventivas y de mejora en la atención a los usuarios del sector transporte.
Para el desarrollo de la actividad se remitió comunicación oficial de citación y posteriormente se realizaron contactos telefónicos de seguimiento con la empresa, a través de los cuales se informó sobre dificultades relacionadas con la recepción inicial de la comunicación y con la disponibilidad institucional de la aerolínea, en atención a compromisos derivados de un proceso de certificación internacional adelantado ante la IATA por parte de la aerolínea. En consecuencia, se efectuaron acciones de coordinación y reprogramación del espacio de trabajo, evidenciando la gestión y seguimiento adelantado por la Dirección para garantizar el desarrollo de la actividad.
Como soporte de la ejecución del control se cuenta con las comunicaciones oficiales remitidas y los registros de seguimiento efectuados con la empresa.</t>
  </si>
  <si>
    <t xml:space="preserve">Se evidencia avance de la actividad. Para el primer cuatrimestre se realizó mesa de trabajo (30abril2026) con la empresa Aérea de Servicios y Facilitación Logística Integral S.A. – Clic S.A., orientada al fortalecimiento de acciones preventivas y de mejora en la atención a los usuarios del sector transporte.
</t>
  </si>
  <si>
    <t>Desarrollar (1) espacio de diálogo virtual (chat, foro, Facebook live) de una temática relacionada con Transito y Transporte Terrestre</t>
  </si>
  <si>
    <t xml:space="preserve">(1) Documento que registre las evidencias del desarrollo del espacio de dialogo </t>
  </si>
  <si>
    <t>Delegatura de Tránsito y Transporte Terrestre</t>
  </si>
  <si>
    <t>Se esta realizando la preparación y programación del espacio de diálogo virtual, una vez se realice será reportado</t>
  </si>
  <si>
    <t>Nataly Leon</t>
  </si>
  <si>
    <t>Angela Galindo</t>
  </si>
  <si>
    <t>3.4</t>
  </si>
  <si>
    <t xml:space="preserve">Desarrollar semestralmente (1) espacio de diálogo virtual (chat, foro, Facebook live) de un tema relacionado con las acciones desarrolladas por la Delegatura de Concesiones e Infraestructura </t>
  </si>
  <si>
    <t xml:space="preserve">(2) Documentos que registre las evidencias del desarrollo del espacio de dialogo
(1) Por Semestre </t>
  </si>
  <si>
    <t>Delegatura de Concesiones e Infraestructura</t>
  </si>
  <si>
    <t xml:space="preserve">El día 27 de marzo se realizó un Facebook Live con la participación del ingeniero Hermes Castro acerca de equipos de apoyo a la aeronave 
</t>
  </si>
  <si>
    <t>Fabio Andrés Restrepo Londoño</t>
  </si>
  <si>
    <t xml:space="preserve">Esteban Martínez </t>
  </si>
  <si>
    <t xml:space="preserve">
28/11/2026</t>
  </si>
  <si>
    <t>3.5</t>
  </si>
  <si>
    <t>Realizar durante la vigencia (50) mesas de trabajo presenciales o virtuales, relacionadas con las acciones desarrolladas en la delegatura de concesiones (vigilados, ciudadanía, autoridades y otro)</t>
  </si>
  <si>
    <t>(50) Actas de la mesa de trabajo realizadas</t>
  </si>
  <si>
    <t xml:space="preserve">En el primer cuatrimestre se han realizado trece (13) mesas de trabajo con vigilados, autoridades y/o organizaciones civicas. </t>
  </si>
  <si>
    <t>3.6</t>
  </si>
  <si>
    <t xml:space="preserve">Realizar (20) Mesas de trabajo durante la vigencia, con los actores de la cadena logística supervisada por la Delegatura de Puertos (vigilados, autoridades, gremios y otros) </t>
  </si>
  <si>
    <t>(20) Listas de asistencia de las mesas de trabajo realizadas</t>
  </si>
  <si>
    <t>Superintendente Delegada de Puertos Directora de la Dirección de Promoción y Prevención de Puertos</t>
  </si>
  <si>
    <t xml:space="preserve">La Superintendente Delegada de Puertos realizó Mesas de Trabajo con diferentes actores de la cadena logistica, para atender problematicas presentadas en la zona porturia de Buenaventura, y entre otras, definir aspectos tecnicos con entidades concedentes. </t>
  </si>
  <si>
    <t>3.7</t>
  </si>
  <si>
    <t xml:space="preserve">Desarrollar un (1) espacio de diálogo virtual (chat, foro, Facebook live) de un tema relacionado con las acciones desarrolladas por la Delegatura de Puertos </t>
  </si>
  <si>
    <t>(1) Evidencia que demuestre la realización del espacio de dialogo realizado</t>
  </si>
  <si>
    <t>Delegatura de Puertos</t>
  </si>
  <si>
    <t xml:space="preserve">La Superintendente Delegada de Puertos participó en el panel Gobernanza Portuaria: Geopolitica, digitalización e Intermodalidad en el XV Encuentro Empresarial de Analdex, donde compartió la transformación digital que esta siendo adoptada por la Supertransporte. </t>
  </si>
  <si>
    <t>3.8</t>
  </si>
  <si>
    <t>Realizar y divulgar cuatrimestralmente (4) "Supercapsulas" en Redes Sociales, con el fin de dar a conocer temas de interés de la ciudadanía como derechos y deberes de los usuarios del sector transporte</t>
  </si>
  <si>
    <t>(12) Supercapsulas Informativas 
(4) Por cuatrimestre</t>
  </si>
  <si>
    <t>Grupo Interno de Comunicaciones</t>
  </si>
  <si>
    <t>Se realizaron cuatro supercápsulas sobre diferentes temas de interés e importancia para la ciudadanía, las cuales fueron cargadas en su respectiva carpeta.</t>
  </si>
  <si>
    <t>Edith Natalia Araque Bermúdez</t>
  </si>
  <si>
    <t>Andrea del Pilar Mancera Rojas</t>
  </si>
  <si>
    <t>3.9</t>
  </si>
  <si>
    <t xml:space="preserve">Redactar y divulgar cuatrimestralmente (4) comunicados de prensa, a través del Portal WEB y/o Redes Sociales, con el fin de dar a conocer las acciones y la gestión de la supertransporte </t>
  </si>
  <si>
    <t>(12) Comunicados de Prensa
(4) Por Cuatrimestre</t>
  </si>
  <si>
    <t>Se Realizó el cargue de los diferentes comunicados de prensa realizados en el primer cuatrimestre del año en curso.</t>
  </si>
  <si>
    <t>3.10</t>
  </si>
  <si>
    <t>Diseñar y divulgar cuatrimestralmente (4) campañas digitales a través de las redes sociales de la entidad con el fin de dar a conocer los avances, decisiones y gestión de la supertransporte.</t>
  </si>
  <si>
    <t>(12) Campañas Digitales
(4) Por Cuatrimestre</t>
  </si>
  <si>
    <t>Implementamos cuatro campañas externas en redes sociales, enfocadas en comunicar a la ciudadanía los avances y las novedades institucionales más relevantes</t>
  </si>
  <si>
    <t>3.11</t>
  </si>
  <si>
    <t>Difundir cuatrimestralmente en Redes Sociales la actividad misional de la entidad, a través de (8) Boletines Informativos audiovisuales "Los 3 de la Super"</t>
  </si>
  <si>
    <t>(24) Boletines Publicados
(8) Por Cuatrimestre</t>
  </si>
  <si>
    <t>Se realizaron ocho publicaciones de Los 3 de la Super, en donde se resumen las noticias más importantes de la semana que sucedieron en la SuperTransporte.</t>
  </si>
  <si>
    <t>3.12</t>
  </si>
  <si>
    <t>Preparar y realizar espacios de diálogo virtual (Facebook live, TikTok live, YouTube live e Instagram live) con el fin de responder inquietudes y dar a conocer los últimos avances de la entidad.</t>
  </si>
  <si>
    <t>(9) Espacios de diálogo virtual 
(3) Por Cuatrimestre</t>
  </si>
  <si>
    <t>En el primer cuatrimestre se realizaron tres lives dirigidos a las ciudadanias, a vigilados y a los funcionarios acerca de temas de interes, estos fueron transmitidos por las diferentes redes sociales de la entidad.</t>
  </si>
  <si>
    <t>3.13</t>
  </si>
  <si>
    <t>Realizar una campaña semestral con el fin de dar a conocer la información de la entidad que se encuentra registrada en GOV.CO para facilitar al usuario su consulta en este aplicativo.</t>
  </si>
  <si>
    <t>(2) Campañas en Redes Sociales
(1) Por Semestre)</t>
  </si>
  <si>
    <t>Esta oublicación está programada para realizarse la última semana de mayo.</t>
  </si>
  <si>
    <t>3.14</t>
  </si>
  <si>
    <t xml:space="preserve">Disponer  en el PORTAL WEB de la entidad, el Programa de Transparencia y Ética Pública para consulta y observaciones de la ciudadanía </t>
  </si>
  <si>
    <t>(1) Evidencia que demuestre la realización de la publicación del PTEP en el PORTAL WEB</t>
  </si>
  <si>
    <t>Se realizó la publicación en el Portal WEB de la Entidad  para consulta y observaciones de la ciudadanía durante 15 días calendario, desde el 2 de enero hasta el 17 de enero del 2026, posteriormente se publicó la versión final del documento</t>
  </si>
  <si>
    <t>Keli Paola Vargas Castillo - Profesional Especializado OAP</t>
  </si>
  <si>
    <t>Martha Aguilar Copete - Jefe Oficina Asesora de Planeación</t>
  </si>
  <si>
    <t>3.15</t>
  </si>
  <si>
    <t>Elaborar y publicar en el Portal WEB (1) informe anual de Rendición de Cuentas de la vigencia correspondiente</t>
  </si>
  <si>
    <t>(1) Informe anual de Rendición de Cuentas Publicado en el PORTAL WEB</t>
  </si>
  <si>
    <t>3.16</t>
  </si>
  <si>
    <t>Desarrollar un espacio de rendición de cuentas con las organizaciones de la sociedad civil de derechos de las mujeres e igualdad de género, con el fin de socializar avances en el cumplimiento de los objetivos de la política de género institucional  teniendo en cuenta lo establecido en el Manual Único MURC de la Función Pública</t>
  </si>
  <si>
    <t>(1) Documento que consolide las evidencias de las actividades realizadas para el desarrollo del espacio de rendición de cuentas</t>
  </si>
  <si>
    <t>Equipo de Igual de Género / Oficina Asesora de Planeación</t>
  </si>
  <si>
    <t>3.17</t>
  </si>
  <si>
    <t>Desarrollar la audiencia de la rendición de cuentas de la gestión de la entidad teniendo en cuenta lo establecido en el Manual Único MURC de la Función Pública</t>
  </si>
  <si>
    <t>3.18</t>
  </si>
  <si>
    <t>Diseñar (1) Estrategia de Rendición de Cuentas bajo los lineamientos y parámetros definidos en el procedimiento e instructivo vigente de la entidad</t>
  </si>
  <si>
    <t>(1) Estrategia de Rendición de Cuentas</t>
  </si>
  <si>
    <t>Temática 4: Iniciativas Adicionales</t>
  </si>
  <si>
    <t>1. Iniciativas Adicionales</t>
  </si>
  <si>
    <t>Realizar (1) sensibilización en atención a peticiones, protocolo de servicio, accesibilidad y lenguaje claro al interior de la Supertransporte</t>
  </si>
  <si>
    <t>Elaborar en el primer cuatrimestre (1) Normograma de Protección de Usuarios del Sector Transporte</t>
  </si>
  <si>
    <t>(1) Matriz del Normograma</t>
  </si>
  <si>
    <t>Delegatura para la Protección de Usuarios</t>
  </si>
  <si>
    <t xml:space="preserve">30/04/2026
</t>
  </si>
  <si>
    <t>Durante el primer cuatrimestre se realizó la actualización de la matriz del normograma de control de la Delegatura para la Protección de los Usuarios del Sector Transporte, atendiendo las instrucciones impartidas por la Dra. Verónica Vanesa Martínez Tobón, Superintendente Delegada. La actividad se enfocó en la revisión y actualización de las disposiciones constitucionales, legales, reglamentarias y administrativas aplicables a las funciones de inspección, vigilancia y control, así como en la verificación de su vigencia y de los enlaces oficiales correspondientes.
Asimismo, se dejó programada para el segundo cuatrimestre la actualización del componente de control en caso de presentarse cambios normativos, así como la actualización del componente de vigilancia bajo los mismos lineamientos. Para el tercer cuatrimestre se proyectó la actualización del componente de inspección. La evidencia de esta actividad se encuentra cargada en la carpeta “4 Iniciativas Adicionales”, subcarpeta “1.2”.</t>
  </si>
  <si>
    <t>Verónica Vanesa Martínez Tobón</t>
  </si>
  <si>
    <t>Actualizar (1) matriz del Normograma de Protección de Usuarios del Sector Transporte para el segundo y tercer cuatrimestre</t>
  </si>
  <si>
    <t>(2) Matrices del Normograma Actualizada
(1) Por cuatrimestre (II y III)</t>
  </si>
  <si>
    <t>Revisar una vez en el año, la normativa y procedimientos internos del área con el fin de identificar trámites susceptibles de ser inscritos en el SUIT y Portafolio de trámites</t>
  </si>
  <si>
    <t>(1) Acta de la reunión donde se evidencie la realización del espacio de revisión de trámites</t>
  </si>
  <si>
    <t>Monitorear y actualizar semestralmente la plataforma tecnológica de los portales WEB de la entidad (Intranet, Sede electrónica, y Transformación Digital)</t>
  </si>
  <si>
    <t xml:space="preserve">(2) Documentos que contenga la información de la verificación de la plataforma tecnológica y su correspondiente actualización 
(1) Por Cuatrimestre)
</t>
  </si>
  <si>
    <t>Oficina de Tecnologías de la Información</t>
  </si>
  <si>
    <t>Mensualmente se realiza la actualización de los conjuntos, de igual manera se realizar el monitoreo de los conjuntos de la entidad. 
Se deja como enviencia el monitorieo con enlaces a los conjuntos en el portal www.datos.gov.co</t>
  </si>
  <si>
    <t>Revisar una vez en el año, la normativa y procedimientos internos del área con el fin de identificar si hay trámites susceptibles de ser inscritos en el SUIT y Portafolio de trámites</t>
  </si>
  <si>
    <t>Dirección Financiera</t>
  </si>
  <si>
    <t xml:space="preserve">No se han realizado actividades al respecto. </t>
  </si>
  <si>
    <t>Revisar los procesos de vigilancia, inspección y dos procedimientos de la Dirección de Promoción y Prevención y realizar las actualizaciones pertinentes si así lo requiere.</t>
  </si>
  <si>
    <t>(1) Procesos de vigilancia, inspección y (2) procedimientos de la Dirección de Promoción y Prevención revisados y  publicados en cadena de valor</t>
  </si>
  <si>
    <t xml:space="preserve">Dirección de Promoción y Prevención de la Delegatura de Puertos. </t>
  </si>
  <si>
    <t>Revisar el proceso de control y un procedimiento de la Dirección de Investigaciones y Control y realizar las actualizaciones pertinentes si así lo requiere.</t>
  </si>
  <si>
    <t>(1) Proceso de control y (1) procedimiento de la Dirección de Control, revisados y publicados en cadena de valor</t>
  </si>
  <si>
    <t>Dirección de Investigaciones y Control de Puertos</t>
  </si>
  <si>
    <t xml:space="preserve">Revisar trimestralmente la información de los trámites, servicios y Otros Procedimientos Administrativos - OPAS, para actualizarla en el SUIT, Portafolio de Trámites y página web de la entidad. </t>
  </si>
  <si>
    <t>(4) Actas referentes a creación y/o actualización de Otro Procedimiento Administrativo Conciliación de Conflictos en el Sector transporte e infraestructura
(1) Por Trimestre</t>
  </si>
  <si>
    <t>Oficina Asesora Jurídica</t>
  </si>
  <si>
    <t>Trimestral</t>
  </si>
  <si>
    <t>Se adjunta acta de reunión del comité de conciliación realizada el 20/03/2026 donde se hizo revisión de la información de los trámites, servicios y Otros Procedimientos Administrativos - OPAS, actualizaciones del SUIT, Portafolio de Trámites y página web de la entidad.</t>
  </si>
  <si>
    <t>Revisar trimestralmente la información normativa y de procedimientos internos del área con el fin de identificar si hay trámites susceptibles de ser inscritos en el SUIT y Portafolio de trámites. Se realizara con periodicidad trimestral.</t>
  </si>
  <si>
    <t>(4) Actas sobre revisión de la información normativa y de procedimientos internos del área y en caso de ser requerido realizar el trámite de inscripción en el SUIT
(1) Por Trimestre</t>
  </si>
  <si>
    <t>Se adjunta acta de reunión del comité de conciliación realizada el 20/03/2026 donde se hizo revisión de la información normativa y de procedimientos internos del área con el fin de identificar si hay trámites susceptibles de ser inscritos en el SUIT y Portafolio de trámites</t>
  </si>
  <si>
    <t>1.12</t>
  </si>
  <si>
    <t>Realizar (1) sensibilización al interior de la entidad del Programa de Transparencia y Ética Pública con el fin de dar a conocer los objetivos y la importancia de su implementación y ejecución</t>
  </si>
  <si>
    <t>(1) Documento que consolide las evidencias de la actividad realizada</t>
  </si>
  <si>
    <t>1.13</t>
  </si>
  <si>
    <t>Realizar (1) socialización a través de los canales de comunicación internos de la entidad para servidores públicos y contratistas en el marco del 18 de agosto: Día Nacional de la lucha contra la corrupción y 9 de diciembre: Día Internacional de la lucha contra la corrupción</t>
  </si>
  <si>
    <t xml:space="preserve">(1) Documento que consolide las evidencias de la socialización realizada en cada fecha
</t>
  </si>
  <si>
    <t xml:space="preserve">CÓMO NOMBRAR LAS EVIDENCIAS DE LAS ACTIVIDADES DEL PROGRAMA DE TRANSPARENCIA Y ÉTICA PÚBLICA
</t>
  </si>
  <si>
    <t xml:space="preserve">A continuación, se registra la información y los campos mínimos de cómo se debe marcar los archivos para una mejor identificación y comprensión de la información que se está reportando. </t>
  </si>
  <si>
    <t>EJEMPLOS</t>
  </si>
  <si>
    <t>NOMBRE DEL INFORME</t>
  </si>
  <si>
    <t>TEMÁTICA</t>
  </si>
  <si>
    <r>
      <rPr>
        <b/>
        <sz val="10"/>
        <color rgb="FFFF0066"/>
        <rFont val="Verdana"/>
        <family val="2"/>
      </rPr>
      <t>ACCIÓN ESTRATÉGICA</t>
    </r>
    <r>
      <rPr>
        <b/>
        <sz val="8"/>
        <color rgb="FFFF0066"/>
        <rFont val="Verdana"/>
        <family val="2"/>
      </rPr>
      <t xml:space="preserve">
(Tener en cuenta la Númeración de la Actividad)</t>
    </r>
  </si>
  <si>
    <t xml:space="preserve"> RESPONSABLE</t>
  </si>
  <si>
    <t>FECHA CORTE DE LA INFORMACIÓN REPORTADA</t>
  </si>
  <si>
    <t>EJEMPLOS PARA MARCAR LAS EVIDENCIAS</t>
  </si>
  <si>
    <r>
      <t xml:space="preserve">PROGRAMA DE TRANSPARENCIA Y ÉTICA PÚBLICA - </t>
    </r>
    <r>
      <rPr>
        <b/>
        <sz val="10"/>
        <color theme="1"/>
        <rFont val="Verdana"/>
        <family val="2"/>
      </rPr>
      <t>PTEP</t>
    </r>
  </si>
  <si>
    <t>Gestión del Riesgo</t>
  </si>
  <si>
    <r>
      <rPr>
        <sz val="11"/>
        <color rgb="FFFF3300"/>
        <rFont val="Verdana"/>
      </rPr>
      <t>PTEP-</t>
    </r>
    <r>
      <rPr>
        <sz val="11"/>
        <color rgb="FF0070C0"/>
        <rFont val="Verdana"/>
      </rPr>
      <t>1.Gst.Riesgos</t>
    </r>
    <r>
      <rPr>
        <sz val="11"/>
        <color rgb="FF92D050"/>
        <rFont val="Verdana"/>
      </rPr>
      <t>_</t>
    </r>
    <r>
      <rPr>
        <sz val="11"/>
        <color rgb="FFFF0066"/>
        <rFont val="Verdana"/>
      </rPr>
      <t>1.1</t>
    </r>
    <r>
      <rPr>
        <sz val="11"/>
        <color rgb="FF632523"/>
        <rFont val="Verdana"/>
      </rPr>
      <t>.</t>
    </r>
    <r>
      <rPr>
        <sz val="11"/>
        <color rgb="FF00FF00"/>
        <rFont val="Verdana"/>
      </rPr>
      <t>OAP</t>
    </r>
    <r>
      <rPr>
        <sz val="11"/>
        <color rgb="FF92D050"/>
        <rFont val="Verdana"/>
      </rPr>
      <t>_</t>
    </r>
    <r>
      <rPr>
        <sz val="11"/>
        <color rgb="FFD81E3D"/>
        <rFont val="Verdana"/>
      </rPr>
      <t>30abr26</t>
    </r>
  </si>
  <si>
    <t>PTEP-1.Gst.Riesgos_2.1.CID_30abr26</t>
  </si>
  <si>
    <t>Redes y Articulación</t>
  </si>
  <si>
    <t>PTEP-2.RedsyArtc_1.10.OAJ_30ago26</t>
  </si>
  <si>
    <t>1.15</t>
  </si>
  <si>
    <t xml:space="preserve">Dirección de Promoción y Prevención de la Delegatura de Puertos. 
</t>
  </si>
  <si>
    <t>PTEP-2.RedsyArtc_1.15.DirPyPPuertos_30ago26</t>
  </si>
  <si>
    <t>Modelo de Estado Abierto</t>
  </si>
  <si>
    <t>Grupo de Gestión Contractual</t>
  </si>
  <si>
    <t>PTEP-3.EstadoAbi_3.1.CONTRAT_30abr26</t>
  </si>
  <si>
    <t>Gestión de Talento Humano</t>
  </si>
  <si>
    <t>PTEP-3.EstadoAbi_3.3.TH_30ago26</t>
  </si>
  <si>
    <t>Iniciativas Adicionales</t>
  </si>
  <si>
    <t>Delegatura de Transito y Transporte Terrestre</t>
  </si>
  <si>
    <t>PTEP-4.InicAdic_1.9.DTTT_30abr26</t>
  </si>
  <si>
    <t>1.22</t>
  </si>
  <si>
    <t>PTEP-4.InicAdic_1.22.RelCiud_30abr26</t>
  </si>
  <si>
    <t>Cuatrimestre- Seguimiento</t>
  </si>
  <si>
    <t>GESTION DE RIESGOS</t>
  </si>
  <si>
    <t>Redes Internas</t>
  </si>
  <si>
    <t>Gestión de Riesgos Para la Integridad Pública</t>
  </si>
  <si>
    <t>Ofcina Asesora de Planeación</t>
  </si>
  <si>
    <t xml:space="preserve"> Gestión de Riesgos de LA/FT/FP</t>
  </si>
  <si>
    <t>Canales de Denuncia</t>
  </si>
  <si>
    <t>Debida Diligencia</t>
  </si>
  <si>
    <t>Redes Externas</t>
  </si>
  <si>
    <t>ACTIVIDADES</t>
  </si>
  <si>
    <t>ENTREGAS</t>
  </si>
  <si>
    <t>Acceso a la Información Pública y Transparencia</t>
  </si>
  <si>
    <t>Integridad Pública y Cultura de la Legalidad</t>
  </si>
  <si>
    <t>Grupo Interno de Talento Humano</t>
  </si>
  <si>
    <t>Diálogo y Corresponsabilidad</t>
  </si>
  <si>
    <t>Delegatura para la Protección de usuarios</t>
  </si>
  <si>
    <t>1er cuatrimestre</t>
  </si>
  <si>
    <t>2do cuatrimestre</t>
  </si>
  <si>
    <t>3er cuatrimestre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</si>
</sst>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10"/>
      <name val="Arial"/>
      <family val="2"/>
    </font>
    <font>
      <u/>
      <sz val="11"/>
      <color theme="10"/>
      <name val="Calibri"/>
      <family val="2"/>
      <scheme val="minor"/>
    </font>
    <font>
      <b/>
      <sz val="11"/>
      <color theme="1"/>
      <name val="Calibri"/>
      <family val="2"/>
      <scheme val="minor"/>
    </font>
    <font>
      <sz val="11"/>
      <color rgb="FF000000"/>
      <name val="Verdana"/>
      <family val="2"/>
    </font>
    <font>
      <sz val="10"/>
      <color theme="1"/>
      <name val="Verdana"/>
      <family val="2"/>
    </font>
    <font>
      <b/>
      <sz val="11"/>
      <color theme="1"/>
      <name val="Verdana"/>
      <family val="2"/>
    </font>
    <font>
      <sz val="11"/>
      <color theme="1"/>
      <name val="Verdana"/>
      <family val="2"/>
    </font>
    <font>
      <b/>
      <sz val="11"/>
      <color indexed="8"/>
      <name val="Verdana"/>
      <family val="2"/>
    </font>
    <font>
      <b/>
      <sz val="12"/>
      <color theme="1"/>
      <name val="Verdana"/>
      <family val="2"/>
    </font>
    <font>
      <b/>
      <sz val="11"/>
      <color rgb="FF000000"/>
      <name val="Verdana"/>
      <family val="2"/>
    </font>
    <font>
      <sz val="11"/>
      <name val="Verdana"/>
      <family val="2"/>
    </font>
    <font>
      <b/>
      <sz val="11"/>
      <name val="Verdana"/>
      <family val="2"/>
    </font>
    <font>
      <b/>
      <sz val="11"/>
      <color rgb="FFFF3300"/>
      <name val="Verdana"/>
      <family val="2"/>
    </font>
    <font>
      <b/>
      <sz val="11"/>
      <color rgb="FF0070C0"/>
      <name val="Verdana"/>
      <family val="2"/>
    </font>
    <font>
      <b/>
      <sz val="8"/>
      <color rgb="FFFF0066"/>
      <name val="Verdana"/>
      <family val="2"/>
    </font>
    <font>
      <b/>
      <sz val="10"/>
      <color rgb="FFFF0066"/>
      <name val="Verdana"/>
      <family val="2"/>
    </font>
    <font>
      <b/>
      <sz val="11"/>
      <color rgb="FF00FF00"/>
      <name val="Verdana"/>
      <family val="2"/>
    </font>
    <font>
      <b/>
      <sz val="11"/>
      <color rgb="FFD81E3D"/>
      <name val="Verdana"/>
      <family val="2"/>
    </font>
    <font>
      <b/>
      <sz val="10"/>
      <color theme="1"/>
      <name val="Verdana"/>
      <family val="2"/>
    </font>
    <font>
      <sz val="14"/>
      <color theme="1"/>
      <name val="Verdana"/>
      <family val="2"/>
    </font>
    <font>
      <b/>
      <sz val="13"/>
      <color theme="1"/>
      <name val="Verdana"/>
      <family val="2"/>
    </font>
    <font>
      <sz val="13"/>
      <color theme="1"/>
      <name val="Verdana"/>
      <family val="2"/>
    </font>
    <font>
      <sz val="12"/>
      <color rgb="FF000000"/>
      <name val="Verdana"/>
      <family val="2"/>
    </font>
    <font>
      <b/>
      <sz val="14"/>
      <color rgb="FF000000"/>
      <name val="Verdana"/>
      <family val="2"/>
    </font>
    <font>
      <sz val="14"/>
      <color rgb="FF000000"/>
      <name val="Verdana"/>
      <family val="2"/>
    </font>
    <font>
      <sz val="11"/>
      <color rgb="FF000000"/>
      <name val="Calibri"/>
      <family val="2"/>
      <scheme val="minor"/>
    </font>
    <font>
      <sz val="8"/>
      <name val="Calibri"/>
      <family val="2"/>
      <scheme val="minor"/>
    </font>
    <font>
      <sz val="11"/>
      <color rgb="FF242424"/>
      <name val="Verdana"/>
      <family val="2"/>
    </font>
    <font>
      <sz val="11"/>
      <name val="Calibri"/>
      <family val="2"/>
    </font>
    <font>
      <b/>
      <sz val="11"/>
      <color theme="1"/>
      <name val="Verdana"/>
    </font>
    <font>
      <sz val="10"/>
      <color theme="1"/>
      <name val="Verdana"/>
    </font>
    <font>
      <b/>
      <sz val="11"/>
      <color rgb="FF000000"/>
      <name val="Calibri"/>
    </font>
    <font>
      <sz val="11"/>
      <color rgb="FF000000"/>
      <name val="Calibri"/>
    </font>
    <font>
      <sz val="12"/>
      <color rgb="FF000000"/>
      <name val="Aptos"/>
      <family val="2"/>
    </font>
    <font>
      <sz val="11"/>
      <color theme="0"/>
      <name val="Calibri"/>
    </font>
    <font>
      <sz val="11"/>
      <color rgb="FFFF3300"/>
      <name val="Verdana"/>
    </font>
    <font>
      <sz val="11"/>
      <color rgb="FF0070C0"/>
      <name val="Verdana"/>
    </font>
    <font>
      <sz val="11"/>
      <color rgb="FF92D050"/>
      <name val="Verdana"/>
    </font>
    <font>
      <sz val="11"/>
      <color rgb="FFFF0066"/>
      <name val="Verdana"/>
    </font>
    <font>
      <sz val="11"/>
      <color rgb="FF632523"/>
      <name val="Verdana"/>
    </font>
    <font>
      <sz val="11"/>
      <color rgb="FF00FF00"/>
      <name val="Verdana"/>
    </font>
    <font>
      <sz val="11"/>
      <color rgb="FFD81E3D"/>
      <name val="Verdana"/>
    </font>
  </fonts>
  <fills count="19">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9"/>
        <bgColor indexed="64"/>
      </patternFill>
    </fill>
    <fill>
      <patternFill patternType="solid">
        <fgColor theme="9" tint="0.79998168889431442"/>
        <bgColor indexed="64"/>
      </patternFill>
    </fill>
    <fill>
      <patternFill patternType="solid">
        <fgColor theme="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000"/>
        <bgColor indexed="64"/>
      </patternFill>
    </fill>
    <fill>
      <patternFill patternType="solid">
        <fgColor theme="0"/>
        <bgColor rgb="FF000000"/>
      </patternFill>
    </fill>
    <fill>
      <patternFill patternType="solid">
        <fgColor rgb="FF92D050"/>
        <bgColor indexed="64"/>
      </patternFill>
    </fill>
    <fill>
      <patternFill patternType="solid">
        <fgColor rgb="FFFFFF00"/>
        <bgColor indexed="64"/>
      </patternFill>
    </fill>
    <fill>
      <patternFill patternType="solid">
        <fgColor rgb="FFFFFF00"/>
        <bgColor rgb="FF000000"/>
      </patternFill>
    </fill>
    <fill>
      <patternFill patternType="solid">
        <fgColor rgb="FF92D050"/>
        <bgColor rgb="FF000000"/>
      </patternFill>
    </fill>
    <fill>
      <patternFill patternType="solid">
        <fgColor rgb="FF00B05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rgb="FF000000"/>
      </left>
      <right/>
      <top/>
      <bottom/>
      <diagonal/>
    </border>
    <border>
      <left style="thin">
        <color rgb="FFED7D31"/>
      </left>
      <right/>
      <top style="thin">
        <color rgb="FFED7D31"/>
      </top>
      <bottom/>
      <diagonal/>
    </border>
    <border>
      <left/>
      <right/>
      <top style="thin">
        <color rgb="FFED7D31"/>
      </top>
      <bottom/>
      <diagonal/>
    </border>
    <border>
      <left/>
      <right style="thin">
        <color rgb="FFED7D31"/>
      </right>
      <top style="thin">
        <color rgb="FFED7D31"/>
      </top>
      <bottom/>
      <diagonal/>
    </border>
    <border>
      <left style="thin">
        <color rgb="FFED7D31"/>
      </left>
      <right/>
      <top/>
      <bottom/>
      <diagonal/>
    </border>
    <border>
      <left style="thin">
        <color rgb="FFED7D31"/>
      </left>
      <right/>
      <top style="thin">
        <color rgb="FFED7D31"/>
      </top>
      <bottom style="thin">
        <color rgb="FFED7D31"/>
      </bottom>
      <diagonal/>
    </border>
    <border>
      <left/>
      <right/>
      <top style="thin">
        <color rgb="FFED7D31"/>
      </top>
      <bottom style="thin">
        <color rgb="FFED7D31"/>
      </bottom>
      <diagonal/>
    </border>
    <border>
      <left style="thin">
        <color rgb="FFED7D31"/>
      </left>
      <right/>
      <top/>
      <bottom style="thin">
        <color rgb="FFED7D31"/>
      </bottom>
      <diagonal/>
    </border>
    <border>
      <left/>
      <right/>
      <top/>
      <bottom style="thin">
        <color rgb="FFED7D31"/>
      </bottom>
      <diagonal/>
    </border>
    <border>
      <left/>
      <right style="thin">
        <color rgb="FFED7D31"/>
      </right>
      <top/>
      <bottom style="thin">
        <color rgb="FFED7D31"/>
      </bottom>
      <diagonal/>
    </border>
    <border>
      <left/>
      <right style="thin">
        <color rgb="FFED7D31"/>
      </right>
      <top style="thin">
        <color rgb="FFED7D31"/>
      </top>
      <bottom style="thin">
        <color rgb="FFED7D3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indexed="64"/>
      </top>
      <bottom/>
      <diagonal/>
    </border>
    <border>
      <left style="thin">
        <color rgb="FF000000"/>
      </left>
      <right/>
      <top/>
      <bottom style="thin">
        <color rgb="FF000000"/>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style="thin">
        <color rgb="FF000000"/>
      </right>
      <top style="thin">
        <color rgb="FF000000"/>
      </top>
      <bottom/>
      <diagonal/>
    </border>
    <border>
      <left style="thin">
        <color indexed="64"/>
      </left>
      <right/>
      <top/>
      <bottom style="thin">
        <color indexed="64"/>
      </bottom>
      <diagonal/>
    </border>
  </borders>
  <cellStyleXfs count="4">
    <xf numFmtId="0" fontId="0" fillId="0" borderId="0"/>
    <xf numFmtId="0" fontId="1" fillId="0" borderId="0"/>
    <xf numFmtId="0" fontId="1" fillId="0" borderId="0" applyNumberFormat="0" applyFont="0" applyFill="0" applyBorder="0" applyAlignment="0" applyProtection="0"/>
    <xf numFmtId="0" fontId="2" fillId="0" borderId="0" applyNumberFormat="0" applyFill="0" applyBorder="0" applyAlignment="0" applyProtection="0"/>
  </cellStyleXfs>
  <cellXfs count="340">
    <xf numFmtId="0" fontId="0" fillId="0" borderId="0" xfId="0"/>
    <xf numFmtId="0" fontId="4" fillId="0" borderId="0" xfId="0" applyFont="1" applyAlignment="1">
      <alignment vertical="center"/>
    </xf>
    <xf numFmtId="0" fontId="5" fillId="0" borderId="0" xfId="0" applyFont="1"/>
    <xf numFmtId="0" fontId="7" fillId="0" borderId="0" xfId="0" applyFont="1"/>
    <xf numFmtId="0" fontId="7" fillId="0" borderId="1" xfId="0" applyFont="1" applyBorder="1" applyAlignment="1">
      <alignment horizontal="left" vertical="center"/>
    </xf>
    <xf numFmtId="0" fontId="7" fillId="0" borderId="0" xfId="0" applyFont="1" applyAlignment="1">
      <alignment horizontal="center"/>
    </xf>
    <xf numFmtId="15" fontId="7" fillId="0" borderId="0" xfId="0" applyNumberFormat="1" applyFont="1" applyAlignment="1">
      <alignment horizontal="center"/>
    </xf>
    <xf numFmtId="0" fontId="7" fillId="0" borderId="0" xfId="0" applyFont="1" applyAlignment="1">
      <alignment horizontal="center" vertical="center" wrapText="1"/>
    </xf>
    <xf numFmtId="0" fontId="7" fillId="0" borderId="0" xfId="0" applyFont="1" applyAlignment="1">
      <alignment horizontal="left" vertical="center"/>
    </xf>
    <xf numFmtId="0" fontId="5" fillId="0" borderId="2" xfId="0" applyFont="1" applyBorder="1" applyAlignment="1">
      <alignment horizontal="lef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15" fontId="5" fillId="0" borderId="2" xfId="0" applyNumberFormat="1" applyFont="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15"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wrapText="1"/>
    </xf>
    <xf numFmtId="0" fontId="3" fillId="6" borderId="0" xfId="0" applyFont="1" applyFill="1" applyAlignment="1">
      <alignment vertical="center" wrapText="1"/>
    </xf>
    <xf numFmtId="0" fontId="7" fillId="2" borderId="0" xfId="0" applyFont="1" applyFill="1"/>
    <xf numFmtId="0" fontId="6" fillId="4" borderId="1" xfId="0" applyFont="1" applyFill="1" applyBorder="1" applyAlignment="1">
      <alignment horizontal="center" vertical="center" wrapText="1"/>
    </xf>
    <xf numFmtId="0" fontId="20" fillId="0" borderId="0" xfId="0" applyFont="1"/>
    <xf numFmtId="0" fontId="20" fillId="0" borderId="0" xfId="0" applyFont="1" applyAlignment="1">
      <alignment horizontal="center"/>
    </xf>
    <xf numFmtId="14" fontId="7" fillId="2" borderId="1" xfId="0" applyNumberFormat="1" applyFont="1" applyFill="1" applyBorder="1" applyAlignment="1">
      <alignment horizontal="center" vertical="center"/>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2" xfId="0" applyFont="1" applyBorder="1" applyAlignment="1">
      <alignment horizontal="center" vertical="center" wrapText="1"/>
    </xf>
    <xf numFmtId="15" fontId="18" fillId="0" borderId="10" xfId="0" applyNumberFormat="1" applyFont="1" applyBorder="1" applyAlignment="1">
      <alignment horizontal="center" vertical="center" wrapText="1"/>
    </xf>
    <xf numFmtId="0" fontId="9" fillId="0" borderId="12" xfId="0" applyFont="1" applyBorder="1" applyAlignment="1">
      <alignment horizontal="center" vertical="center" wrapText="1"/>
    </xf>
    <xf numFmtId="0" fontId="0" fillId="12" borderId="0" xfId="0" applyFill="1"/>
    <xf numFmtId="0" fontId="23" fillId="0" borderId="0" xfId="0" applyFont="1" applyAlignment="1">
      <alignment vertical="top"/>
    </xf>
    <xf numFmtId="0" fontId="24" fillId="0" borderId="18" xfId="0" applyFont="1" applyBorder="1" applyAlignment="1">
      <alignment horizontal="right" vertical="center"/>
    </xf>
    <xf numFmtId="0" fontId="3" fillId="14" borderId="0" xfId="0" applyFont="1" applyFill="1"/>
    <xf numFmtId="0" fontId="3" fillId="11" borderId="0" xfId="0" applyFont="1" applyFill="1"/>
    <xf numFmtId="0" fontId="0" fillId="0" borderId="0" xfId="0" applyAlignment="1">
      <alignment horizontal="center"/>
    </xf>
    <xf numFmtId="0" fontId="3" fillId="14" borderId="0" xfId="0" applyFont="1" applyFill="1" applyAlignment="1">
      <alignment horizontal="center"/>
    </xf>
    <xf numFmtId="0" fontId="3" fillId="11" borderId="0" xfId="0" applyFont="1" applyFill="1" applyAlignment="1">
      <alignment horizontal="center"/>
    </xf>
    <xf numFmtId="0" fontId="7" fillId="2" borderId="1" xfId="0" applyFont="1" applyFill="1" applyBorder="1" applyAlignment="1">
      <alignment horizontal="left" vertical="center" wrapText="1"/>
    </xf>
    <xf numFmtId="0" fontId="23" fillId="0" borderId="0" xfId="0" applyFont="1" applyAlignment="1" applyProtection="1">
      <alignment vertical="top"/>
      <protection locked="0"/>
    </xf>
    <xf numFmtId="0" fontId="23" fillId="0" borderId="0" xfId="0" applyFont="1" applyAlignment="1" applyProtection="1">
      <alignment horizontal="center" vertical="top"/>
      <protection locked="0"/>
    </xf>
    <xf numFmtId="0" fontId="5" fillId="0" borderId="0" xfId="0" applyFont="1" applyProtection="1">
      <protection locked="0"/>
    </xf>
    <xf numFmtId="0" fontId="5" fillId="0" borderId="0" xfId="0" applyFont="1" applyAlignment="1" applyProtection="1">
      <alignment horizontal="center"/>
      <protection locked="0"/>
    </xf>
    <xf numFmtId="0" fontId="24" fillId="0" borderId="18" xfId="0" applyFont="1" applyBorder="1" applyAlignment="1" applyProtection="1">
      <alignment horizontal="center" vertical="center"/>
      <protection locked="0"/>
    </xf>
    <xf numFmtId="0" fontId="22" fillId="0" borderId="0" xfId="0" applyFont="1" applyProtection="1">
      <protection locked="0"/>
    </xf>
    <xf numFmtId="49" fontId="6" fillId="8" borderId="1" xfId="0" applyNumberFormat="1" applyFont="1" applyFill="1" applyBorder="1" applyAlignment="1" applyProtection="1">
      <alignment horizontal="center" vertical="center" wrapText="1"/>
      <protection locked="0"/>
    </xf>
    <xf numFmtId="0" fontId="6" fillId="11" borderId="1" xfId="0" applyFont="1" applyFill="1" applyBorder="1" applyAlignment="1" applyProtection="1">
      <alignment horizontal="center" vertical="center" wrapText="1"/>
      <protection locked="0"/>
    </xf>
    <xf numFmtId="49" fontId="6" fillId="11" borderId="4" xfId="0" applyNumberFormat="1" applyFont="1" applyFill="1" applyBorder="1" applyAlignment="1" applyProtection="1">
      <alignment horizontal="center" vertical="center" wrapText="1"/>
      <protection locked="0"/>
    </xf>
    <xf numFmtId="0" fontId="5" fillId="2" borderId="0" xfId="0" applyFont="1" applyFill="1" applyProtection="1">
      <protection locked="0"/>
    </xf>
    <xf numFmtId="14" fontId="11" fillId="0" borderId="1" xfId="0" applyNumberFormat="1" applyFont="1" applyBorder="1" applyAlignment="1" applyProtection="1">
      <alignment horizontal="center" vertical="center"/>
      <protection locked="0"/>
    </xf>
    <xf numFmtId="0" fontId="7" fillId="2" borderId="1" xfId="0" applyFont="1" applyFill="1" applyBorder="1" applyAlignment="1" applyProtection="1">
      <alignment vertical="center" wrapText="1"/>
      <protection locked="0"/>
    </xf>
    <xf numFmtId="0" fontId="7"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vertical="center"/>
      <protection locked="0"/>
    </xf>
    <xf numFmtId="0" fontId="5" fillId="2" borderId="1" xfId="0" applyFont="1" applyFill="1" applyBorder="1" applyProtection="1">
      <protection locked="0"/>
    </xf>
    <xf numFmtId="0" fontId="7" fillId="2" borderId="1" xfId="0" applyFont="1" applyFill="1" applyBorder="1" applyAlignment="1" applyProtection="1">
      <alignment horizontal="left" vertical="center" wrapText="1"/>
      <protection locked="0"/>
    </xf>
    <xf numFmtId="0" fontId="7" fillId="2" borderId="4" xfId="0" applyFont="1" applyFill="1" applyBorder="1" applyAlignment="1" applyProtection="1">
      <alignment horizontal="left" vertical="center" wrapText="1"/>
      <protection locked="0"/>
    </xf>
    <xf numFmtId="14" fontId="11" fillId="0" borderId="2" xfId="0" applyNumberFormat="1" applyFont="1" applyBorder="1" applyAlignment="1" applyProtection="1">
      <alignment horizontal="center" vertical="center"/>
      <protection locked="0"/>
    </xf>
    <xf numFmtId="0" fontId="7" fillId="0" borderId="1" xfId="0" applyFont="1" applyBorder="1" applyAlignment="1" applyProtection="1">
      <alignment horizontal="left" vertical="center" wrapText="1"/>
      <protection locked="0"/>
    </xf>
    <xf numFmtId="0" fontId="11" fillId="0" borderId="9" xfId="0" applyFont="1" applyBorder="1" applyAlignment="1" applyProtection="1">
      <alignment horizontal="center" vertical="center" wrapText="1"/>
      <protection locked="0"/>
    </xf>
    <xf numFmtId="14" fontId="11" fillId="0" borderId="9" xfId="0" applyNumberFormat="1" applyFont="1" applyBorder="1" applyAlignment="1" applyProtection="1">
      <alignment horizontal="center" vertical="center"/>
      <protection locked="0"/>
    </xf>
    <xf numFmtId="0" fontId="4" fillId="3" borderId="2" xfId="0" applyFont="1" applyFill="1" applyBorder="1" applyAlignment="1" applyProtection="1">
      <alignment vertical="center" wrapText="1"/>
      <protection locked="0"/>
    </xf>
    <xf numFmtId="0" fontId="11" fillId="2" borderId="1" xfId="0" applyFont="1" applyFill="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5" fillId="0" borderId="1" xfId="0" applyFont="1" applyBorder="1" applyProtection="1">
      <protection locked="0"/>
    </xf>
    <xf numFmtId="14" fontId="4" fillId="0" borderId="2" xfId="0" applyNumberFormat="1" applyFont="1" applyBorder="1" applyAlignment="1" applyProtection="1">
      <alignment horizontal="center" vertical="center" wrapText="1"/>
      <protection locked="0"/>
    </xf>
    <xf numFmtId="0" fontId="7" fillId="0" borderId="2" xfId="0" applyFont="1" applyBorder="1" applyAlignment="1" applyProtection="1">
      <alignment horizontal="left" vertical="center" wrapText="1"/>
      <protection locked="0"/>
    </xf>
    <xf numFmtId="14" fontId="7" fillId="0" borderId="1" xfId="0" applyNumberFormat="1" applyFont="1" applyBorder="1" applyAlignment="1" applyProtection="1">
      <alignment horizontal="center" vertical="center"/>
      <protection locked="0"/>
    </xf>
    <xf numFmtId="0" fontId="7" fillId="2" borderId="4" xfId="0" applyFont="1" applyFill="1" applyBorder="1" applyAlignment="1" applyProtection="1">
      <alignment vertical="center"/>
      <protection locked="0"/>
    </xf>
    <xf numFmtId="0" fontId="7" fillId="0" borderId="0" xfId="0" applyFont="1" applyAlignment="1" applyProtection="1">
      <alignment horizontal="center" vertical="center"/>
      <protection locked="0"/>
    </xf>
    <xf numFmtId="0" fontId="6" fillId="9" borderId="1" xfId="0" applyFont="1" applyFill="1" applyBorder="1" applyAlignment="1">
      <alignment horizontal="center" vertical="center"/>
    </xf>
    <xf numFmtId="0" fontId="6" fillId="9"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4" fillId="0" borderId="1" xfId="0"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14" fontId="11" fillId="0" borderId="1" xfId="0" applyNumberFormat="1" applyFont="1" applyBorder="1" applyAlignment="1">
      <alignment horizontal="center" vertical="center"/>
    </xf>
    <xf numFmtId="0" fontId="11" fillId="0" borderId="5" xfId="0" applyFont="1" applyBorder="1" applyAlignment="1">
      <alignment horizontal="left" vertical="center" wrapText="1"/>
    </xf>
    <xf numFmtId="0" fontId="11" fillId="0" borderId="5" xfId="0" applyFont="1" applyBorder="1" applyAlignment="1">
      <alignment horizontal="center" vertical="center" wrapText="1"/>
    </xf>
    <xf numFmtId="14" fontId="11" fillId="0" borderId="5" xfId="0" applyNumberFormat="1" applyFont="1" applyBorder="1" applyAlignment="1">
      <alignment horizontal="center" vertical="center"/>
    </xf>
    <xf numFmtId="14" fontId="11" fillId="2" borderId="1" xfId="0" applyNumberFormat="1" applyFont="1" applyFill="1" applyBorder="1" applyAlignment="1">
      <alignment horizontal="center" vertical="center"/>
    </xf>
    <xf numFmtId="0" fontId="11" fillId="0" borderId="2" xfId="0" applyFont="1" applyBorder="1" applyAlignment="1">
      <alignment horizontal="center" vertical="center" wrapText="1"/>
    </xf>
    <xf numFmtId="14" fontId="11" fillId="0" borderId="2" xfId="0" applyNumberFormat="1" applyFont="1" applyBorder="1" applyAlignment="1">
      <alignment horizontal="center" vertical="center"/>
    </xf>
    <xf numFmtId="0" fontId="12" fillId="0" borderId="2" xfId="0" applyFont="1" applyBorder="1" applyAlignment="1">
      <alignment horizontal="center" vertical="center" wrapText="1"/>
    </xf>
    <xf numFmtId="0" fontId="11" fillId="0" borderId="9" xfId="0" applyFont="1" applyBorder="1" applyAlignment="1">
      <alignment vertical="center" wrapText="1"/>
    </xf>
    <xf numFmtId="0" fontId="11" fillId="0" borderId="9" xfId="0" applyFont="1" applyBorder="1" applyAlignment="1">
      <alignment horizontal="left" vertical="center" wrapText="1"/>
    </xf>
    <xf numFmtId="0" fontId="11" fillId="0" borderId="9" xfId="0" applyFont="1" applyBorder="1" applyAlignment="1">
      <alignment horizontal="center" vertical="center" wrapText="1"/>
    </xf>
    <xf numFmtId="14" fontId="11" fillId="0" borderId="9" xfId="0" applyNumberFormat="1"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vertical="center" wrapText="1"/>
    </xf>
    <xf numFmtId="0" fontId="6" fillId="0" borderId="2" xfId="0" applyFont="1" applyBorder="1" applyAlignment="1">
      <alignment horizontal="center" vertical="center" wrapText="1"/>
    </xf>
    <xf numFmtId="0" fontId="7" fillId="0" borderId="2" xfId="0" applyFont="1" applyBorder="1" applyAlignment="1">
      <alignment vertical="center" wrapText="1"/>
    </xf>
    <xf numFmtId="0" fontId="6" fillId="0" borderId="5"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11" fillId="2" borderId="1" xfId="0" applyFont="1" applyFill="1" applyBorder="1" applyAlignment="1">
      <alignment vertical="center" wrapText="1"/>
    </xf>
    <xf numFmtId="0" fontId="11" fillId="2" borderId="1" xfId="0" applyFont="1" applyFill="1" applyBorder="1" applyAlignment="1">
      <alignment horizontal="left" vertical="center" wrapText="1"/>
    </xf>
    <xf numFmtId="0" fontId="6" fillId="0" borderId="4" xfId="0" applyFont="1" applyBorder="1" applyAlignment="1">
      <alignment horizontal="center" vertical="center"/>
    </xf>
    <xf numFmtId="0" fontId="7" fillId="0" borderId="1" xfId="0" applyFont="1" applyBorder="1" applyAlignment="1">
      <alignment horizontal="left" vertical="center" wrapText="1"/>
    </xf>
    <xf numFmtId="14" fontId="7" fillId="0" borderId="1" xfId="0" applyNumberFormat="1" applyFont="1" applyBorder="1" applyAlignment="1">
      <alignment horizontal="center" vertical="center"/>
    </xf>
    <xf numFmtId="0" fontId="7" fillId="0" borderId="2" xfId="0" applyFont="1" applyBorder="1" applyAlignment="1">
      <alignment horizontal="center"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7" fillId="2" borderId="2" xfId="0" applyFont="1" applyFill="1" applyBorder="1" applyAlignment="1">
      <alignment vertical="center" wrapText="1"/>
    </xf>
    <xf numFmtId="0" fontId="7"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3"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4"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14" fontId="0" fillId="2" borderId="1" xfId="0" applyNumberFormat="1" applyFill="1" applyBorder="1" applyAlignment="1">
      <alignment horizontal="center" vertical="center" wrapText="1"/>
    </xf>
    <xf numFmtId="0" fontId="7" fillId="2" borderId="1" xfId="0" applyFont="1" applyFill="1" applyBorder="1" applyAlignment="1">
      <alignment vertical="center" wrapText="1"/>
    </xf>
    <xf numFmtId="14" fontId="7" fillId="2" borderId="5" xfId="0" applyNumberFormat="1" applyFont="1" applyFill="1" applyBorder="1" applyAlignment="1">
      <alignment horizontal="center" vertical="center" wrapText="1"/>
    </xf>
    <xf numFmtId="14" fontId="11" fillId="0" borderId="1" xfId="0" applyNumberFormat="1" applyFont="1" applyBorder="1" applyAlignment="1">
      <alignment horizontal="center" vertical="center" wrapText="1"/>
    </xf>
    <xf numFmtId="14" fontId="7" fillId="2" borderId="1" xfId="0" applyNumberFormat="1"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2" xfId="0" applyFont="1" applyFill="1" applyBorder="1" applyAlignment="1">
      <alignment horizontal="center" vertical="center" wrapText="1"/>
    </xf>
    <xf numFmtId="14" fontId="11" fillId="0" borderId="9" xfId="0" applyNumberFormat="1" applyFont="1" applyBorder="1" applyAlignment="1">
      <alignment horizontal="center" vertical="center" wrapText="1"/>
    </xf>
    <xf numFmtId="14" fontId="4" fillId="3" borderId="5" xfId="0" applyNumberFormat="1" applyFont="1" applyFill="1" applyBorder="1" applyAlignment="1">
      <alignment horizontal="center" vertical="center" wrapText="1"/>
    </xf>
    <xf numFmtId="14" fontId="4" fillId="3" borderId="2" xfId="0" applyNumberFormat="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14" fontId="7" fillId="2" borderId="9" xfId="0" applyNumberFormat="1" applyFont="1" applyFill="1" applyBorder="1" applyAlignment="1">
      <alignment horizontal="center" vertical="center" wrapText="1"/>
    </xf>
    <xf numFmtId="0" fontId="4" fillId="13" borderId="1" xfId="0" applyFont="1" applyFill="1" applyBorder="1" applyAlignment="1">
      <alignment vertical="center" wrapText="1"/>
    </xf>
    <xf numFmtId="14" fontId="26" fillId="13" borderId="24" xfId="0" applyNumberFormat="1" applyFont="1" applyFill="1" applyBorder="1" applyAlignment="1">
      <alignment horizontal="center" vertical="center" wrapText="1"/>
    </xf>
    <xf numFmtId="0" fontId="4" fillId="13" borderId="24" xfId="0" applyFont="1" applyFill="1" applyBorder="1" applyAlignment="1">
      <alignment horizontal="left" vertical="center" wrapText="1"/>
    </xf>
    <xf numFmtId="0" fontId="4" fillId="3" borderId="24" xfId="0" applyFont="1" applyFill="1" applyBorder="1" applyAlignment="1">
      <alignment horizontal="center" vertical="center" wrapText="1"/>
    </xf>
    <xf numFmtId="0" fontId="5" fillId="0" borderId="5" xfId="0" applyFont="1" applyBorder="1" applyProtection="1">
      <protection locked="0"/>
    </xf>
    <xf numFmtId="0" fontId="7" fillId="0" borderId="5" xfId="0" applyFont="1" applyBorder="1" applyAlignment="1" applyProtection="1">
      <alignment horizontal="center" vertical="center"/>
      <protection locked="0"/>
    </xf>
    <xf numFmtId="0" fontId="5" fillId="0" borderId="2" xfId="0" applyFont="1" applyBorder="1" applyProtection="1">
      <protection locked="0"/>
    </xf>
    <xf numFmtId="0" fontId="4" fillId="3" borderId="1" xfId="0" applyFont="1" applyFill="1" applyBorder="1" applyAlignment="1">
      <alignment horizontal="left" vertical="center" wrapText="1"/>
    </xf>
    <xf numFmtId="14" fontId="5" fillId="2" borderId="1" xfId="0" applyNumberFormat="1" applyFont="1" applyFill="1" applyBorder="1" applyAlignment="1">
      <alignment horizontal="center" vertical="center"/>
    </xf>
    <xf numFmtId="14" fontId="4" fillId="3" borderId="7" xfId="0" applyNumberFormat="1" applyFont="1" applyFill="1" applyBorder="1" applyAlignment="1">
      <alignment horizontal="center" vertical="center" wrapText="1"/>
    </xf>
    <xf numFmtId="0" fontId="4" fillId="3" borderId="24" xfId="0" applyFont="1" applyFill="1" applyBorder="1" applyAlignment="1">
      <alignment horizontal="left" vertical="center" wrapText="1"/>
    </xf>
    <xf numFmtId="0" fontId="4" fillId="13" borderId="24" xfId="0" applyFont="1" applyFill="1" applyBorder="1" applyAlignment="1">
      <alignment horizontal="center" vertical="center" wrapText="1"/>
    </xf>
    <xf numFmtId="0" fontId="4" fillId="3" borderId="27" xfId="0" applyFont="1" applyFill="1" applyBorder="1" applyAlignment="1">
      <alignment horizontal="left" vertical="center" wrapText="1"/>
    </xf>
    <xf numFmtId="14" fontId="4" fillId="3" borderId="25" xfId="0" applyNumberFormat="1" applyFont="1" applyFill="1" applyBorder="1" applyAlignment="1">
      <alignment horizontal="center" vertical="center" wrapText="1"/>
    </xf>
    <xf numFmtId="14" fontId="4" fillId="13" borderId="1" xfId="0" applyNumberFormat="1"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0" fontId="7" fillId="2"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14" fontId="4" fillId="3" borderId="24" xfId="0" applyNumberFormat="1" applyFont="1" applyFill="1" applyBorder="1" applyAlignment="1">
      <alignment horizontal="center" vertical="center" wrapText="1"/>
    </xf>
    <xf numFmtId="0" fontId="4" fillId="3" borderId="5" xfId="0" applyFont="1" applyFill="1" applyBorder="1" applyAlignment="1">
      <alignment horizontal="left" vertical="center" wrapText="1"/>
    </xf>
    <xf numFmtId="0" fontId="4" fillId="3" borderId="2" xfId="0" applyFont="1" applyFill="1" applyBorder="1" applyAlignment="1">
      <alignment horizontal="left" vertical="center" wrapText="1"/>
    </xf>
    <xf numFmtId="14" fontId="11" fillId="0" borderId="8" xfId="0" applyNumberFormat="1" applyFont="1" applyBorder="1" applyAlignment="1" applyProtection="1">
      <alignment horizontal="center" vertical="center"/>
      <protection locked="0"/>
    </xf>
    <xf numFmtId="0" fontId="4" fillId="3" borderId="6" xfId="0" applyFont="1" applyFill="1" applyBorder="1" applyAlignment="1" applyProtection="1">
      <alignment vertical="center" wrapText="1"/>
      <protection locked="0"/>
    </xf>
    <xf numFmtId="0" fontId="7" fillId="2" borderId="5" xfId="0" applyFont="1" applyFill="1" applyBorder="1" applyAlignment="1" applyProtection="1">
      <alignment horizontal="left" vertical="center" wrapText="1"/>
      <protection locked="0"/>
    </xf>
    <xf numFmtId="0" fontId="7" fillId="2" borderId="5" xfId="0" applyFont="1" applyFill="1" applyBorder="1" applyAlignment="1" applyProtection="1">
      <alignment horizontal="center" vertical="center"/>
      <protection locked="0"/>
    </xf>
    <xf numFmtId="0" fontId="5" fillId="2" borderId="5" xfId="0" applyFont="1" applyFill="1" applyBorder="1" applyProtection="1">
      <protection locked="0"/>
    </xf>
    <xf numFmtId="0" fontId="7" fillId="2" borderId="2" xfId="0" applyFont="1" applyFill="1" applyBorder="1" applyAlignment="1" applyProtection="1">
      <alignment horizontal="center" vertical="center"/>
      <protection locked="0"/>
    </xf>
    <xf numFmtId="0" fontId="4" fillId="13" borderId="1" xfId="0" applyFont="1" applyFill="1" applyBorder="1" applyAlignment="1">
      <alignment horizontal="left" vertical="center" wrapText="1"/>
    </xf>
    <xf numFmtId="14" fontId="11" fillId="3" borderId="24" xfId="0" applyNumberFormat="1" applyFont="1" applyFill="1" applyBorder="1" applyAlignment="1">
      <alignment horizontal="center" vertical="center" wrapText="1"/>
    </xf>
    <xf numFmtId="0" fontId="4" fillId="3" borderId="41"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25" xfId="0" applyFont="1" applyFill="1" applyBorder="1" applyAlignment="1">
      <alignment horizontal="center" vertical="center" wrapText="1"/>
    </xf>
    <xf numFmtId="14" fontId="11" fillId="3" borderId="25" xfId="0" applyNumberFormat="1" applyFont="1" applyFill="1" applyBorder="1" applyAlignment="1">
      <alignment horizontal="center" vertical="center" wrapText="1"/>
    </xf>
    <xf numFmtId="14" fontId="28" fillId="0" borderId="1" xfId="0" applyNumberFormat="1" applyFont="1" applyBorder="1" applyAlignment="1">
      <alignment horizontal="center" vertical="center" wrapText="1"/>
    </xf>
    <xf numFmtId="14" fontId="7" fillId="0" borderId="2" xfId="0" applyNumberFormat="1" applyFont="1" applyBorder="1" applyAlignment="1">
      <alignment horizontal="center" vertical="center"/>
    </xf>
    <xf numFmtId="0" fontId="3" fillId="15" borderId="0" xfId="0" applyFont="1" applyFill="1" applyAlignment="1">
      <alignment horizontal="center"/>
    </xf>
    <xf numFmtId="49" fontId="30" fillId="11" borderId="4" xfId="0" applyNumberFormat="1" applyFont="1" applyFill="1" applyBorder="1" applyAlignment="1" applyProtection="1">
      <alignment horizontal="center" vertical="center" wrapText="1"/>
      <protection locked="0"/>
    </xf>
    <xf numFmtId="0" fontId="5" fillId="2" borderId="3" xfId="0" applyFont="1" applyFill="1" applyBorder="1" applyProtection="1">
      <protection locked="0"/>
    </xf>
    <xf numFmtId="0" fontId="5" fillId="0" borderId="3" xfId="0" applyFont="1" applyBorder="1" applyProtection="1">
      <protection locked="0"/>
    </xf>
    <xf numFmtId="49" fontId="30" fillId="11" borderId="30" xfId="0"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protection locked="0"/>
    </xf>
    <xf numFmtId="0" fontId="31" fillId="2" borderId="1" xfId="0" applyFont="1" applyFill="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49" fontId="30" fillId="11" borderId="1" xfId="0" applyNumberFormat="1" applyFont="1" applyFill="1" applyBorder="1" applyAlignment="1" applyProtection="1">
      <alignment horizontal="center" vertical="center" wrapText="1"/>
      <protection locked="0"/>
    </xf>
    <xf numFmtId="0" fontId="5" fillId="0" borderId="28" xfId="0" applyFont="1" applyBorder="1" applyProtection="1">
      <protection locked="0"/>
    </xf>
    <xf numFmtId="0" fontId="5" fillId="0" borderId="42" xfId="0" applyFont="1" applyBorder="1" applyProtection="1">
      <protection locked="0"/>
    </xf>
    <xf numFmtId="14" fontId="11" fillId="0" borderId="9" xfId="0" applyNumberFormat="1" applyFont="1" applyBorder="1" applyAlignment="1" applyProtection="1">
      <alignment horizontal="center" vertical="center" wrapText="1"/>
      <protection locked="0"/>
    </xf>
    <xf numFmtId="0" fontId="32" fillId="16" borderId="0" xfId="0" applyFont="1" applyFill="1"/>
    <xf numFmtId="0" fontId="33" fillId="0" borderId="0" xfId="0" applyFont="1"/>
    <xf numFmtId="0" fontId="32" fillId="0" borderId="0" xfId="0" applyFont="1"/>
    <xf numFmtId="0" fontId="32" fillId="17" borderId="0" xfId="0" applyFont="1" applyFill="1"/>
    <xf numFmtId="0" fontId="5" fillId="0" borderId="1" xfId="0" applyFont="1" applyBorder="1" applyAlignment="1" applyProtection="1">
      <alignment wrapText="1"/>
      <protection locked="0"/>
    </xf>
    <xf numFmtId="14" fontId="11" fillId="0" borderId="2" xfId="0" applyNumberFormat="1" applyFont="1" applyBorder="1" applyAlignment="1" applyProtection="1">
      <alignment horizontal="center" vertical="center" wrapText="1"/>
      <protection locked="0"/>
    </xf>
    <xf numFmtId="0" fontId="34" fillId="2" borderId="1" xfId="0" applyFont="1" applyFill="1" applyBorder="1" applyAlignment="1" applyProtection="1">
      <alignment horizontal="left" vertical="center" wrapText="1"/>
      <protection locked="0"/>
    </xf>
    <xf numFmtId="14" fontId="11" fillId="0" borderId="1" xfId="0" applyNumberFormat="1" applyFont="1" applyBorder="1" applyAlignment="1" applyProtection="1">
      <alignment horizontal="center" vertical="center" wrapText="1"/>
      <protection locked="0"/>
    </xf>
    <xf numFmtId="0" fontId="38" fillId="0" borderId="2" xfId="0" applyFont="1" applyBorder="1" applyAlignment="1">
      <alignment horizontal="left" vertical="center"/>
    </xf>
    <xf numFmtId="0" fontId="35" fillId="18" borderId="0" xfId="0" applyFont="1" applyFill="1" applyAlignment="1">
      <alignment horizontal="center"/>
    </xf>
    <xf numFmtId="0" fontId="33" fillId="0" borderId="0" xfId="0" applyFont="1" applyAlignment="1">
      <alignment horizontal="center"/>
    </xf>
    <xf numFmtId="0" fontId="32" fillId="0" borderId="0" xfId="0" applyFont="1" applyAlignment="1">
      <alignment horizontal="center"/>
    </xf>
    <xf numFmtId="0" fontId="5" fillId="0" borderId="3" xfId="0" applyFont="1" applyBorder="1" applyAlignment="1" applyProtection="1">
      <alignment wrapText="1"/>
      <protection locked="0"/>
    </xf>
    <xf numFmtId="0" fontId="6" fillId="5" borderId="0" xfId="0" applyFont="1" applyFill="1" applyAlignment="1">
      <alignment horizontal="center" wrapText="1"/>
    </xf>
    <xf numFmtId="0" fontId="6" fillId="5" borderId="0" xfId="0" applyFont="1" applyFill="1" applyAlignment="1">
      <alignment horizontal="center"/>
    </xf>
    <xf numFmtId="0" fontId="7" fillId="0" borderId="0" xfId="0" applyFont="1" applyAlignment="1">
      <alignment horizontal="left" vertical="top" wrapText="1"/>
    </xf>
    <xf numFmtId="0" fontId="6" fillId="4" borderId="1" xfId="0" applyFont="1" applyFill="1" applyBorder="1" applyAlignment="1">
      <alignment horizontal="center"/>
    </xf>
    <xf numFmtId="0" fontId="6" fillId="4"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7" fillId="2" borderId="1" xfId="0" applyFont="1" applyFill="1" applyBorder="1" applyAlignment="1">
      <alignment horizontal="left" vertical="center" wrapText="1"/>
    </xf>
    <xf numFmtId="0" fontId="23" fillId="0" borderId="13" xfId="0" applyFont="1" applyBorder="1" applyAlignment="1">
      <alignment vertical="top"/>
    </xf>
    <xf numFmtId="0" fontId="23" fillId="0" borderId="0" xfId="0" applyFont="1" applyAlignment="1">
      <alignment vertical="top"/>
    </xf>
    <xf numFmtId="0" fontId="5" fillId="0" borderId="0" xfId="0" applyFont="1" applyAlignment="1">
      <alignment horizontal="center"/>
    </xf>
    <xf numFmtId="0" fontId="24" fillId="0" borderId="14"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18" xfId="0" applyFont="1" applyBorder="1" applyAlignment="1">
      <alignment horizontal="center" vertical="center"/>
    </xf>
    <xf numFmtId="0" fontId="24" fillId="0" borderId="19" xfId="0" applyFont="1" applyBorder="1" applyAlignment="1">
      <alignment horizontal="center" vertical="center"/>
    </xf>
    <xf numFmtId="0" fontId="25" fillId="0" borderId="19" xfId="0" applyFont="1" applyBorder="1" applyAlignment="1">
      <alignment horizontal="center" vertical="center" wrapText="1"/>
    </xf>
    <xf numFmtId="0" fontId="25" fillId="0" borderId="23" xfId="0" applyFont="1" applyBorder="1" applyAlignment="1">
      <alignment horizontal="center" vertical="center" wrapText="1"/>
    </xf>
    <xf numFmtId="0" fontId="23" fillId="0" borderId="17" xfId="0" applyFont="1" applyBorder="1" applyAlignment="1">
      <alignment vertical="top"/>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21" fillId="4" borderId="3"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4" xfId="0" applyFont="1" applyFill="1" applyBorder="1" applyAlignment="1">
      <alignment horizontal="center" vertical="center"/>
    </xf>
    <xf numFmtId="0" fontId="21" fillId="7" borderId="7" xfId="0" applyFont="1" applyFill="1" applyBorder="1" applyAlignment="1" applyProtection="1">
      <alignment horizontal="center" vertical="center"/>
      <protection locked="0"/>
    </xf>
    <xf numFmtId="0" fontId="21" fillId="7" borderId="4" xfId="0" applyFont="1" applyFill="1" applyBorder="1" applyAlignment="1" applyProtection="1">
      <alignment horizontal="center" vertical="center"/>
      <protection locked="0"/>
    </xf>
    <xf numFmtId="14" fontId="11" fillId="0" borderId="6" xfId="0" applyNumberFormat="1" applyFont="1" applyBorder="1" applyAlignment="1">
      <alignment horizontal="center" vertical="center"/>
    </xf>
    <xf numFmtId="14" fontId="11" fillId="0" borderId="2" xfId="0" applyNumberFormat="1" applyFont="1" applyBorder="1" applyAlignment="1">
      <alignment horizontal="center" vertical="center"/>
    </xf>
    <xf numFmtId="14" fontId="11" fillId="0" borderId="1" xfId="0" applyNumberFormat="1" applyFont="1" applyBorder="1" applyAlignment="1">
      <alignment horizontal="center" vertical="center"/>
    </xf>
    <xf numFmtId="14" fontId="11" fillId="0" borderId="5" xfId="0" applyNumberFormat="1" applyFont="1" applyBorder="1" applyAlignment="1">
      <alignment horizontal="center" vertical="center"/>
    </xf>
    <xf numFmtId="0" fontId="11" fillId="0" borderId="5" xfId="0" applyFont="1" applyBorder="1" applyAlignment="1">
      <alignment horizontal="center" vertical="center" wrapText="1"/>
    </xf>
    <xf numFmtId="0" fontId="11" fillId="0" borderId="2" xfId="0" applyFont="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0" fontId="7" fillId="0" borderId="5" xfId="0" applyFont="1" applyBorder="1" applyAlignment="1">
      <alignment vertical="center" wrapText="1"/>
    </xf>
    <xf numFmtId="0" fontId="7" fillId="0" borderId="2" xfId="0" applyFont="1" applyBorder="1" applyAlignment="1">
      <alignment vertical="center" wrapText="1"/>
    </xf>
    <xf numFmtId="0" fontId="11" fillId="0" borderId="5" xfId="0" applyFont="1" applyBorder="1" applyAlignment="1">
      <alignment horizontal="left" vertical="center" wrapText="1"/>
    </xf>
    <xf numFmtId="0" fontId="11" fillId="0" borderId="2" xfId="0" applyFont="1" applyBorder="1" applyAlignment="1">
      <alignment horizontal="left" vertical="center" wrapText="1"/>
    </xf>
    <xf numFmtId="0" fontId="6" fillId="0" borderId="5"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11" fillId="0" borderId="6" xfId="0" applyFont="1" applyBorder="1" applyAlignment="1">
      <alignment horizontal="center" vertical="center" wrapText="1"/>
    </xf>
    <xf numFmtId="0" fontId="23" fillId="0" borderId="0" xfId="0" applyFont="1" applyAlignment="1" applyProtection="1">
      <alignment vertical="top"/>
      <protection locked="0"/>
    </xf>
    <xf numFmtId="0" fontId="23" fillId="0" borderId="13" xfId="0" applyFont="1" applyBorder="1" applyAlignment="1" applyProtection="1">
      <alignment vertical="top"/>
      <protection locked="0"/>
    </xf>
    <xf numFmtId="0" fontId="5" fillId="0" borderId="0" xfId="0" applyFont="1" applyAlignment="1" applyProtection="1">
      <alignment horizontal="center"/>
      <protection locked="0"/>
    </xf>
    <xf numFmtId="0" fontId="24" fillId="0" borderId="14" xfId="0" applyFont="1" applyBorder="1" applyAlignment="1" applyProtection="1">
      <alignment horizontal="center" vertical="center" wrapText="1"/>
      <protection locked="0"/>
    </xf>
    <xf numFmtId="0" fontId="24" fillId="0" borderId="15" xfId="0" applyFont="1" applyBorder="1" applyAlignment="1" applyProtection="1">
      <alignment horizontal="center" vertical="center" wrapText="1"/>
      <protection locked="0"/>
    </xf>
    <xf numFmtId="0" fontId="24" fillId="0" borderId="16" xfId="0" applyFont="1" applyBorder="1" applyAlignment="1" applyProtection="1">
      <alignment horizontal="center" vertical="center" wrapText="1"/>
      <protection locked="0"/>
    </xf>
    <xf numFmtId="0" fontId="23" fillId="0" borderId="17" xfId="0" applyFont="1" applyBorder="1" applyAlignment="1" applyProtection="1">
      <alignment vertical="top"/>
      <protection locked="0"/>
    </xf>
    <xf numFmtId="0" fontId="24" fillId="0" borderId="20" xfId="0" applyFont="1" applyBorder="1" applyAlignment="1" applyProtection="1">
      <alignment horizontal="center" vertical="center" wrapText="1"/>
      <protection locked="0"/>
    </xf>
    <xf numFmtId="0" fontId="24" fillId="0" borderId="21"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locked="0"/>
    </xf>
    <xf numFmtId="0" fontId="24" fillId="0" borderId="18" xfId="0" applyFont="1" applyBorder="1" applyAlignment="1" applyProtection="1">
      <alignment horizontal="center" vertical="center"/>
      <protection locked="0"/>
    </xf>
    <xf numFmtId="0" fontId="24" fillId="0" borderId="19" xfId="0" applyFont="1" applyBorder="1" applyAlignment="1" applyProtection="1">
      <alignment horizontal="center" vertical="center"/>
      <protection locked="0"/>
    </xf>
    <xf numFmtId="0" fontId="25" fillId="0" borderId="19"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1" fillId="10"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10" fillId="0" borderId="1" xfId="0" applyFont="1" applyBorder="1" applyAlignment="1">
      <alignment horizontal="center" vertical="center" wrapText="1"/>
    </xf>
    <xf numFmtId="0" fontId="4" fillId="0" borderId="3" xfId="0"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0" fontId="4" fillId="0" borderId="1" xfId="0" applyFont="1" applyBorder="1" applyAlignment="1">
      <alignment vertical="center" wrapText="1"/>
    </xf>
    <xf numFmtId="0" fontId="10" fillId="0" borderId="5" xfId="0" applyFont="1" applyBorder="1" applyAlignment="1">
      <alignment horizontal="center" vertical="center" wrapText="1"/>
    </xf>
    <xf numFmtId="0" fontId="10" fillId="0" borderId="2" xfId="0" applyFont="1" applyBorder="1" applyAlignment="1">
      <alignment horizontal="center" vertical="center" wrapText="1"/>
    </xf>
    <xf numFmtId="0" fontId="11" fillId="0" borderId="5" xfId="0" applyFont="1" applyBorder="1" applyAlignment="1">
      <alignment vertical="center" wrapText="1"/>
    </xf>
    <xf numFmtId="0" fontId="11" fillId="0" borderId="2" xfId="0" applyFont="1" applyBorder="1" applyAlignment="1">
      <alignment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42" xfId="0" applyFont="1" applyBorder="1" applyAlignment="1">
      <alignment horizontal="center" vertical="center"/>
    </xf>
    <xf numFmtId="0" fontId="7" fillId="0" borderId="2"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31" fillId="2" borderId="1" xfId="0" applyFont="1" applyFill="1" applyBorder="1" applyAlignment="1" applyProtection="1">
      <alignment horizontal="center" vertical="center"/>
      <protection locked="0"/>
    </xf>
    <xf numFmtId="0" fontId="31" fillId="0" borderId="1" xfId="0" applyFont="1" applyBorder="1" applyAlignment="1" applyProtection="1">
      <alignment horizontal="center" vertical="center"/>
      <protection locked="0"/>
    </xf>
    <xf numFmtId="14" fontId="0" fillId="2" borderId="5" xfId="0" applyNumberFormat="1" applyFill="1" applyBorder="1" applyAlignment="1">
      <alignment horizontal="center" vertical="center" wrapText="1"/>
    </xf>
    <xf numFmtId="14" fontId="0" fillId="2" borderId="2" xfId="0" applyNumberFormat="1" applyFill="1" applyBorder="1" applyAlignment="1">
      <alignment horizontal="center" vertical="center" wrapText="1"/>
    </xf>
    <xf numFmtId="0" fontId="7" fillId="2" borderId="5" xfId="0" applyFont="1" applyFill="1" applyBorder="1" applyAlignment="1">
      <alignment vertical="center" wrapText="1"/>
    </xf>
    <xf numFmtId="0" fontId="7" fillId="2" borderId="2" xfId="0" applyFont="1" applyFill="1" applyBorder="1" applyAlignment="1">
      <alignment vertical="center" wrapText="1"/>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2" xfId="0" applyFont="1" applyFill="1" applyBorder="1" applyAlignment="1">
      <alignment horizontal="center" vertical="center"/>
    </xf>
    <xf numFmtId="14" fontId="29" fillId="0" borderId="1" xfId="0" applyNumberFormat="1" applyFont="1" applyBorder="1" applyAlignment="1">
      <alignment horizontal="center" vertical="center"/>
    </xf>
    <xf numFmtId="0" fontId="4" fillId="3" borderId="5"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1" xfId="0" applyFont="1" applyFill="1" applyBorder="1" applyAlignment="1">
      <alignment horizontal="center" vertical="center" wrapText="1"/>
    </xf>
    <xf numFmtId="14" fontId="4" fillId="3" borderId="5" xfId="0" applyNumberFormat="1" applyFont="1" applyFill="1" applyBorder="1" applyAlignment="1">
      <alignment horizontal="center" vertical="center" wrapText="1"/>
    </xf>
    <xf numFmtId="14" fontId="4" fillId="3" borderId="2" xfId="0" applyNumberFormat="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14" fontId="7" fillId="2" borderId="5" xfId="0" applyNumberFormat="1" applyFont="1" applyFill="1" applyBorder="1" applyAlignment="1">
      <alignment horizontal="center" vertical="center" wrapText="1"/>
    </xf>
    <xf numFmtId="14" fontId="7" fillId="2" borderId="2" xfId="0" applyNumberFormat="1" applyFont="1" applyFill="1" applyBorder="1" applyAlignment="1">
      <alignment horizontal="center" vertical="center" wrapText="1"/>
    </xf>
    <xf numFmtId="14" fontId="7" fillId="2" borderId="6" xfId="0" applyNumberFormat="1" applyFont="1" applyFill="1" applyBorder="1" applyAlignment="1">
      <alignment horizontal="center" vertical="center" wrapText="1"/>
    </xf>
    <xf numFmtId="0" fontId="10" fillId="0" borderId="6" xfId="0" applyFont="1" applyBorder="1" applyAlignment="1">
      <alignment horizontal="center" vertical="center" wrapText="1"/>
    </xf>
    <xf numFmtId="0" fontId="7" fillId="2" borderId="6" xfId="0" applyFont="1" applyFill="1" applyBorder="1" applyAlignment="1">
      <alignment vertical="center" wrapText="1"/>
    </xf>
    <xf numFmtId="0" fontId="7" fillId="2" borderId="6" xfId="0" applyFont="1" applyFill="1" applyBorder="1" applyAlignment="1">
      <alignment horizontal="center" vertical="center" wrapText="1"/>
    </xf>
    <xf numFmtId="0" fontId="8" fillId="0" borderId="1" xfId="0" applyFont="1" applyBorder="1" applyAlignment="1">
      <alignment horizontal="center" vertical="center" wrapText="1"/>
    </xf>
    <xf numFmtId="0" fontId="4" fillId="3" borderId="5" xfId="0" applyFont="1" applyFill="1" applyBorder="1" applyAlignment="1">
      <alignment vertical="center" wrapText="1"/>
    </xf>
    <xf numFmtId="0" fontId="4" fillId="3" borderId="6" xfId="0" applyFont="1" applyFill="1" applyBorder="1" applyAlignment="1">
      <alignment vertical="center" wrapText="1"/>
    </xf>
    <xf numFmtId="0" fontId="4" fillId="3" borderId="2" xfId="0" applyFont="1" applyFill="1" applyBorder="1" applyAlignment="1">
      <alignment vertical="center" wrapText="1"/>
    </xf>
    <xf numFmtId="0" fontId="4" fillId="3" borderId="6"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4" fillId="13" borderId="6"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7" fillId="2" borderId="1" xfId="0" applyFont="1" applyFill="1" applyBorder="1" applyAlignment="1">
      <alignment vertical="center" wrapText="1"/>
    </xf>
    <xf numFmtId="0" fontId="24" fillId="0" borderId="18" xfId="0" applyFont="1" applyBorder="1" applyAlignment="1" applyProtection="1">
      <alignment horizontal="right" vertical="center"/>
      <protection locked="0"/>
    </xf>
    <xf numFmtId="0" fontId="24" fillId="0" borderId="19" xfId="0" applyFont="1" applyBorder="1" applyAlignment="1" applyProtection="1">
      <alignment horizontal="right" vertical="center"/>
      <protection locked="0"/>
    </xf>
    <xf numFmtId="14" fontId="5" fillId="2" borderId="5" xfId="0" applyNumberFormat="1" applyFont="1" applyFill="1" applyBorder="1" applyAlignment="1">
      <alignment horizontal="center" vertical="center"/>
    </xf>
    <xf numFmtId="14" fontId="5" fillId="2" borderId="2" xfId="0" applyNumberFormat="1" applyFont="1" applyFill="1" applyBorder="1" applyAlignment="1">
      <alignment horizontal="center" vertical="center"/>
    </xf>
    <xf numFmtId="0" fontId="5" fillId="0" borderId="0" xfId="0" applyFont="1" applyAlignment="1" applyProtection="1">
      <alignment horizontal="center" vertical="center"/>
      <protection locked="0"/>
    </xf>
    <xf numFmtId="14" fontId="4" fillId="3" borderId="6" xfId="0" applyNumberFormat="1" applyFont="1" applyFill="1" applyBorder="1" applyAlignment="1">
      <alignment horizontal="center" vertical="center" wrapText="1"/>
    </xf>
    <xf numFmtId="0" fontId="8" fillId="0" borderId="6"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3" xfId="0" applyFont="1" applyBorder="1" applyAlignment="1">
      <alignment horizontal="center" vertical="center" wrapText="1"/>
    </xf>
    <xf numFmtId="14" fontId="4" fillId="3" borderId="34" xfId="0" applyNumberFormat="1" applyFont="1" applyFill="1" applyBorder="1" applyAlignment="1">
      <alignment horizontal="center" vertical="center" wrapText="1"/>
    </xf>
    <xf numFmtId="14" fontId="4" fillId="3" borderId="35" xfId="0" applyNumberFormat="1" applyFont="1" applyFill="1" applyBorder="1" applyAlignment="1">
      <alignment horizontal="center" vertical="center" wrapText="1"/>
    </xf>
    <xf numFmtId="14" fontId="4" fillId="3" borderId="36" xfId="0" applyNumberFormat="1" applyFont="1" applyFill="1" applyBorder="1" applyAlignment="1">
      <alignment horizontal="center" vertical="center" wrapText="1"/>
    </xf>
    <xf numFmtId="14" fontId="4" fillId="3" borderId="37" xfId="0" applyNumberFormat="1" applyFont="1" applyFill="1" applyBorder="1" applyAlignment="1">
      <alignment horizontal="center" vertical="center" wrapText="1"/>
    </xf>
    <xf numFmtId="14" fontId="4" fillId="3" borderId="13" xfId="0" applyNumberFormat="1" applyFont="1" applyFill="1" applyBorder="1" applyAlignment="1">
      <alignment horizontal="center" vertical="center" wrapText="1"/>
    </xf>
    <xf numFmtId="14" fontId="4" fillId="3" borderId="38"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39" xfId="0" applyNumberFormat="1" applyFont="1" applyFill="1" applyBorder="1" applyAlignment="1">
      <alignment horizontal="center" vertical="center" wrapText="1"/>
    </xf>
    <xf numFmtId="14" fontId="4" fillId="3" borderId="26" xfId="0" applyNumberFormat="1" applyFont="1" applyFill="1" applyBorder="1" applyAlignment="1">
      <alignment horizontal="center" vertical="center" wrapText="1"/>
    </xf>
    <xf numFmtId="14" fontId="4" fillId="3" borderId="40"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6" xfId="0" applyFont="1" applyBorder="1" applyAlignment="1">
      <alignment horizontal="center" vertical="center"/>
    </xf>
    <xf numFmtId="0" fontId="5" fillId="0" borderId="2" xfId="0" applyFont="1" applyBorder="1" applyAlignment="1">
      <alignment horizontal="center" vertical="center"/>
    </xf>
    <xf numFmtId="14" fontId="7" fillId="0" borderId="6" xfId="0" applyNumberFormat="1" applyFont="1" applyBorder="1" applyAlignment="1">
      <alignment horizontal="center" vertical="center"/>
    </xf>
    <xf numFmtId="14" fontId="7" fillId="0" borderId="2" xfId="0" applyNumberFormat="1" applyFont="1" applyBorder="1" applyAlignment="1">
      <alignment horizontal="center" vertical="center"/>
    </xf>
    <xf numFmtId="14" fontId="7" fillId="2" borderId="1" xfId="0" applyNumberFormat="1" applyFont="1" applyFill="1" applyBorder="1" applyAlignment="1">
      <alignment horizontal="center" vertical="center" wrapText="1"/>
    </xf>
    <xf numFmtId="0" fontId="4" fillId="13" borderId="1" xfId="0" applyFont="1" applyFill="1" applyBorder="1" applyAlignment="1">
      <alignment vertical="center" wrapText="1"/>
    </xf>
    <xf numFmtId="0" fontId="4" fillId="13" borderId="1" xfId="0" applyFont="1" applyFill="1" applyBorder="1" applyAlignment="1">
      <alignment horizontal="left" vertical="center" wrapText="1"/>
    </xf>
    <xf numFmtId="0" fontId="4" fillId="13"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4" fillId="13" borderId="28" xfId="0" applyFont="1" applyFill="1" applyBorder="1" applyAlignment="1">
      <alignment horizontal="left" vertical="center" wrapText="1"/>
    </xf>
    <xf numFmtId="0" fontId="4" fillId="13" borderId="29" xfId="0" applyFont="1" applyFill="1" applyBorder="1" applyAlignment="1">
      <alignment horizontal="left" vertical="center" wrapText="1"/>
    </xf>
    <xf numFmtId="0" fontId="4" fillId="13" borderId="5" xfId="0" applyFont="1" applyFill="1" applyBorder="1" applyAlignment="1">
      <alignment horizontal="center" wrapText="1"/>
    </xf>
    <xf numFmtId="0" fontId="4" fillId="13" borderId="2" xfId="0" applyFont="1" applyFill="1" applyBorder="1" applyAlignment="1">
      <alignment horizontal="center" wrapText="1"/>
    </xf>
  </cellXfs>
  <cellStyles count="4">
    <cellStyle name="Hyperlink" xfId="3" xr:uid="{00000000-000B-0000-0000-000008000000}"/>
    <cellStyle name="Normal" xfId="0" builtinId="0"/>
    <cellStyle name="Normal 2" xfId="1" xr:uid="{00000000-0005-0000-0000-000002000000}"/>
    <cellStyle name="Normal 3" xfId="2" xr:uid="{00000000-0005-0000-0000-000003000000}"/>
  </cellStyles>
  <dxfs count="15">
    <dxf>
      <font>
        <color rgb="FF9C0006"/>
      </font>
      <fill>
        <patternFill>
          <bgColor rgb="FFFFC7CE"/>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006100"/>
      </font>
      <fill>
        <patternFill>
          <bgColor rgb="FFC6EFCE"/>
        </patternFill>
      </fill>
    </dxf>
    <dxf>
      <fill>
        <patternFill>
          <bgColor rgb="FFFFC000"/>
        </patternFill>
      </fill>
    </dxf>
    <dxf>
      <font>
        <color rgb="FF9C0006"/>
      </font>
      <fill>
        <patternFill>
          <bgColor rgb="FFFFC7CE"/>
        </patternFill>
      </fill>
    </dxf>
    <dxf>
      <font>
        <color rgb="FF006100"/>
      </font>
      <fill>
        <patternFill>
          <bgColor rgb="FFC6EFCE"/>
        </patternFill>
      </fill>
    </dxf>
    <dxf>
      <fill>
        <patternFill>
          <bgColor rgb="FFFFC000"/>
        </patternFill>
      </fill>
    </dxf>
  </dxfs>
  <tableStyles count="0" defaultTableStyle="TableStyleMedium9" defaultPivotStyle="PivotStyleLight16"/>
  <colors>
    <mruColors>
      <color rgb="FFFFCC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283028</xdr:colOff>
      <xdr:row>0</xdr:row>
      <xdr:rowOff>288952</xdr:rowOff>
    </xdr:from>
    <xdr:to>
      <xdr:col>0</xdr:col>
      <xdr:colOff>2260590</xdr:colOff>
      <xdr:row>5</xdr:row>
      <xdr:rowOff>32657</xdr:rowOff>
    </xdr:to>
    <xdr:pic>
      <xdr:nvPicPr>
        <xdr:cNvPr id="2" name="Imagen 1" descr="Logotipo&#10;&#10;Descripción generada automáticamente">
          <a:extLst>
            <a:ext uri="{FF2B5EF4-FFF2-40B4-BE49-F238E27FC236}">
              <a16:creationId xmlns:a16="http://schemas.microsoft.com/office/drawing/2014/main" id="{9BCE8629-551A-4568-80A4-5656B5A1B2E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283028" y="288952"/>
          <a:ext cx="1977562" cy="11044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200025</xdr:rowOff>
    </xdr:from>
    <xdr:to>
      <xdr:col>1</xdr:col>
      <xdr:colOff>1079</xdr:colOff>
      <xdr:row>4</xdr:row>
      <xdr:rowOff>132458</xdr:rowOff>
    </xdr:to>
    <xdr:pic>
      <xdr:nvPicPr>
        <xdr:cNvPr id="2" name="Imagen 1" descr="Logotipo&#10;&#10;Descripción generada automáticamente">
          <a:extLst>
            <a:ext uri="{FF2B5EF4-FFF2-40B4-BE49-F238E27FC236}">
              <a16:creationId xmlns:a16="http://schemas.microsoft.com/office/drawing/2014/main" id="{9BB29EEB-3825-4280-8685-E1BCF665842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87630" y="201930"/>
          <a:ext cx="2620454" cy="12164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228600</xdr:colOff>
      <xdr:row>0</xdr:row>
      <xdr:rowOff>152400</xdr:rowOff>
    </xdr:from>
    <xdr:to>
      <xdr:col>0</xdr:col>
      <xdr:colOff>2837624</xdr:colOff>
      <xdr:row>4</xdr:row>
      <xdr:rowOff>92453</xdr:rowOff>
    </xdr:to>
    <xdr:pic>
      <xdr:nvPicPr>
        <xdr:cNvPr id="2" name="Imagen 1" descr="Logotipo&#10;&#10;Descripción generada automáticamente">
          <a:extLst>
            <a:ext uri="{FF2B5EF4-FFF2-40B4-BE49-F238E27FC236}">
              <a16:creationId xmlns:a16="http://schemas.microsoft.com/office/drawing/2014/main" id="{43BA6BE4-85D8-4542-83CC-DEAC2B8E3A2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228600" y="152400"/>
          <a:ext cx="2622359" cy="12240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228600</xdr:colOff>
      <xdr:row>0</xdr:row>
      <xdr:rowOff>152400</xdr:rowOff>
    </xdr:from>
    <xdr:to>
      <xdr:col>0</xdr:col>
      <xdr:colOff>2837624</xdr:colOff>
      <xdr:row>4</xdr:row>
      <xdr:rowOff>92453</xdr:rowOff>
    </xdr:to>
    <xdr:pic>
      <xdr:nvPicPr>
        <xdr:cNvPr id="2" name="Imagen 1" descr="Logotipo&#10;&#10;Descripción generada automáticamente">
          <a:extLst>
            <a:ext uri="{FF2B5EF4-FFF2-40B4-BE49-F238E27FC236}">
              <a16:creationId xmlns:a16="http://schemas.microsoft.com/office/drawing/2014/main" id="{531992C1-F122-43C0-B801-696096B0B6C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228600" y="152400"/>
          <a:ext cx="2622359" cy="12240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228600</xdr:colOff>
      <xdr:row>0</xdr:row>
      <xdr:rowOff>152400</xdr:rowOff>
    </xdr:from>
    <xdr:to>
      <xdr:col>0</xdr:col>
      <xdr:colOff>2841434</xdr:colOff>
      <xdr:row>4</xdr:row>
      <xdr:rowOff>96263</xdr:rowOff>
    </xdr:to>
    <xdr:pic>
      <xdr:nvPicPr>
        <xdr:cNvPr id="2" name="Imagen 1" descr="Logotipo&#10;&#10;Descripción generada automáticamente">
          <a:extLst>
            <a:ext uri="{FF2B5EF4-FFF2-40B4-BE49-F238E27FC236}">
              <a16:creationId xmlns:a16="http://schemas.microsoft.com/office/drawing/2014/main" id="{CD090A3D-CE3D-4D46-9C68-CA3FED55726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595"/>
        <a:stretch>
          <a:fillRect/>
        </a:stretch>
      </xdr:blipFill>
      <xdr:spPr>
        <a:xfrm>
          <a:off x="228600" y="152400"/>
          <a:ext cx="2622359" cy="122402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249977111117893"/>
  </sheetPr>
  <dimension ref="A1:AJ27"/>
  <sheetViews>
    <sheetView showGridLines="0" zoomScale="70" zoomScaleNormal="70" workbookViewId="0">
      <selection activeCell="G10" sqref="G10"/>
    </sheetView>
  </sheetViews>
  <sheetFormatPr baseColWidth="10" defaultColWidth="11.44140625" defaultRowHeight="13.8" x14ac:dyDescent="0.25"/>
  <cols>
    <col min="1" max="1" width="37.109375" style="20" customWidth="1"/>
    <col min="2" max="2" width="15.33203125" style="20" customWidth="1"/>
    <col min="3" max="3" width="18.44140625" style="20" customWidth="1"/>
    <col min="4" max="4" width="9.6640625" style="20" customWidth="1"/>
    <col min="5" max="5" width="29.33203125" style="20" customWidth="1"/>
    <col min="6" max="6" width="22.88671875" style="20" customWidth="1"/>
    <col min="7" max="7" width="67.6640625" style="20" customWidth="1"/>
    <col min="8" max="8" width="35.5546875" style="3" customWidth="1"/>
    <col min="9" max="16384" width="11.44140625" style="3"/>
  </cols>
  <sheetData>
    <row r="1" spans="1:36" s="2" customFormat="1" ht="24.6" customHeight="1" x14ac:dyDescent="0.2">
      <c r="A1" s="194"/>
      <c r="B1" s="195"/>
      <c r="C1" s="195"/>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row>
    <row r="2" spans="1:36" s="2" customFormat="1" ht="21" customHeight="1" x14ac:dyDescent="0.2">
      <c r="A2" s="196"/>
      <c r="B2" s="197" t="s">
        <v>0</v>
      </c>
      <c r="C2" s="198"/>
      <c r="D2" s="198"/>
      <c r="E2" s="198"/>
      <c r="F2" s="198"/>
      <c r="G2" s="198"/>
      <c r="H2" s="199"/>
      <c r="I2" s="204"/>
      <c r="J2" s="195"/>
      <c r="K2" s="195"/>
      <c r="L2" s="195"/>
      <c r="M2" s="195"/>
      <c r="N2" s="195"/>
      <c r="O2" s="195"/>
      <c r="P2" s="195"/>
      <c r="Q2" s="195"/>
      <c r="R2" s="195"/>
      <c r="S2" s="195"/>
      <c r="T2" s="195"/>
      <c r="U2" s="195"/>
      <c r="V2" s="195"/>
      <c r="W2" s="195"/>
      <c r="X2" s="195"/>
      <c r="Y2" s="195"/>
      <c r="Z2" s="195"/>
      <c r="AA2" s="195"/>
      <c r="AB2" s="195"/>
      <c r="AC2" s="195"/>
      <c r="AD2" s="195"/>
      <c r="AE2" s="195"/>
      <c r="AF2" s="195"/>
    </row>
    <row r="3" spans="1:36" s="2" customFormat="1" ht="19.2" customHeight="1" x14ac:dyDescent="0.2">
      <c r="A3" s="196"/>
      <c r="B3" s="205" t="s">
        <v>1</v>
      </c>
      <c r="C3" s="206"/>
      <c r="D3" s="206"/>
      <c r="E3" s="206"/>
      <c r="F3" s="206"/>
      <c r="G3" s="206"/>
      <c r="H3" s="207"/>
      <c r="I3" s="204"/>
      <c r="J3" s="195"/>
      <c r="K3" s="195"/>
      <c r="L3" s="195"/>
      <c r="M3" s="195"/>
      <c r="N3" s="195"/>
      <c r="O3" s="195"/>
      <c r="P3" s="195"/>
      <c r="Q3" s="195"/>
      <c r="R3" s="195"/>
      <c r="S3" s="195"/>
      <c r="T3" s="195"/>
      <c r="U3" s="195"/>
      <c r="V3" s="195"/>
      <c r="W3" s="195"/>
      <c r="X3" s="195"/>
      <c r="Y3" s="195"/>
      <c r="Z3" s="195"/>
      <c r="AA3" s="195"/>
      <c r="AB3" s="195"/>
      <c r="AC3" s="195"/>
      <c r="AD3" s="195"/>
      <c r="AE3" s="195"/>
      <c r="AF3" s="195"/>
    </row>
    <row r="4" spans="1:36" s="2" customFormat="1" ht="33.6" customHeight="1" x14ac:dyDescent="0.2">
      <c r="A4" s="196"/>
      <c r="B4" s="200" t="s">
        <v>2</v>
      </c>
      <c r="C4" s="201"/>
      <c r="D4" s="202" t="s">
        <v>3</v>
      </c>
      <c r="E4" s="203"/>
      <c r="F4" s="33" t="s">
        <v>4</v>
      </c>
      <c r="G4" s="202" t="s">
        <v>3</v>
      </c>
      <c r="H4" s="203"/>
      <c r="I4" s="32"/>
      <c r="J4" s="32"/>
      <c r="K4" s="32"/>
      <c r="L4" s="32"/>
      <c r="M4" s="32"/>
      <c r="N4" s="32"/>
      <c r="O4" s="32"/>
      <c r="P4" s="32"/>
      <c r="Q4" s="32"/>
      <c r="R4" s="32"/>
      <c r="S4" s="32"/>
      <c r="T4" s="32"/>
      <c r="U4" s="32"/>
      <c r="V4" s="32"/>
      <c r="W4" s="32"/>
      <c r="X4" s="32"/>
      <c r="Y4" s="32"/>
      <c r="Z4" s="32"/>
      <c r="AA4" s="32"/>
      <c r="AB4" s="32"/>
      <c r="AC4" s="32"/>
      <c r="AD4" s="32"/>
      <c r="AE4" s="32"/>
      <c r="AF4" s="32"/>
    </row>
    <row r="5" spans="1:36" s="2" customFormat="1" ht="8.4" customHeight="1" x14ac:dyDescent="0.2">
      <c r="A5" s="196"/>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row>
    <row r="8" spans="1:36" ht="40.5" customHeight="1" x14ac:dyDescent="0.25">
      <c r="A8" s="3"/>
      <c r="B8" s="191" t="s">
        <v>5</v>
      </c>
      <c r="C8" s="191"/>
      <c r="D8" s="191"/>
      <c r="E8" s="191" t="s">
        <v>6</v>
      </c>
      <c r="F8" s="191"/>
      <c r="G8" s="191"/>
      <c r="H8" s="21" t="s">
        <v>7</v>
      </c>
    </row>
    <row r="9" spans="1:36" ht="124.95" customHeight="1" x14ac:dyDescent="0.25">
      <c r="A9" s="3"/>
      <c r="B9" s="192">
        <v>1</v>
      </c>
      <c r="C9" s="192"/>
      <c r="D9" s="192"/>
      <c r="E9" s="193" t="s">
        <v>8</v>
      </c>
      <c r="F9" s="193"/>
      <c r="G9" s="193"/>
      <c r="H9" s="24">
        <v>46051</v>
      </c>
    </row>
    <row r="10" spans="1:36" ht="97.2" customHeight="1" x14ac:dyDescent="0.25">
      <c r="A10" s="3"/>
      <c r="B10" s="3"/>
      <c r="C10" s="3"/>
      <c r="D10" s="1"/>
      <c r="E10" s="1"/>
      <c r="F10" s="1"/>
      <c r="G10" s="1"/>
      <c r="H10" s="1"/>
      <c r="I10" s="1"/>
      <c r="J10" s="1"/>
      <c r="K10" s="1"/>
      <c r="L10" s="1"/>
      <c r="M10" s="1"/>
      <c r="N10" s="1"/>
      <c r="O10" s="1"/>
      <c r="P10" s="1"/>
      <c r="Q10" s="1"/>
      <c r="R10" s="1"/>
      <c r="S10" s="1"/>
      <c r="T10" s="1"/>
    </row>
    <row r="11" spans="1:36" x14ac:dyDescent="0.25">
      <c r="A11" s="3"/>
      <c r="B11" s="3"/>
      <c r="C11" s="5"/>
      <c r="F11" s="3"/>
      <c r="G11" s="3"/>
    </row>
    <row r="12" spans="1:36" x14ac:dyDescent="0.25">
      <c r="A12" s="3"/>
      <c r="B12" s="3"/>
      <c r="C12" s="5"/>
      <c r="F12" s="3"/>
      <c r="G12" s="3"/>
    </row>
    <row r="13" spans="1:36" x14ac:dyDescent="0.25">
      <c r="A13" s="3"/>
      <c r="B13" s="3"/>
      <c r="C13" s="5"/>
      <c r="F13" s="3"/>
      <c r="G13" s="3"/>
    </row>
    <row r="14" spans="1:36" x14ac:dyDescent="0.25">
      <c r="A14" s="3"/>
      <c r="B14" s="3"/>
      <c r="C14" s="5"/>
      <c r="F14" s="3"/>
      <c r="G14" s="3"/>
    </row>
    <row r="15" spans="1:36" s="20" customFormat="1" x14ac:dyDescent="0.25">
      <c r="A15" s="3"/>
      <c r="B15" s="3"/>
      <c r="C15" s="5"/>
    </row>
    <row r="16" spans="1:36" s="20" customFormat="1" x14ac:dyDescent="0.25">
      <c r="A16" s="3"/>
      <c r="B16" s="3"/>
      <c r="C16" s="5"/>
    </row>
    <row r="17" spans="1:3" s="20" customFormat="1" ht="15" customHeight="1" x14ac:dyDescent="0.25">
      <c r="A17" s="3"/>
      <c r="B17" s="3"/>
      <c r="C17" s="5"/>
    </row>
    <row r="18" spans="1:3" s="20" customFormat="1" x14ac:dyDescent="0.25">
      <c r="A18" s="3"/>
      <c r="B18" s="3"/>
      <c r="C18" s="5"/>
    </row>
    <row r="19" spans="1:3" s="20" customFormat="1" x14ac:dyDescent="0.25">
      <c r="A19" s="3"/>
      <c r="B19" s="3"/>
      <c r="C19" s="5"/>
    </row>
    <row r="20" spans="1:3" s="20" customFormat="1" ht="17.399999999999999" x14ac:dyDescent="0.3">
      <c r="A20" s="22"/>
      <c r="B20" s="23"/>
      <c r="C20" s="3"/>
    </row>
    <row r="21" spans="1:3" s="20" customFormat="1" x14ac:dyDescent="0.25">
      <c r="A21" s="2"/>
      <c r="B21" s="5"/>
      <c r="C21" s="3"/>
    </row>
    <row r="22" spans="1:3" s="20" customFormat="1" x14ac:dyDescent="0.25">
      <c r="A22" s="3"/>
      <c r="B22" s="3"/>
      <c r="C22" s="3"/>
    </row>
    <row r="23" spans="1:3" s="20" customFormat="1" x14ac:dyDescent="0.25">
      <c r="A23" s="3"/>
      <c r="B23" s="3"/>
      <c r="C23" s="3"/>
    </row>
    <row r="24" spans="1:3" s="20" customFormat="1" x14ac:dyDescent="0.25">
      <c r="A24" s="3"/>
      <c r="B24" s="3"/>
      <c r="C24" s="3"/>
    </row>
    <row r="25" spans="1:3" s="20" customFormat="1" x14ac:dyDescent="0.25">
      <c r="A25" s="3"/>
      <c r="B25" s="3"/>
      <c r="C25" s="3"/>
    </row>
    <row r="26" spans="1:3" s="20" customFormat="1" x14ac:dyDescent="0.25">
      <c r="A26" s="3"/>
      <c r="B26" s="3"/>
      <c r="C26" s="3"/>
    </row>
    <row r="27" spans="1:3" s="20" customFormat="1" x14ac:dyDescent="0.25"/>
  </sheetData>
  <mergeCells count="35">
    <mergeCell ref="AC2:AC3"/>
    <mergeCell ref="AD2:AD3"/>
    <mergeCell ref="AE2:AE3"/>
    <mergeCell ref="AF2:AF3"/>
    <mergeCell ref="B3:H3"/>
    <mergeCell ref="X2:X3"/>
    <mergeCell ref="Y2:Y3"/>
    <mergeCell ref="Z2:Z3"/>
    <mergeCell ref="AA2:AA3"/>
    <mergeCell ref="AB2:AB3"/>
    <mergeCell ref="S2:S3"/>
    <mergeCell ref="T2:T3"/>
    <mergeCell ref="U2:U3"/>
    <mergeCell ref="V2:V3"/>
    <mergeCell ref="W2:W3"/>
    <mergeCell ref="N2:N3"/>
    <mergeCell ref="O2:O3"/>
    <mergeCell ref="P2:P3"/>
    <mergeCell ref="Q2:Q3"/>
    <mergeCell ref="R2:R3"/>
    <mergeCell ref="I2:I3"/>
    <mergeCell ref="J2:J3"/>
    <mergeCell ref="K2:K3"/>
    <mergeCell ref="L2:L3"/>
    <mergeCell ref="M2:M3"/>
    <mergeCell ref="B8:D8"/>
    <mergeCell ref="B9:D9"/>
    <mergeCell ref="E8:G8"/>
    <mergeCell ref="E9:G9"/>
    <mergeCell ref="A1:C1"/>
    <mergeCell ref="A2:A5"/>
    <mergeCell ref="B2:H2"/>
    <mergeCell ref="B4:C4"/>
    <mergeCell ref="D4:E4"/>
    <mergeCell ref="G4:H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D6B0-5627-4F23-B146-E44F1048DBDE}">
  <sheetPr>
    <tabColor theme="9" tint="-0.249977111117893"/>
  </sheetPr>
  <dimension ref="A1:AJ42"/>
  <sheetViews>
    <sheetView showGridLines="0" tabSelected="1" zoomScale="70" zoomScaleNormal="70" workbookViewId="0">
      <selection activeCell="A9" sqref="A9:A20"/>
    </sheetView>
  </sheetViews>
  <sheetFormatPr baseColWidth="10" defaultColWidth="11.44140625" defaultRowHeight="13.8" x14ac:dyDescent="0.2"/>
  <cols>
    <col min="1" max="1" width="39.6640625" style="42" customWidth="1"/>
    <col min="2" max="2" width="8.33203125" style="43" customWidth="1"/>
    <col min="3" max="3" width="56.6640625" style="42" customWidth="1"/>
    <col min="4" max="4" width="45.88671875" style="42" customWidth="1"/>
    <col min="5" max="5" width="38.6640625" style="43" customWidth="1"/>
    <col min="6" max="6" width="20.5546875" style="43" customWidth="1"/>
    <col min="7" max="7" width="20" style="42" customWidth="1"/>
    <col min="8" max="8" width="25.6640625" style="42" customWidth="1"/>
    <col min="9" max="9" width="27.33203125" style="42" customWidth="1"/>
    <col min="10" max="10" width="38.5546875" style="42" customWidth="1"/>
    <col min="11" max="11" width="42.44140625" style="42" customWidth="1"/>
    <col min="12" max="12" width="26.44140625" style="42" customWidth="1"/>
    <col min="13" max="13" width="43" style="69" customWidth="1"/>
    <col min="14" max="14" width="35.88671875" style="42" customWidth="1"/>
    <col min="15" max="15" width="16.33203125" style="42" customWidth="1"/>
    <col min="16" max="16" width="37.6640625" style="42" customWidth="1"/>
    <col min="17" max="17" width="31.6640625" style="42" customWidth="1"/>
    <col min="18" max="16384" width="11.44140625" style="42"/>
  </cols>
  <sheetData>
    <row r="1" spans="1:36" ht="24.6" customHeight="1" x14ac:dyDescent="0.2">
      <c r="A1" s="232"/>
      <c r="B1" s="231"/>
      <c r="C1" s="231"/>
      <c r="D1" s="40"/>
      <c r="E1" s="41"/>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row>
    <row r="2" spans="1:36" ht="28.95" customHeight="1" x14ac:dyDescent="0.2">
      <c r="A2" s="233"/>
      <c r="B2" s="234" t="s">
        <v>0</v>
      </c>
      <c r="C2" s="235"/>
      <c r="D2" s="235"/>
      <c r="E2" s="235"/>
      <c r="F2" s="235"/>
      <c r="G2" s="235"/>
      <c r="H2" s="236"/>
      <c r="I2" s="237"/>
      <c r="J2" s="231"/>
      <c r="K2" s="231"/>
      <c r="L2" s="231"/>
      <c r="M2" s="231"/>
      <c r="N2" s="231"/>
      <c r="O2" s="231"/>
      <c r="P2" s="231"/>
      <c r="Q2" s="231"/>
      <c r="R2" s="231"/>
      <c r="S2" s="231"/>
      <c r="T2" s="231"/>
      <c r="U2" s="231"/>
      <c r="V2" s="231"/>
      <c r="W2" s="231"/>
      <c r="X2" s="231"/>
      <c r="Y2" s="231"/>
      <c r="Z2" s="231"/>
      <c r="AA2" s="231"/>
      <c r="AB2" s="231"/>
      <c r="AC2" s="231"/>
      <c r="AD2" s="231"/>
      <c r="AE2" s="231"/>
      <c r="AF2" s="231"/>
    </row>
    <row r="3" spans="1:36" ht="23.4" customHeight="1" x14ac:dyDescent="0.2">
      <c r="A3" s="233"/>
      <c r="B3" s="238" t="s">
        <v>1</v>
      </c>
      <c r="C3" s="239"/>
      <c r="D3" s="239"/>
      <c r="E3" s="239"/>
      <c r="F3" s="239"/>
      <c r="G3" s="239"/>
      <c r="H3" s="240"/>
      <c r="I3" s="237"/>
      <c r="J3" s="231"/>
      <c r="K3" s="231"/>
      <c r="L3" s="231"/>
      <c r="M3" s="231"/>
      <c r="N3" s="231"/>
      <c r="O3" s="231"/>
      <c r="P3" s="231"/>
      <c r="Q3" s="231"/>
      <c r="R3" s="231"/>
      <c r="S3" s="231"/>
      <c r="T3" s="231"/>
      <c r="U3" s="231"/>
      <c r="V3" s="231"/>
      <c r="W3" s="231"/>
      <c r="X3" s="231"/>
      <c r="Y3" s="231"/>
      <c r="Z3" s="231"/>
      <c r="AA3" s="231"/>
      <c r="AB3" s="231"/>
      <c r="AC3" s="231"/>
      <c r="AD3" s="231"/>
      <c r="AE3" s="231"/>
      <c r="AF3" s="231"/>
    </row>
    <row r="4" spans="1:36" ht="24" customHeight="1" x14ac:dyDescent="0.2">
      <c r="A4" s="233"/>
      <c r="B4" s="241"/>
      <c r="C4" s="242"/>
      <c r="D4" s="243"/>
      <c r="E4" s="244"/>
      <c r="F4" s="44" t="s">
        <v>4</v>
      </c>
      <c r="G4" s="243">
        <v>1</v>
      </c>
      <c r="H4" s="244"/>
      <c r="I4" s="40"/>
      <c r="J4" s="40"/>
      <c r="K4" s="40"/>
      <c r="L4" s="40"/>
      <c r="M4" s="40"/>
      <c r="N4" s="40"/>
      <c r="O4" s="40"/>
      <c r="P4" s="40"/>
      <c r="Q4" s="40"/>
      <c r="R4" s="40"/>
      <c r="S4" s="40"/>
      <c r="T4" s="40"/>
      <c r="U4" s="40"/>
      <c r="V4" s="40"/>
      <c r="W4" s="40"/>
      <c r="X4" s="40"/>
      <c r="Y4" s="40"/>
      <c r="Z4" s="40"/>
      <c r="AA4" s="40"/>
      <c r="AB4" s="40"/>
      <c r="AC4" s="40"/>
      <c r="AD4" s="40"/>
      <c r="AE4" s="40"/>
      <c r="AF4" s="40"/>
    </row>
    <row r="5" spans="1:36" ht="16.2" x14ac:dyDescent="0.2">
      <c r="A5" s="233"/>
      <c r="B5" s="40"/>
      <c r="C5" s="40"/>
      <c r="D5" s="40"/>
      <c r="E5" s="41"/>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row>
    <row r="7" spans="1:36" s="45" customFormat="1" ht="43.95" customHeight="1" x14ac:dyDescent="0.25">
      <c r="A7" s="208" t="s">
        <v>9</v>
      </c>
      <c r="B7" s="209"/>
      <c r="C7" s="209"/>
      <c r="D7" s="209"/>
      <c r="E7" s="209"/>
      <c r="F7" s="209"/>
      <c r="G7" s="209"/>
      <c r="H7" s="209"/>
      <c r="I7" s="210"/>
      <c r="J7" s="211" t="s">
        <v>10</v>
      </c>
      <c r="K7" s="211"/>
      <c r="L7" s="212"/>
      <c r="M7" s="245" t="s">
        <v>11</v>
      </c>
      <c r="N7" s="245"/>
      <c r="O7" s="245"/>
      <c r="P7" s="245"/>
    </row>
    <row r="8" spans="1:36" s="49" customFormat="1" ht="45.6" customHeight="1" x14ac:dyDescent="0.2">
      <c r="A8" s="70" t="s">
        <v>12</v>
      </c>
      <c r="B8" s="246" t="s">
        <v>13</v>
      </c>
      <c r="C8" s="246"/>
      <c r="D8" s="71" t="s">
        <v>14</v>
      </c>
      <c r="E8" s="70" t="s">
        <v>15</v>
      </c>
      <c r="F8" s="70" t="s">
        <v>16</v>
      </c>
      <c r="G8" s="71" t="s">
        <v>17</v>
      </c>
      <c r="H8" s="71" t="s">
        <v>18</v>
      </c>
      <c r="I8" s="71" t="s">
        <v>19</v>
      </c>
      <c r="J8" s="46" t="s">
        <v>20</v>
      </c>
      <c r="K8" s="46" t="s">
        <v>21</v>
      </c>
      <c r="L8" s="46" t="s">
        <v>22</v>
      </c>
      <c r="M8" s="47" t="s">
        <v>23</v>
      </c>
      <c r="N8" s="48" t="s">
        <v>24</v>
      </c>
      <c r="O8" s="48" t="s">
        <v>25</v>
      </c>
      <c r="P8" s="48" t="s">
        <v>26</v>
      </c>
      <c r="Q8" s="166" t="s">
        <v>27</v>
      </c>
    </row>
    <row r="9" spans="1:36" s="49" customFormat="1" ht="55.95" customHeight="1" x14ac:dyDescent="0.2">
      <c r="A9" s="247" t="s">
        <v>28</v>
      </c>
      <c r="B9" s="72" t="s">
        <v>29</v>
      </c>
      <c r="C9" s="73" t="s">
        <v>30</v>
      </c>
      <c r="D9" s="74" t="s">
        <v>31</v>
      </c>
      <c r="E9" s="75" t="s">
        <v>32</v>
      </c>
      <c r="F9" s="75" t="s">
        <v>33</v>
      </c>
      <c r="G9" s="76">
        <v>46054</v>
      </c>
      <c r="H9" s="76">
        <v>46325</v>
      </c>
      <c r="I9" s="76">
        <v>46325</v>
      </c>
      <c r="K9" s="51"/>
      <c r="L9" s="51"/>
      <c r="M9" s="52" t="s">
        <v>34</v>
      </c>
      <c r="N9" s="52"/>
      <c r="O9" s="53" t="str">
        <f>IF(N9=100,"Finalizada",IF(N9&gt;0,"En ejecución","Pendiente"))</f>
        <v>Pendiente</v>
      </c>
      <c r="P9" s="164"/>
      <c r="Q9" s="167">
        <f>+N9/1</f>
        <v>0</v>
      </c>
    </row>
    <row r="10" spans="1:36" s="49" customFormat="1" ht="51.6" customHeight="1" x14ac:dyDescent="0.2">
      <c r="A10" s="248"/>
      <c r="B10" s="72" t="s">
        <v>35</v>
      </c>
      <c r="C10" s="73" t="s">
        <v>36</v>
      </c>
      <c r="D10" s="77" t="s">
        <v>37</v>
      </c>
      <c r="E10" s="78" t="s">
        <v>32</v>
      </c>
      <c r="F10" s="78" t="s">
        <v>33</v>
      </c>
      <c r="G10" s="79">
        <v>46054</v>
      </c>
      <c r="H10" s="79">
        <v>46356</v>
      </c>
      <c r="I10" s="79">
        <v>46356</v>
      </c>
      <c r="J10" s="55"/>
      <c r="K10" s="55"/>
      <c r="L10" s="55"/>
      <c r="M10" s="52" t="s">
        <v>34</v>
      </c>
      <c r="N10" s="54"/>
      <c r="O10" s="53" t="str">
        <f t="shared" ref="O10:O36" si="0">IF(N10=100,"Finalizada",IF(N10&gt;0,"En ejecución","Pendiente"))</f>
        <v>Pendiente</v>
      </c>
      <c r="P10" s="164"/>
      <c r="Q10" s="167">
        <f>+N10/1</f>
        <v>0</v>
      </c>
    </row>
    <row r="11" spans="1:36" s="49" customFormat="1" ht="35.4" customHeight="1" x14ac:dyDescent="0.2">
      <c r="A11" s="248"/>
      <c r="B11" s="250" t="s">
        <v>38</v>
      </c>
      <c r="C11" s="251" t="s">
        <v>39</v>
      </c>
      <c r="D11" s="252" t="s">
        <v>40</v>
      </c>
      <c r="E11" s="253" t="s">
        <v>32</v>
      </c>
      <c r="F11" s="253" t="s">
        <v>41</v>
      </c>
      <c r="G11" s="215">
        <v>46054</v>
      </c>
      <c r="H11" s="215">
        <v>46386</v>
      </c>
      <c r="I11" s="80">
        <v>46111</v>
      </c>
      <c r="J11" s="56" t="s">
        <v>42</v>
      </c>
      <c r="K11" s="55" t="s">
        <v>43</v>
      </c>
      <c r="L11" s="55" t="s">
        <v>44</v>
      </c>
      <c r="M11" s="52" t="s">
        <v>45</v>
      </c>
      <c r="N11" s="54">
        <v>100</v>
      </c>
      <c r="O11" s="53" t="str">
        <f t="shared" si="0"/>
        <v>Finalizada</v>
      </c>
      <c r="P11" s="164" t="s">
        <v>46</v>
      </c>
      <c r="Q11" s="271">
        <f>+SUM(N11:N13)/3</f>
        <v>33.333333333333336</v>
      </c>
    </row>
    <row r="12" spans="1:36" s="49" customFormat="1" ht="39" customHeight="1" x14ac:dyDescent="0.2">
      <c r="A12" s="248"/>
      <c r="B12" s="250"/>
      <c r="C12" s="251"/>
      <c r="D12" s="252"/>
      <c r="E12" s="253"/>
      <c r="F12" s="253"/>
      <c r="G12" s="215"/>
      <c r="H12" s="215"/>
      <c r="I12" s="80">
        <v>46203</v>
      </c>
      <c r="J12" s="56"/>
      <c r="K12" s="55"/>
      <c r="L12" s="55"/>
      <c r="M12" s="52" t="s">
        <v>47</v>
      </c>
      <c r="N12" s="54"/>
      <c r="O12" s="53" t="str">
        <f t="shared" si="0"/>
        <v>Pendiente</v>
      </c>
      <c r="P12" s="164"/>
      <c r="Q12" s="271"/>
    </row>
    <row r="13" spans="1:36" s="49" customFormat="1" ht="33.6" customHeight="1" x14ac:dyDescent="0.2">
      <c r="A13" s="248"/>
      <c r="B13" s="250"/>
      <c r="C13" s="251"/>
      <c r="D13" s="252"/>
      <c r="E13" s="253"/>
      <c r="F13" s="253"/>
      <c r="G13" s="215"/>
      <c r="H13" s="215"/>
      <c r="I13" s="80">
        <v>46386</v>
      </c>
      <c r="J13" s="56"/>
      <c r="K13" s="55"/>
      <c r="L13" s="55"/>
      <c r="M13" s="52" t="s">
        <v>34</v>
      </c>
      <c r="N13" s="54"/>
      <c r="O13" s="53" t="str">
        <f t="shared" si="0"/>
        <v>Pendiente</v>
      </c>
      <c r="P13" s="164"/>
      <c r="Q13" s="271"/>
    </row>
    <row r="14" spans="1:36" s="49" customFormat="1" ht="28.2" customHeight="1" x14ac:dyDescent="0.2">
      <c r="A14" s="248"/>
      <c r="B14" s="250" t="s">
        <v>48</v>
      </c>
      <c r="C14" s="254" t="s">
        <v>49</v>
      </c>
      <c r="D14" s="218" t="s">
        <v>50</v>
      </c>
      <c r="E14" s="218" t="s">
        <v>32</v>
      </c>
      <c r="F14" s="218" t="s">
        <v>41</v>
      </c>
      <c r="G14" s="213">
        <v>46023</v>
      </c>
      <c r="H14" s="214">
        <v>46386</v>
      </c>
      <c r="I14" s="82">
        <v>46142</v>
      </c>
      <c r="J14" s="55" t="s">
        <v>51</v>
      </c>
      <c r="K14" s="55" t="s">
        <v>43</v>
      </c>
      <c r="L14" s="55" t="s">
        <v>44</v>
      </c>
      <c r="M14" s="52" t="s">
        <v>45</v>
      </c>
      <c r="N14" s="54">
        <v>100</v>
      </c>
      <c r="O14" s="53" t="str">
        <f t="shared" si="0"/>
        <v>Finalizada</v>
      </c>
      <c r="P14" s="164" t="s">
        <v>52</v>
      </c>
      <c r="Q14" s="271">
        <f>+SUM(N14:N16)/3</f>
        <v>33.333333333333336</v>
      </c>
    </row>
    <row r="15" spans="1:36" s="49" customFormat="1" ht="36.6" customHeight="1" x14ac:dyDescent="0.2">
      <c r="A15" s="248"/>
      <c r="B15" s="250"/>
      <c r="C15" s="254"/>
      <c r="D15" s="253"/>
      <c r="E15" s="253"/>
      <c r="F15" s="253"/>
      <c r="G15" s="213"/>
      <c r="H15" s="215"/>
      <c r="I15" s="76">
        <v>46265</v>
      </c>
      <c r="J15" s="55"/>
      <c r="K15" s="55"/>
      <c r="L15" s="55"/>
      <c r="M15" s="52" t="s">
        <v>47</v>
      </c>
      <c r="N15" s="54"/>
      <c r="O15" s="53" t="str">
        <f t="shared" si="0"/>
        <v>Pendiente</v>
      </c>
      <c r="P15" s="164"/>
      <c r="Q15" s="271"/>
    </row>
    <row r="16" spans="1:36" s="49" customFormat="1" ht="36.6" customHeight="1" x14ac:dyDescent="0.2">
      <c r="A16" s="248"/>
      <c r="B16" s="250"/>
      <c r="C16" s="254"/>
      <c r="D16" s="253"/>
      <c r="E16" s="253"/>
      <c r="F16" s="253"/>
      <c r="G16" s="214"/>
      <c r="H16" s="215"/>
      <c r="I16" s="76">
        <v>46386</v>
      </c>
      <c r="J16" s="50"/>
      <c r="K16" s="58"/>
      <c r="L16" s="55"/>
      <c r="M16" s="52" t="s">
        <v>34</v>
      </c>
      <c r="N16" s="54"/>
      <c r="O16" s="53" t="str">
        <f t="shared" si="0"/>
        <v>Pendiente</v>
      </c>
      <c r="P16" s="164"/>
      <c r="Q16" s="271"/>
    </row>
    <row r="17" spans="1:17" s="49" customFormat="1" ht="58.2" customHeight="1" x14ac:dyDescent="0.2">
      <c r="A17" s="248"/>
      <c r="B17" s="83" t="s">
        <v>53</v>
      </c>
      <c r="C17" s="84" t="s">
        <v>54</v>
      </c>
      <c r="D17" s="85" t="s">
        <v>55</v>
      </c>
      <c r="E17" s="86" t="s">
        <v>32</v>
      </c>
      <c r="F17" s="86" t="s">
        <v>33</v>
      </c>
      <c r="G17" s="87">
        <v>46023</v>
      </c>
      <c r="H17" s="87">
        <v>46053</v>
      </c>
      <c r="I17" s="87">
        <v>46053</v>
      </c>
      <c r="J17" s="60" t="s">
        <v>56</v>
      </c>
      <c r="K17" s="61" t="s">
        <v>43</v>
      </c>
      <c r="L17" s="55" t="s">
        <v>44</v>
      </c>
      <c r="M17" s="52" t="s">
        <v>45</v>
      </c>
      <c r="N17" s="54">
        <v>100</v>
      </c>
      <c r="O17" s="53" t="str">
        <f t="shared" si="0"/>
        <v>Finalizada</v>
      </c>
      <c r="P17" s="164" t="s">
        <v>57</v>
      </c>
      <c r="Q17" s="167">
        <f>+N17/1</f>
        <v>100</v>
      </c>
    </row>
    <row r="18" spans="1:17" s="49" customFormat="1" ht="91.95" customHeight="1" x14ac:dyDescent="0.2">
      <c r="A18" s="248"/>
      <c r="B18" s="88" t="s">
        <v>58</v>
      </c>
      <c r="C18" s="84" t="s">
        <v>59</v>
      </c>
      <c r="D18" s="85" t="s">
        <v>60</v>
      </c>
      <c r="E18" s="86" t="s">
        <v>32</v>
      </c>
      <c r="F18" s="86" t="s">
        <v>33</v>
      </c>
      <c r="G18" s="87">
        <v>46054</v>
      </c>
      <c r="H18" s="87">
        <v>46142</v>
      </c>
      <c r="I18" s="87">
        <v>46142</v>
      </c>
      <c r="J18" s="173" t="s">
        <v>61</v>
      </c>
      <c r="K18" s="61" t="s">
        <v>43</v>
      </c>
      <c r="L18" s="62" t="s">
        <v>62</v>
      </c>
      <c r="M18" s="52" t="s">
        <v>45</v>
      </c>
      <c r="N18" s="54">
        <v>100</v>
      </c>
      <c r="O18" s="53" t="str">
        <f t="shared" si="0"/>
        <v>Finalizada</v>
      </c>
      <c r="P18" s="164" t="s">
        <v>57</v>
      </c>
      <c r="Q18" s="167">
        <f>+N18/1</f>
        <v>100</v>
      </c>
    </row>
    <row r="19" spans="1:17" s="49" customFormat="1" ht="59.4" customHeight="1" x14ac:dyDescent="0.2">
      <c r="A19" s="248"/>
      <c r="B19" s="255" t="s">
        <v>63</v>
      </c>
      <c r="C19" s="257" t="s">
        <v>64</v>
      </c>
      <c r="D19" s="225" t="s">
        <v>65</v>
      </c>
      <c r="E19" s="217" t="s">
        <v>32</v>
      </c>
      <c r="F19" s="217" t="s">
        <v>66</v>
      </c>
      <c r="G19" s="216">
        <v>46054</v>
      </c>
      <c r="H19" s="216">
        <v>46325</v>
      </c>
      <c r="I19" s="76">
        <v>46172</v>
      </c>
      <c r="J19" s="59"/>
      <c r="K19" s="61"/>
      <c r="L19" s="62"/>
      <c r="M19" s="52" t="s">
        <v>47</v>
      </c>
      <c r="N19" s="54"/>
      <c r="O19" s="53" t="str">
        <f t="shared" si="0"/>
        <v>Pendiente</v>
      </c>
      <c r="P19" s="164"/>
      <c r="Q19" s="271">
        <f>+SUM(N19:N20)/2</f>
        <v>0</v>
      </c>
    </row>
    <row r="20" spans="1:17" s="49" customFormat="1" ht="40.950000000000003" customHeight="1" x14ac:dyDescent="0.2">
      <c r="A20" s="249"/>
      <c r="B20" s="256"/>
      <c r="C20" s="258"/>
      <c r="D20" s="226"/>
      <c r="E20" s="218"/>
      <c r="F20" s="218"/>
      <c r="G20" s="214"/>
      <c r="H20" s="214"/>
      <c r="I20" s="76">
        <v>46325</v>
      </c>
      <c r="J20" s="59"/>
      <c r="K20" s="61"/>
      <c r="L20" s="62"/>
      <c r="M20" s="52" t="s">
        <v>34</v>
      </c>
      <c r="N20" s="54"/>
      <c r="O20" s="53" t="str">
        <f t="shared" si="0"/>
        <v>Pendiente</v>
      </c>
      <c r="P20" s="164"/>
      <c r="Q20" s="271"/>
    </row>
    <row r="21" spans="1:17" ht="49.5" customHeight="1" x14ac:dyDescent="0.2">
      <c r="A21" s="219" t="s">
        <v>67</v>
      </c>
      <c r="B21" s="90" t="s">
        <v>68</v>
      </c>
      <c r="C21" s="91" t="s">
        <v>69</v>
      </c>
      <c r="D21" s="74" t="s">
        <v>70</v>
      </c>
      <c r="E21" s="75" t="s">
        <v>32</v>
      </c>
      <c r="F21" s="75" t="s">
        <v>33</v>
      </c>
      <c r="G21" s="76">
        <v>46054</v>
      </c>
      <c r="H21" s="76">
        <v>46356</v>
      </c>
      <c r="I21" s="76">
        <v>46356</v>
      </c>
      <c r="J21" s="50"/>
      <c r="K21" s="58"/>
      <c r="L21" s="58"/>
      <c r="M21" s="63" t="s">
        <v>34</v>
      </c>
      <c r="N21" s="64"/>
      <c r="O21" s="53" t="str">
        <f t="shared" si="0"/>
        <v>Pendiente</v>
      </c>
      <c r="P21" s="165"/>
      <c r="Q21" s="168">
        <f>+N21/1</f>
        <v>0</v>
      </c>
    </row>
    <row r="22" spans="1:17" ht="71.25" customHeight="1" x14ac:dyDescent="0.2">
      <c r="A22" s="219"/>
      <c r="B22" s="90" t="s">
        <v>71</v>
      </c>
      <c r="C22" s="91" t="s">
        <v>72</v>
      </c>
      <c r="D22" s="74" t="s">
        <v>73</v>
      </c>
      <c r="E22" s="75" t="s">
        <v>32</v>
      </c>
      <c r="F22" s="75" t="s">
        <v>33</v>
      </c>
      <c r="G22" s="87">
        <v>46054</v>
      </c>
      <c r="H22" s="87">
        <v>46233</v>
      </c>
      <c r="I22" s="87">
        <v>46233</v>
      </c>
      <c r="J22" s="65"/>
      <c r="K22" s="58"/>
      <c r="L22" s="58"/>
      <c r="M22" s="63" t="s">
        <v>47</v>
      </c>
      <c r="N22" s="64"/>
      <c r="O22" s="53" t="str">
        <f t="shared" si="0"/>
        <v>Pendiente</v>
      </c>
      <c r="P22" s="165"/>
      <c r="Q22" s="168">
        <f>+N22/1</f>
        <v>0</v>
      </c>
    </row>
    <row r="23" spans="1:17" ht="28.5" customHeight="1" x14ac:dyDescent="0.2">
      <c r="A23" s="219"/>
      <c r="B23" s="221" t="s">
        <v>74</v>
      </c>
      <c r="C23" s="223" t="s">
        <v>75</v>
      </c>
      <c r="D23" s="225" t="s">
        <v>65</v>
      </c>
      <c r="E23" s="217" t="s">
        <v>32</v>
      </c>
      <c r="F23" s="217" t="s">
        <v>66</v>
      </c>
      <c r="G23" s="216">
        <v>46054</v>
      </c>
      <c r="H23" s="216">
        <v>46356</v>
      </c>
      <c r="I23" s="87">
        <v>46203</v>
      </c>
      <c r="J23" s="65"/>
      <c r="K23" s="66"/>
      <c r="L23" s="58"/>
      <c r="M23" s="63" t="s">
        <v>47</v>
      </c>
      <c r="N23" s="64"/>
      <c r="O23" s="53" t="str">
        <f t="shared" si="0"/>
        <v>Pendiente</v>
      </c>
      <c r="P23" s="165"/>
      <c r="Q23" s="271">
        <f>+SUM(N23:N24)/2</f>
        <v>0</v>
      </c>
    </row>
    <row r="24" spans="1:17" ht="28.5" customHeight="1" x14ac:dyDescent="0.2">
      <c r="A24" s="219"/>
      <c r="B24" s="222"/>
      <c r="C24" s="224"/>
      <c r="D24" s="226"/>
      <c r="E24" s="218"/>
      <c r="F24" s="218"/>
      <c r="G24" s="214"/>
      <c r="H24" s="214"/>
      <c r="I24" s="82">
        <v>46356</v>
      </c>
      <c r="J24" s="65"/>
      <c r="K24" s="66"/>
      <c r="L24" s="58"/>
      <c r="M24" s="63" t="s">
        <v>34</v>
      </c>
      <c r="N24" s="64"/>
      <c r="O24" s="53" t="str">
        <f t="shared" si="0"/>
        <v>Pendiente</v>
      </c>
      <c r="P24" s="165"/>
      <c r="Q24" s="271"/>
    </row>
    <row r="25" spans="1:17" ht="28.5" customHeight="1" x14ac:dyDescent="0.2">
      <c r="A25" s="219"/>
      <c r="B25" s="227" t="s">
        <v>76</v>
      </c>
      <c r="C25" s="228" t="s">
        <v>77</v>
      </c>
      <c r="D25" s="217" t="s">
        <v>78</v>
      </c>
      <c r="E25" s="217" t="s">
        <v>32</v>
      </c>
      <c r="F25" s="217" t="s">
        <v>41</v>
      </c>
      <c r="G25" s="216">
        <v>46054</v>
      </c>
      <c r="H25" s="216">
        <v>46386</v>
      </c>
      <c r="I25" s="82">
        <v>46265</v>
      </c>
      <c r="J25" s="65"/>
      <c r="K25" s="66"/>
      <c r="L25" s="58"/>
      <c r="M25" s="63" t="s">
        <v>47</v>
      </c>
      <c r="N25" s="64"/>
      <c r="O25" s="53" t="str">
        <f t="shared" si="0"/>
        <v>Pendiente</v>
      </c>
      <c r="P25" s="165"/>
      <c r="Q25" s="271">
        <f>+SUM(N25:N26)/2</f>
        <v>0</v>
      </c>
    </row>
    <row r="26" spans="1:17" ht="28.5" customHeight="1" x14ac:dyDescent="0.2">
      <c r="A26" s="219"/>
      <c r="B26" s="221"/>
      <c r="C26" s="229"/>
      <c r="D26" s="230"/>
      <c r="E26" s="230"/>
      <c r="F26" s="230"/>
      <c r="G26" s="213"/>
      <c r="H26" s="213"/>
      <c r="I26" s="95">
        <v>46356</v>
      </c>
      <c r="J26" s="65"/>
      <c r="K26" s="66"/>
      <c r="L26" s="58"/>
      <c r="M26" s="63" t="s">
        <v>34</v>
      </c>
      <c r="N26" s="64"/>
      <c r="O26" s="53" t="str">
        <f t="shared" si="0"/>
        <v>Pendiente</v>
      </c>
      <c r="P26" s="165"/>
      <c r="Q26" s="271"/>
    </row>
    <row r="27" spans="1:17" ht="84.6" customHeight="1" x14ac:dyDescent="0.2">
      <c r="A27" s="219"/>
      <c r="B27" s="90" t="s">
        <v>79</v>
      </c>
      <c r="C27" s="91" t="s">
        <v>80</v>
      </c>
      <c r="D27" s="74" t="s">
        <v>81</v>
      </c>
      <c r="E27" s="75" t="s">
        <v>32</v>
      </c>
      <c r="F27" s="75" t="s">
        <v>33</v>
      </c>
      <c r="G27" s="76">
        <v>46054</v>
      </c>
      <c r="H27" s="76">
        <v>46173</v>
      </c>
      <c r="I27" s="76">
        <v>46173</v>
      </c>
      <c r="J27" s="57"/>
      <c r="K27" s="66"/>
      <c r="L27" s="58"/>
      <c r="M27" s="63" t="s">
        <v>47</v>
      </c>
      <c r="N27" s="64"/>
      <c r="O27" s="53" t="str">
        <f t="shared" si="0"/>
        <v>Pendiente</v>
      </c>
      <c r="P27" s="165"/>
      <c r="Q27" s="168">
        <f>+N27/1</f>
        <v>0</v>
      </c>
    </row>
    <row r="28" spans="1:17" ht="84.6" customHeight="1" x14ac:dyDescent="0.2">
      <c r="A28" s="219"/>
      <c r="B28" s="227" t="s">
        <v>82</v>
      </c>
      <c r="C28" s="217" t="s">
        <v>83</v>
      </c>
      <c r="D28" s="217" t="s">
        <v>65</v>
      </c>
      <c r="E28" s="217" t="s">
        <v>32</v>
      </c>
      <c r="F28" s="217" t="s">
        <v>66</v>
      </c>
      <c r="G28" s="216">
        <v>46054</v>
      </c>
      <c r="H28" s="216">
        <v>46356</v>
      </c>
      <c r="I28" s="87">
        <v>46203</v>
      </c>
      <c r="J28" s="57"/>
      <c r="K28" s="66"/>
      <c r="L28" s="58"/>
      <c r="M28" s="63" t="s">
        <v>47</v>
      </c>
      <c r="N28" s="64"/>
      <c r="O28" s="53" t="str">
        <f t="shared" si="0"/>
        <v>Pendiente</v>
      </c>
      <c r="P28" s="165"/>
      <c r="Q28" s="271">
        <f>+SUM(N28:N29)/2</f>
        <v>0</v>
      </c>
    </row>
    <row r="29" spans="1:17" ht="75.75" customHeight="1" x14ac:dyDescent="0.2">
      <c r="A29" s="220"/>
      <c r="B29" s="222"/>
      <c r="C29" s="218"/>
      <c r="D29" s="218"/>
      <c r="E29" s="218"/>
      <c r="F29" s="218"/>
      <c r="G29" s="214"/>
      <c r="H29" s="214"/>
      <c r="I29" s="82">
        <v>46356</v>
      </c>
      <c r="J29" s="57"/>
      <c r="K29" s="66"/>
      <c r="L29" s="58"/>
      <c r="M29" s="63" t="s">
        <v>34</v>
      </c>
      <c r="N29" s="64"/>
      <c r="O29" s="53" t="str">
        <f t="shared" si="0"/>
        <v>Pendiente</v>
      </c>
      <c r="P29" s="165"/>
      <c r="Q29" s="271"/>
    </row>
    <row r="30" spans="1:17" s="49" customFormat="1" ht="81" customHeight="1" x14ac:dyDescent="0.2">
      <c r="A30" s="261" t="s">
        <v>84</v>
      </c>
      <c r="B30" s="96" t="s">
        <v>85</v>
      </c>
      <c r="C30" s="97" t="s">
        <v>86</v>
      </c>
      <c r="D30" s="98" t="s">
        <v>87</v>
      </c>
      <c r="E30" s="75" t="s">
        <v>88</v>
      </c>
      <c r="F30" s="75" t="s">
        <v>33</v>
      </c>
      <c r="G30" s="76">
        <v>46054</v>
      </c>
      <c r="H30" s="76">
        <v>46264</v>
      </c>
      <c r="I30" s="76">
        <v>46264</v>
      </c>
      <c r="J30" s="50"/>
      <c r="K30" s="55"/>
      <c r="L30" s="55"/>
      <c r="M30" s="52" t="s">
        <v>47</v>
      </c>
      <c r="N30" s="54"/>
      <c r="O30" s="53" t="str">
        <f t="shared" si="0"/>
        <v>Pendiente</v>
      </c>
      <c r="P30" s="164"/>
      <c r="Q30" s="167">
        <f>+N30/1</f>
        <v>0</v>
      </c>
    </row>
    <row r="31" spans="1:17" s="49" customFormat="1" ht="84" customHeight="1" x14ac:dyDescent="0.2">
      <c r="A31" s="262"/>
      <c r="B31" s="99" t="s">
        <v>89</v>
      </c>
      <c r="C31" s="91" t="s">
        <v>90</v>
      </c>
      <c r="D31" s="100" t="s">
        <v>91</v>
      </c>
      <c r="E31" s="78" t="s">
        <v>92</v>
      </c>
      <c r="F31" s="78" t="s">
        <v>33</v>
      </c>
      <c r="G31" s="76">
        <v>46054</v>
      </c>
      <c r="H31" s="101">
        <v>46172</v>
      </c>
      <c r="I31" s="101">
        <v>46172</v>
      </c>
      <c r="J31" s="67"/>
      <c r="K31" s="58"/>
      <c r="L31" s="55"/>
      <c r="M31" s="52" t="s">
        <v>47</v>
      </c>
      <c r="N31" s="54"/>
      <c r="O31" s="68" t="str">
        <f t="shared" si="0"/>
        <v>Pendiente</v>
      </c>
      <c r="P31" s="164"/>
      <c r="Q31" s="167">
        <f>+N31/1</f>
        <v>0</v>
      </c>
    </row>
    <row r="32" spans="1:17" ht="44.4" customHeight="1" x14ac:dyDescent="0.2">
      <c r="A32" s="262"/>
      <c r="B32" s="264" t="s">
        <v>93</v>
      </c>
      <c r="C32" s="228" t="s">
        <v>94</v>
      </c>
      <c r="D32" s="268" t="s">
        <v>95</v>
      </c>
      <c r="E32" s="217" t="s">
        <v>92</v>
      </c>
      <c r="F32" s="217" t="s">
        <v>41</v>
      </c>
      <c r="G32" s="215">
        <v>46054</v>
      </c>
      <c r="H32" s="215">
        <v>46386</v>
      </c>
      <c r="I32" s="101">
        <v>46142</v>
      </c>
      <c r="J32" s="64" t="s">
        <v>96</v>
      </c>
      <c r="K32" s="64" t="s">
        <v>97</v>
      </c>
      <c r="L32" s="64" t="s">
        <v>98</v>
      </c>
      <c r="M32" s="52" t="s">
        <v>45</v>
      </c>
      <c r="N32" s="64">
        <v>100</v>
      </c>
      <c r="O32" s="68" t="str">
        <f>IF(N32=100,"Finalizada",IF(N32&gt;0,"En ejecución","Pendiente"))</f>
        <v>Finalizada</v>
      </c>
      <c r="P32" s="165" t="s">
        <v>57</v>
      </c>
      <c r="Q32" s="272">
        <f>+SUM(N32:N34)/3</f>
        <v>33.333333333333336</v>
      </c>
    </row>
    <row r="33" spans="1:17" ht="39.6" customHeight="1" x14ac:dyDescent="0.2">
      <c r="A33" s="262"/>
      <c r="B33" s="265"/>
      <c r="C33" s="229"/>
      <c r="D33" s="269"/>
      <c r="E33" s="230"/>
      <c r="F33" s="230"/>
      <c r="G33" s="215"/>
      <c r="H33" s="215"/>
      <c r="I33" s="101">
        <v>46265</v>
      </c>
      <c r="J33" s="64"/>
      <c r="K33" s="64"/>
      <c r="L33" s="64"/>
      <c r="M33" s="52" t="s">
        <v>47</v>
      </c>
      <c r="N33" s="64"/>
      <c r="O33" s="68" t="str">
        <f t="shared" si="0"/>
        <v>Pendiente</v>
      </c>
      <c r="P33" s="165"/>
      <c r="Q33" s="272"/>
    </row>
    <row r="34" spans="1:17" ht="33.6" customHeight="1" x14ac:dyDescent="0.2">
      <c r="A34" s="263"/>
      <c r="B34" s="266"/>
      <c r="C34" s="267"/>
      <c r="D34" s="270"/>
      <c r="E34" s="218"/>
      <c r="F34" s="218"/>
      <c r="G34" s="215"/>
      <c r="H34" s="215"/>
      <c r="I34" s="101">
        <v>46386</v>
      </c>
      <c r="J34" s="64"/>
      <c r="K34" s="64"/>
      <c r="L34" s="64"/>
      <c r="M34" s="52" t="s">
        <v>34</v>
      </c>
      <c r="N34" s="64"/>
      <c r="O34" s="68" t="str">
        <f t="shared" si="0"/>
        <v>Pendiente</v>
      </c>
      <c r="P34" s="165"/>
      <c r="Q34" s="272"/>
    </row>
    <row r="35" spans="1:17" ht="75.599999999999994" customHeight="1" x14ac:dyDescent="0.2">
      <c r="A35" s="259" t="s">
        <v>99</v>
      </c>
      <c r="B35" s="103" t="s">
        <v>100</v>
      </c>
      <c r="C35" s="93" t="s">
        <v>101</v>
      </c>
      <c r="D35" s="102" t="s">
        <v>102</v>
      </c>
      <c r="E35" s="102" t="s">
        <v>32</v>
      </c>
      <c r="F35" s="81" t="s">
        <v>33</v>
      </c>
      <c r="G35" s="82">
        <v>46054</v>
      </c>
      <c r="H35" s="82">
        <v>46203</v>
      </c>
      <c r="I35" s="82">
        <v>46203</v>
      </c>
      <c r="J35" s="64"/>
      <c r="K35" s="64"/>
      <c r="L35" s="64"/>
      <c r="M35" s="52" t="s">
        <v>47</v>
      </c>
      <c r="N35" s="64"/>
      <c r="O35" s="68" t="str">
        <f t="shared" si="0"/>
        <v>Pendiente</v>
      </c>
      <c r="P35" s="165"/>
      <c r="Q35" s="169">
        <f>+N35/1</f>
        <v>0</v>
      </c>
    </row>
    <row r="36" spans="1:17" ht="67.2" customHeight="1" x14ac:dyDescent="0.2">
      <c r="A36" s="260"/>
      <c r="B36" s="104" t="s">
        <v>103</v>
      </c>
      <c r="C36" s="105" t="s">
        <v>104</v>
      </c>
      <c r="D36" s="106" t="s">
        <v>105</v>
      </c>
      <c r="E36" s="107" t="s">
        <v>32</v>
      </c>
      <c r="F36" s="75" t="s">
        <v>33</v>
      </c>
      <c r="G36" s="76">
        <v>46054</v>
      </c>
      <c r="H36" s="76">
        <v>46203</v>
      </c>
      <c r="I36" s="76">
        <v>46203</v>
      </c>
      <c r="J36" s="64"/>
      <c r="K36" s="64"/>
      <c r="L36" s="64"/>
      <c r="M36" s="52" t="s">
        <v>47</v>
      </c>
      <c r="N36" s="64"/>
      <c r="O36" s="68" t="str">
        <f t="shared" si="0"/>
        <v>Pendiente</v>
      </c>
      <c r="P36" s="165"/>
      <c r="Q36" s="169">
        <f>+N36/1</f>
        <v>0</v>
      </c>
    </row>
    <row r="37" spans="1:17" ht="12.6" x14ac:dyDescent="0.2">
      <c r="M37" s="42"/>
    </row>
    <row r="38" spans="1:17" ht="12.6" x14ac:dyDescent="0.2">
      <c r="M38" s="42"/>
    </row>
    <row r="39" spans="1:17" ht="12.6" x14ac:dyDescent="0.2">
      <c r="M39" s="42"/>
    </row>
    <row r="40" spans="1:17" ht="12.6" x14ac:dyDescent="0.2">
      <c r="M40" s="42"/>
    </row>
    <row r="41" spans="1:17" ht="12.6" x14ac:dyDescent="0.2">
      <c r="M41" s="42"/>
    </row>
    <row r="42" spans="1:17" ht="12.6" x14ac:dyDescent="0.2">
      <c r="M42" s="42"/>
    </row>
  </sheetData>
  <sheetProtection algorithmName="SHA-512" hashValue="fI4Zjv0a4sIux97PoSaYlsdAeqMXo3d4YNyTPtmARCba1rHRFFijjsfUY4yTAcWotcJ6vGkbTKMiF/jsJIBqjg==" saltValue="/CYemvdnSMsmDnhjGqieHw==" spinCount="100000" sheet="1" objects="1" scenarios="1" autoFilter="0"/>
  <autoFilter ref="A8:AJ36" xr:uid="{2F8CD6B0-5627-4F23-B146-E44F1048DBDE}">
    <filterColumn colId="1" showButton="0"/>
  </autoFilter>
  <mergeCells count="95">
    <mergeCell ref="Q28:Q29"/>
    <mergeCell ref="Q32:Q34"/>
    <mergeCell ref="Q11:Q13"/>
    <mergeCell ref="Q14:Q16"/>
    <mergeCell ref="Q19:Q20"/>
    <mergeCell ref="Q23:Q24"/>
    <mergeCell ref="Q25:Q26"/>
    <mergeCell ref="E32:E34"/>
    <mergeCell ref="F32:F34"/>
    <mergeCell ref="A35:A36"/>
    <mergeCell ref="A30:A34"/>
    <mergeCell ref="B32:B34"/>
    <mergeCell ref="C32:C34"/>
    <mergeCell ref="D32:D34"/>
    <mergeCell ref="G28:G29"/>
    <mergeCell ref="H28:H29"/>
    <mergeCell ref="F25:F26"/>
    <mergeCell ref="G25:G26"/>
    <mergeCell ref="G32:G34"/>
    <mergeCell ref="H32:H34"/>
    <mergeCell ref="H25:H26"/>
    <mergeCell ref="F19:F20"/>
    <mergeCell ref="B28:B29"/>
    <mergeCell ref="C28:C29"/>
    <mergeCell ref="D28:D29"/>
    <mergeCell ref="E28:E29"/>
    <mergeCell ref="F28:F29"/>
    <mergeCell ref="E25:E26"/>
    <mergeCell ref="B19:B20"/>
    <mergeCell ref="C19:C20"/>
    <mergeCell ref="D19:D20"/>
    <mergeCell ref="E19:E20"/>
    <mergeCell ref="M7:P7"/>
    <mergeCell ref="B8:C8"/>
    <mergeCell ref="A9:A20"/>
    <mergeCell ref="B11:B13"/>
    <mergeCell ref="C11:C13"/>
    <mergeCell ref="D11:D13"/>
    <mergeCell ref="E11:E13"/>
    <mergeCell ref="F11:F13"/>
    <mergeCell ref="G19:G20"/>
    <mergeCell ref="G11:G13"/>
    <mergeCell ref="H11:H13"/>
    <mergeCell ref="B14:B16"/>
    <mergeCell ref="C14:C16"/>
    <mergeCell ref="D14:D16"/>
    <mergeCell ref="E14:E16"/>
    <mergeCell ref="F14:F16"/>
    <mergeCell ref="AD2:AD3"/>
    <mergeCell ref="AE2:AE3"/>
    <mergeCell ref="AF2:AF3"/>
    <mergeCell ref="B3:H3"/>
    <mergeCell ref="B4:C4"/>
    <mergeCell ref="D4:E4"/>
    <mergeCell ref="G4:H4"/>
    <mergeCell ref="X2:X3"/>
    <mergeCell ref="Y2:Y3"/>
    <mergeCell ref="Z2:Z3"/>
    <mergeCell ref="AA2:AA3"/>
    <mergeCell ref="AB2:AB3"/>
    <mergeCell ref="AC2:AC3"/>
    <mergeCell ref="R2:R3"/>
    <mergeCell ref="S2:S3"/>
    <mergeCell ref="T2:T3"/>
    <mergeCell ref="U2:U3"/>
    <mergeCell ref="V2:V3"/>
    <mergeCell ref="W2:W3"/>
    <mergeCell ref="L2:L3"/>
    <mergeCell ref="M2:M3"/>
    <mergeCell ref="N2:N3"/>
    <mergeCell ref="O2:O3"/>
    <mergeCell ref="P2:P3"/>
    <mergeCell ref="Q2:Q3"/>
    <mergeCell ref="K2:K3"/>
    <mergeCell ref="A1:C1"/>
    <mergeCell ref="A2:A5"/>
    <mergeCell ref="B2:H2"/>
    <mergeCell ref="I2:I3"/>
    <mergeCell ref="J2:J3"/>
    <mergeCell ref="A7:I7"/>
    <mergeCell ref="J7:L7"/>
    <mergeCell ref="G14:G16"/>
    <mergeCell ref="H14:H16"/>
    <mergeCell ref="H23:H24"/>
    <mergeCell ref="H19:H20"/>
    <mergeCell ref="F23:F24"/>
    <mergeCell ref="G23:G24"/>
    <mergeCell ref="A21:A29"/>
    <mergeCell ref="B23:B24"/>
    <mergeCell ref="C23:C24"/>
    <mergeCell ref="D23:D24"/>
    <mergeCell ref="E23:E24"/>
    <mergeCell ref="B25:B26"/>
    <mergeCell ref="C25:C26"/>
    <mergeCell ref="D25:D26"/>
  </mergeCells>
  <conditionalFormatting sqref="O9:O36">
    <cfRule type="cellIs" dxfId="14" priority="3" operator="equal">
      <formula>"En ejecución"</formula>
    </cfRule>
    <cfRule type="containsText" dxfId="13" priority="4" operator="containsText" text="Finalizada">
      <formula>NOT(ISERROR(SEARCH("Finalizada",O9)))</formula>
    </cfRule>
    <cfRule type="containsText" dxfId="12" priority="5" operator="containsText" text="Pendiente">
      <formula>NOT(ISERROR(SEARCH("Pendiente",O9)))</formula>
    </cfRule>
  </conditionalFormatting>
  <conditionalFormatting sqref="Q9:Q36">
    <cfRule type="dataBar" priority="1">
      <dataBar>
        <cfvo type="min"/>
        <cfvo type="max"/>
        <color rgb="FF638EC6"/>
      </dataBar>
      <extLst>
        <ext xmlns:x14="http://schemas.microsoft.com/office/spreadsheetml/2009/9/main" uri="{B025F937-C7B1-47D3-B67F-A62EFF666E3E}">
          <x14:id>{7BC62976-B4D0-43C6-A5EC-1699C74EA856}</x14:id>
        </ext>
      </extLst>
    </cfRule>
  </conditionalFormatting>
  <printOptions horizontalCentered="1" verticalCentered="1" headings="1"/>
  <pageMargins left="0.39370078740157483" right="0.39370078740157483" top="0.39370078740157483" bottom="0.39370078740157483" header="0" footer="0"/>
  <pageSetup paperSize="5" scale="65" orientation="landscape" r:id="rId1"/>
  <drawing r:id="rId2"/>
  <extLst>
    <ext xmlns:x14="http://schemas.microsoft.com/office/spreadsheetml/2009/9/main" uri="{78C0D931-6437-407d-A8EE-F0AAD7539E65}">
      <x14:conditionalFormattings>
        <x14:conditionalFormatting xmlns:xm="http://schemas.microsoft.com/office/excel/2006/main">
          <x14:cfRule type="dataBar" id="{7BC62976-B4D0-43C6-A5EC-1699C74EA856}">
            <x14:dataBar minLength="0" maxLength="100" border="1" negativeBarBorderColorSameAsPositive="0">
              <x14:cfvo type="autoMin"/>
              <x14:cfvo type="autoMax"/>
              <x14:borderColor rgb="FF638EC6"/>
              <x14:negativeFillColor rgb="FFFF0000"/>
              <x14:negativeBorderColor rgb="FFFF0000"/>
              <x14:axisColor rgb="FF000000"/>
            </x14:dataBar>
          </x14:cfRule>
          <xm:sqref>Q9:Q36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440DB1B-46C6-42AF-83D6-618A987074D7}">
          <x14:formula1>
            <xm:f>LISTAS!$D$4:$D$6</xm:f>
          </x14:formula1>
          <xm:sqref>M9:M36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455DC-AF75-4404-BC34-37473A816664}">
  <sheetPr>
    <tabColor theme="9" tint="-0.249977111117893"/>
  </sheetPr>
  <dimension ref="A1:AJ69"/>
  <sheetViews>
    <sheetView showGridLines="0" topLeftCell="E1" zoomScale="60" zoomScaleNormal="60" workbookViewId="0">
      <pane ySplit="1" topLeftCell="A2" activePane="bottomLeft" state="frozen"/>
      <selection activeCell="D1" sqref="D1"/>
      <selection pane="bottomLeft" activeCell="K23" sqref="K23"/>
    </sheetView>
  </sheetViews>
  <sheetFormatPr baseColWidth="10" defaultColWidth="11.44140625" defaultRowHeight="13.8" x14ac:dyDescent="0.2"/>
  <cols>
    <col min="1" max="1" width="43.6640625" style="42" customWidth="1"/>
    <col min="2" max="2" width="8.33203125" style="43" customWidth="1"/>
    <col min="3" max="3" width="67.6640625" style="42" customWidth="1"/>
    <col min="4" max="4" width="65.109375" style="109" customWidth="1"/>
    <col min="5" max="5" width="46.109375" style="42" customWidth="1"/>
    <col min="6" max="6" width="24.33203125" style="43" customWidth="1"/>
    <col min="7" max="7" width="20" style="42" customWidth="1"/>
    <col min="8" max="8" width="25.6640625" style="42" customWidth="1"/>
    <col min="9" max="9" width="27.33203125" style="42" customWidth="1"/>
    <col min="10" max="10" width="38.5546875" style="42" customWidth="1"/>
    <col min="11" max="11" width="42.44140625" style="42" customWidth="1"/>
    <col min="12" max="12" width="26.44140625" style="42" customWidth="1"/>
    <col min="13" max="13" width="43" style="69" customWidth="1"/>
    <col min="14" max="14" width="35.88671875" style="42" customWidth="1"/>
    <col min="15" max="15" width="16.33203125" style="42" customWidth="1"/>
    <col min="16" max="16" width="37.6640625" style="42" customWidth="1"/>
    <col min="17" max="17" width="25.44140625" style="42" customWidth="1"/>
    <col min="18" max="16384" width="11.44140625" style="42"/>
  </cols>
  <sheetData>
    <row r="1" spans="1:36" ht="24.6" customHeight="1" x14ac:dyDescent="0.2">
      <c r="A1" s="232"/>
      <c r="B1" s="231"/>
      <c r="C1" s="231"/>
      <c r="D1" s="108"/>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row>
    <row r="2" spans="1:36" ht="28.95" customHeight="1" x14ac:dyDescent="0.2">
      <c r="A2" s="233"/>
      <c r="B2" s="234" t="s">
        <v>0</v>
      </c>
      <c r="C2" s="235"/>
      <c r="D2" s="235"/>
      <c r="E2" s="235"/>
      <c r="F2" s="235"/>
      <c r="G2" s="235"/>
      <c r="H2" s="236"/>
      <c r="I2" s="237"/>
      <c r="J2" s="231"/>
      <c r="K2" s="231"/>
      <c r="L2" s="231"/>
      <c r="M2" s="231"/>
      <c r="N2" s="231"/>
      <c r="O2" s="231"/>
      <c r="P2" s="231"/>
      <c r="Q2" s="231"/>
      <c r="R2" s="231"/>
      <c r="S2" s="231"/>
      <c r="T2" s="231"/>
      <c r="U2" s="231"/>
      <c r="V2" s="231"/>
      <c r="W2" s="231"/>
      <c r="X2" s="231"/>
      <c r="Y2" s="231"/>
      <c r="Z2" s="231"/>
      <c r="AA2" s="231"/>
      <c r="AB2" s="231"/>
      <c r="AC2" s="231"/>
      <c r="AD2" s="231"/>
      <c r="AE2" s="231"/>
      <c r="AF2" s="231"/>
    </row>
    <row r="3" spans="1:36" ht="23.4" customHeight="1" x14ac:dyDescent="0.2">
      <c r="A3" s="233"/>
      <c r="B3" s="238" t="s">
        <v>1</v>
      </c>
      <c r="C3" s="239"/>
      <c r="D3" s="239"/>
      <c r="E3" s="239"/>
      <c r="F3" s="239"/>
      <c r="G3" s="239"/>
      <c r="H3" s="240"/>
      <c r="I3" s="237"/>
      <c r="J3" s="231"/>
      <c r="K3" s="231"/>
      <c r="L3" s="231"/>
      <c r="M3" s="231"/>
      <c r="N3" s="231"/>
      <c r="O3" s="231"/>
      <c r="P3" s="231"/>
      <c r="Q3" s="231"/>
      <c r="R3" s="231"/>
      <c r="S3" s="231"/>
      <c r="T3" s="231"/>
      <c r="U3" s="231"/>
      <c r="V3" s="231"/>
      <c r="W3" s="231"/>
      <c r="X3" s="231"/>
      <c r="Y3" s="231"/>
      <c r="Z3" s="231"/>
      <c r="AA3" s="231"/>
      <c r="AB3" s="231"/>
      <c r="AC3" s="231"/>
      <c r="AD3" s="231"/>
      <c r="AE3" s="231"/>
      <c r="AF3" s="231"/>
    </row>
    <row r="4" spans="1:36" ht="24" customHeight="1" x14ac:dyDescent="0.2">
      <c r="A4" s="233"/>
      <c r="B4" s="306" t="s">
        <v>2</v>
      </c>
      <c r="C4" s="307"/>
      <c r="D4" s="243" t="s">
        <v>3</v>
      </c>
      <c r="E4" s="244"/>
      <c r="F4" s="44" t="s">
        <v>4</v>
      </c>
      <c r="G4" s="243" t="s">
        <v>3</v>
      </c>
      <c r="H4" s="244"/>
      <c r="I4" s="40"/>
      <c r="J4" s="40"/>
      <c r="K4" s="40"/>
      <c r="L4" s="40"/>
      <c r="M4" s="40"/>
      <c r="N4" s="40"/>
      <c r="O4" s="40"/>
      <c r="P4" s="40"/>
      <c r="Q4" s="40"/>
      <c r="R4" s="40"/>
      <c r="S4" s="40"/>
      <c r="T4" s="40"/>
      <c r="U4" s="40"/>
      <c r="V4" s="40"/>
      <c r="W4" s="40"/>
      <c r="X4" s="40"/>
      <c r="Y4" s="40"/>
      <c r="Z4" s="40"/>
      <c r="AA4" s="40"/>
      <c r="AB4" s="40"/>
      <c r="AC4" s="40"/>
      <c r="AD4" s="40"/>
      <c r="AE4" s="40"/>
      <c r="AF4" s="40"/>
    </row>
    <row r="5" spans="1:36" ht="16.2" x14ac:dyDescent="0.2">
      <c r="A5" s="233"/>
      <c r="B5" s="40"/>
      <c r="C5" s="40"/>
      <c r="D5" s="108"/>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row>
    <row r="7" spans="1:36" s="45" customFormat="1" ht="43.95" customHeight="1" x14ac:dyDescent="0.25">
      <c r="A7" s="208" t="s">
        <v>106</v>
      </c>
      <c r="B7" s="209"/>
      <c r="C7" s="209"/>
      <c r="D7" s="209"/>
      <c r="E7" s="209"/>
      <c r="F7" s="209"/>
      <c r="G7" s="209"/>
      <c r="H7" s="209"/>
      <c r="I7" s="210"/>
      <c r="J7" s="211" t="s">
        <v>10</v>
      </c>
      <c r="K7" s="211"/>
      <c r="L7" s="212"/>
      <c r="M7" s="245" t="s">
        <v>11</v>
      </c>
      <c r="N7" s="245"/>
      <c r="O7" s="245"/>
      <c r="P7" s="245"/>
    </row>
    <row r="8" spans="1:36" s="49" customFormat="1" ht="45.6" customHeight="1" x14ac:dyDescent="0.2">
      <c r="A8" s="70" t="s">
        <v>12</v>
      </c>
      <c r="B8" s="246" t="s">
        <v>13</v>
      </c>
      <c r="C8" s="246"/>
      <c r="D8" s="71" t="s">
        <v>14</v>
      </c>
      <c r="E8" s="70" t="s">
        <v>15</v>
      </c>
      <c r="F8" s="70" t="s">
        <v>16</v>
      </c>
      <c r="G8" s="71" t="s">
        <v>17</v>
      </c>
      <c r="H8" s="71" t="s">
        <v>18</v>
      </c>
      <c r="I8" s="71" t="s">
        <v>19</v>
      </c>
      <c r="J8" s="46" t="s">
        <v>20</v>
      </c>
      <c r="K8" s="46" t="s">
        <v>21</v>
      </c>
      <c r="L8" s="46" t="s">
        <v>22</v>
      </c>
      <c r="M8" s="47" t="s">
        <v>23</v>
      </c>
      <c r="N8" s="48" t="s">
        <v>24</v>
      </c>
      <c r="O8" s="48" t="s">
        <v>25</v>
      </c>
      <c r="P8" s="48" t="s">
        <v>26</v>
      </c>
      <c r="Q8" s="170" t="s">
        <v>107</v>
      </c>
    </row>
    <row r="9" spans="1:36" s="49" customFormat="1" ht="107.4" customHeight="1" x14ac:dyDescent="0.2">
      <c r="A9" s="247" t="s">
        <v>108</v>
      </c>
      <c r="B9" s="72" t="s">
        <v>29</v>
      </c>
      <c r="C9" s="110" t="s">
        <v>109</v>
      </c>
      <c r="D9" s="111" t="s">
        <v>110</v>
      </c>
      <c r="E9" s="112" t="s">
        <v>111</v>
      </c>
      <c r="F9" s="75" t="s">
        <v>33</v>
      </c>
      <c r="G9" s="76">
        <v>46054</v>
      </c>
      <c r="H9" s="76">
        <v>46172</v>
      </c>
      <c r="I9" s="76">
        <v>46172</v>
      </c>
      <c r="J9" s="49" t="s">
        <v>112</v>
      </c>
      <c r="K9" s="51" t="s">
        <v>113</v>
      </c>
      <c r="L9" s="51"/>
      <c r="M9" s="52" t="s">
        <v>47</v>
      </c>
      <c r="N9" s="52"/>
      <c r="O9" s="53" t="str">
        <f t="shared" ref="O9:O49" si="0">IF(N9=100,"Finalizada",IF(N9&gt;0,"En ejecución","Pendiente"))</f>
        <v>Pendiente</v>
      </c>
      <c r="P9" s="54"/>
      <c r="Q9" s="167">
        <f>+N9/1</f>
        <v>0</v>
      </c>
    </row>
    <row r="10" spans="1:36" s="49" customFormat="1" ht="92.4" customHeight="1" x14ac:dyDescent="0.2">
      <c r="A10" s="248"/>
      <c r="B10" s="72" t="s">
        <v>35</v>
      </c>
      <c r="C10" s="110" t="s">
        <v>114</v>
      </c>
      <c r="D10" s="111" t="s">
        <v>115</v>
      </c>
      <c r="E10" s="112" t="s">
        <v>111</v>
      </c>
      <c r="F10" s="75" t="s">
        <v>33</v>
      </c>
      <c r="G10" s="76">
        <v>46054</v>
      </c>
      <c r="H10" s="76">
        <v>46295</v>
      </c>
      <c r="I10" s="76">
        <v>46295</v>
      </c>
      <c r="J10" s="55" t="s">
        <v>112</v>
      </c>
      <c r="K10" s="55" t="s">
        <v>113</v>
      </c>
      <c r="L10" s="55"/>
      <c r="M10" s="52" t="s">
        <v>34</v>
      </c>
      <c r="N10" s="54"/>
      <c r="O10" s="53" t="str">
        <f t="shared" si="0"/>
        <v>Pendiente</v>
      </c>
      <c r="P10" s="54"/>
      <c r="Q10" s="167">
        <f>+N10/1</f>
        <v>0</v>
      </c>
    </row>
    <row r="11" spans="1:36" s="49" customFormat="1" ht="29.4" customHeight="1" x14ac:dyDescent="0.2">
      <c r="A11" s="248"/>
      <c r="B11" s="255" t="s">
        <v>38</v>
      </c>
      <c r="C11" s="275" t="s">
        <v>116</v>
      </c>
      <c r="D11" s="288" t="s">
        <v>117</v>
      </c>
      <c r="E11" s="288" t="s">
        <v>118</v>
      </c>
      <c r="F11" s="217" t="s">
        <v>119</v>
      </c>
      <c r="G11" s="216">
        <v>46023</v>
      </c>
      <c r="H11" s="216">
        <v>46387</v>
      </c>
      <c r="I11" s="114">
        <v>46091</v>
      </c>
      <c r="J11" s="55" t="s">
        <v>120</v>
      </c>
      <c r="K11" s="55" t="s">
        <v>121</v>
      </c>
      <c r="L11" s="55" t="s">
        <v>122</v>
      </c>
      <c r="M11" s="52" t="s">
        <v>45</v>
      </c>
      <c r="N11" s="54">
        <v>100</v>
      </c>
      <c r="O11" s="53" t="str">
        <f t="shared" si="0"/>
        <v>Finalizada</v>
      </c>
      <c r="P11" s="54" t="s">
        <v>123</v>
      </c>
      <c r="Q11" s="271">
        <f>+SUM(N11:N16)/6</f>
        <v>16.666666666666668</v>
      </c>
    </row>
    <row r="12" spans="1:36" s="49" customFormat="1" ht="37.200000000000003" customHeight="1" x14ac:dyDescent="0.2">
      <c r="A12" s="248"/>
      <c r="B12" s="294"/>
      <c r="C12" s="295"/>
      <c r="D12" s="296"/>
      <c r="E12" s="296"/>
      <c r="F12" s="230"/>
      <c r="G12" s="213"/>
      <c r="H12" s="213"/>
      <c r="I12" s="76">
        <v>46152</v>
      </c>
      <c r="J12" s="55"/>
      <c r="K12" s="55"/>
      <c r="L12" s="55"/>
      <c r="M12" s="52" t="s">
        <v>47</v>
      </c>
      <c r="N12" s="54"/>
      <c r="O12" s="53" t="str">
        <f t="shared" si="0"/>
        <v>Pendiente</v>
      </c>
      <c r="P12" s="54"/>
      <c r="Q12" s="271"/>
    </row>
    <row r="13" spans="1:36" s="49" customFormat="1" ht="32.4" customHeight="1" x14ac:dyDescent="0.2">
      <c r="A13" s="248"/>
      <c r="B13" s="294"/>
      <c r="C13" s="295"/>
      <c r="D13" s="296"/>
      <c r="E13" s="296"/>
      <c r="F13" s="230"/>
      <c r="G13" s="213"/>
      <c r="H13" s="213"/>
      <c r="I13" s="76">
        <v>46213</v>
      </c>
      <c r="J13" s="55"/>
      <c r="K13" s="55"/>
      <c r="L13" s="55"/>
      <c r="M13" s="52" t="s">
        <v>47</v>
      </c>
      <c r="N13" s="54"/>
      <c r="O13" s="53" t="str">
        <f t="shared" si="0"/>
        <v>Pendiente</v>
      </c>
      <c r="P13" s="54"/>
      <c r="Q13" s="271"/>
    </row>
    <row r="14" spans="1:36" s="49" customFormat="1" ht="40.950000000000003" customHeight="1" x14ac:dyDescent="0.2">
      <c r="A14" s="248"/>
      <c r="B14" s="294"/>
      <c r="C14" s="295"/>
      <c r="D14" s="296"/>
      <c r="E14" s="296"/>
      <c r="F14" s="230"/>
      <c r="G14" s="213"/>
      <c r="H14" s="213"/>
      <c r="I14" s="76">
        <v>46275</v>
      </c>
      <c r="J14" s="55"/>
      <c r="K14" s="55"/>
      <c r="L14" s="55"/>
      <c r="M14" s="52" t="s">
        <v>34</v>
      </c>
      <c r="N14" s="54"/>
      <c r="O14" s="53" t="str">
        <f t="shared" si="0"/>
        <v>Pendiente</v>
      </c>
      <c r="P14" s="54"/>
      <c r="Q14" s="271"/>
    </row>
    <row r="15" spans="1:36" s="49" customFormat="1" ht="36.6" customHeight="1" x14ac:dyDescent="0.2">
      <c r="A15" s="248"/>
      <c r="B15" s="294"/>
      <c r="C15" s="295"/>
      <c r="D15" s="296"/>
      <c r="E15" s="296"/>
      <c r="F15" s="230"/>
      <c r="G15" s="213"/>
      <c r="H15" s="213"/>
      <c r="I15" s="76">
        <v>46336</v>
      </c>
      <c r="J15" s="55"/>
      <c r="K15" s="55"/>
      <c r="L15" s="55"/>
      <c r="M15" s="52" t="s">
        <v>34</v>
      </c>
      <c r="N15" s="54"/>
      <c r="O15" s="53" t="str">
        <f t="shared" si="0"/>
        <v>Pendiente</v>
      </c>
      <c r="P15" s="54"/>
      <c r="Q15" s="271"/>
    </row>
    <row r="16" spans="1:36" s="49" customFormat="1" ht="29.4" customHeight="1" x14ac:dyDescent="0.2">
      <c r="A16" s="248"/>
      <c r="B16" s="256"/>
      <c r="C16" s="276"/>
      <c r="D16" s="289"/>
      <c r="E16" s="289"/>
      <c r="F16" s="218"/>
      <c r="G16" s="214"/>
      <c r="H16" s="214"/>
      <c r="I16" s="76">
        <v>46387</v>
      </c>
      <c r="J16" s="55"/>
      <c r="K16" s="55"/>
      <c r="L16" s="55"/>
      <c r="M16" s="52" t="s">
        <v>34</v>
      </c>
      <c r="N16" s="54"/>
      <c r="O16" s="53" t="str">
        <f t="shared" si="0"/>
        <v>Pendiente</v>
      </c>
      <c r="P16" s="54"/>
      <c r="Q16" s="271"/>
    </row>
    <row r="17" spans="1:17" s="49" customFormat="1" ht="41.4" customHeight="1" x14ac:dyDescent="0.2">
      <c r="A17" s="248"/>
      <c r="B17" s="250" t="s">
        <v>48</v>
      </c>
      <c r="C17" s="305" t="s">
        <v>124</v>
      </c>
      <c r="D17" s="290" t="s">
        <v>125</v>
      </c>
      <c r="E17" s="290" t="s">
        <v>118</v>
      </c>
      <c r="F17" s="217" t="s">
        <v>41</v>
      </c>
      <c r="G17" s="291">
        <v>46054</v>
      </c>
      <c r="H17" s="291">
        <v>46387</v>
      </c>
      <c r="I17" s="117">
        <v>46152</v>
      </c>
      <c r="J17" s="55"/>
      <c r="K17" s="55"/>
      <c r="L17" s="55"/>
      <c r="M17" s="52" t="s">
        <v>47</v>
      </c>
      <c r="N17" s="54"/>
      <c r="O17" s="53" t="str">
        <f t="shared" si="0"/>
        <v>Pendiente</v>
      </c>
      <c r="P17" s="54"/>
      <c r="Q17" s="271">
        <f>+SUM(N17:N19)/3</f>
        <v>0</v>
      </c>
    </row>
    <row r="18" spans="1:17" s="49" customFormat="1" ht="33.6" customHeight="1" x14ac:dyDescent="0.2">
      <c r="A18" s="248"/>
      <c r="B18" s="250"/>
      <c r="C18" s="305"/>
      <c r="D18" s="290"/>
      <c r="E18" s="290"/>
      <c r="F18" s="230"/>
      <c r="G18" s="293"/>
      <c r="H18" s="293"/>
      <c r="I18" s="76">
        <v>46275</v>
      </c>
      <c r="J18" s="55"/>
      <c r="K18" s="55"/>
      <c r="L18" s="55"/>
      <c r="M18" s="52" t="s">
        <v>34</v>
      </c>
      <c r="N18" s="54"/>
      <c r="O18" s="53" t="str">
        <f t="shared" si="0"/>
        <v>Pendiente</v>
      </c>
      <c r="P18" s="54"/>
      <c r="Q18" s="271"/>
    </row>
    <row r="19" spans="1:17" s="49" customFormat="1" ht="34.200000000000003" customHeight="1" x14ac:dyDescent="0.2">
      <c r="A19" s="248"/>
      <c r="B19" s="250"/>
      <c r="C19" s="305"/>
      <c r="D19" s="290"/>
      <c r="E19" s="290"/>
      <c r="F19" s="218"/>
      <c r="G19" s="292"/>
      <c r="H19" s="292"/>
      <c r="I19" s="76">
        <v>46387</v>
      </c>
      <c r="J19" s="50"/>
      <c r="K19" s="58"/>
      <c r="L19" s="55"/>
      <c r="M19" s="52" t="s">
        <v>34</v>
      </c>
      <c r="N19" s="54"/>
      <c r="O19" s="53" t="str">
        <f t="shared" si="0"/>
        <v>Pendiente</v>
      </c>
      <c r="P19" s="54"/>
      <c r="Q19" s="271"/>
    </row>
    <row r="20" spans="1:17" s="49" customFormat="1" ht="29.4" customHeight="1" x14ac:dyDescent="0.2">
      <c r="A20" s="248"/>
      <c r="B20" s="250" t="s">
        <v>53</v>
      </c>
      <c r="C20" s="305" t="s">
        <v>126</v>
      </c>
      <c r="D20" s="290" t="s">
        <v>127</v>
      </c>
      <c r="E20" s="290" t="s">
        <v>128</v>
      </c>
      <c r="F20" s="217" t="s">
        <v>66</v>
      </c>
      <c r="G20" s="291">
        <v>46054</v>
      </c>
      <c r="H20" s="216">
        <v>46386</v>
      </c>
      <c r="I20" s="118">
        <v>46203</v>
      </c>
      <c r="J20" s="60"/>
      <c r="K20" s="61"/>
      <c r="L20" s="55"/>
      <c r="M20" s="52" t="s">
        <v>34</v>
      </c>
      <c r="N20" s="54"/>
      <c r="O20" s="53" t="str">
        <f t="shared" si="0"/>
        <v>Pendiente</v>
      </c>
      <c r="P20" s="54"/>
      <c r="Q20" s="271">
        <f>+SUM(N20:N21)/2</f>
        <v>0</v>
      </c>
    </row>
    <row r="21" spans="1:17" s="49" customFormat="1" ht="37.950000000000003" customHeight="1" x14ac:dyDescent="0.2">
      <c r="A21" s="248"/>
      <c r="B21" s="250"/>
      <c r="C21" s="305"/>
      <c r="D21" s="290"/>
      <c r="E21" s="290"/>
      <c r="F21" s="218"/>
      <c r="G21" s="292"/>
      <c r="H21" s="214"/>
      <c r="I21" s="87">
        <v>46386</v>
      </c>
      <c r="J21" s="60"/>
      <c r="K21" s="61"/>
      <c r="L21" s="55"/>
      <c r="M21" s="52" t="s">
        <v>34</v>
      </c>
      <c r="N21" s="54"/>
      <c r="O21" s="53" t="str">
        <f t="shared" si="0"/>
        <v>Pendiente</v>
      </c>
      <c r="P21" s="54"/>
      <c r="Q21" s="271"/>
    </row>
    <row r="22" spans="1:17" s="49" customFormat="1" ht="30" customHeight="1" x14ac:dyDescent="0.2">
      <c r="A22" s="248"/>
      <c r="B22" s="255" t="s">
        <v>58</v>
      </c>
      <c r="C22" s="298" t="s">
        <v>129</v>
      </c>
      <c r="D22" s="282" t="s">
        <v>130</v>
      </c>
      <c r="E22" s="302" t="s">
        <v>131</v>
      </c>
      <c r="F22" s="217" t="s">
        <v>132</v>
      </c>
      <c r="G22" s="291">
        <v>46023</v>
      </c>
      <c r="H22" s="216">
        <v>46386</v>
      </c>
      <c r="I22" s="87">
        <v>46052</v>
      </c>
      <c r="J22" s="60" t="s">
        <v>133</v>
      </c>
      <c r="K22" s="61" t="s">
        <v>134</v>
      </c>
      <c r="L22" s="55" t="s">
        <v>135</v>
      </c>
      <c r="M22" s="52" t="s">
        <v>45</v>
      </c>
      <c r="N22" s="54">
        <v>100</v>
      </c>
      <c r="O22" s="53" t="str">
        <f t="shared" si="0"/>
        <v>Finalizada</v>
      </c>
      <c r="P22" s="54" t="s">
        <v>136</v>
      </c>
      <c r="Q22" s="271">
        <f>+SUM(N22:N33)/12</f>
        <v>33.333333333333336</v>
      </c>
    </row>
    <row r="23" spans="1:17" s="49" customFormat="1" ht="30" customHeight="1" x14ac:dyDescent="0.2">
      <c r="A23" s="248"/>
      <c r="B23" s="294"/>
      <c r="C23" s="299"/>
      <c r="D23" s="301"/>
      <c r="E23" s="303"/>
      <c r="F23" s="230"/>
      <c r="G23" s="293"/>
      <c r="H23" s="213"/>
      <c r="I23" s="76">
        <v>46080</v>
      </c>
      <c r="J23" s="60" t="s">
        <v>137</v>
      </c>
      <c r="K23" s="61" t="s">
        <v>134</v>
      </c>
      <c r="L23" s="55" t="s">
        <v>135</v>
      </c>
      <c r="M23" s="52" t="s">
        <v>45</v>
      </c>
      <c r="N23" s="54">
        <v>100</v>
      </c>
      <c r="O23" s="53" t="str">
        <f t="shared" si="0"/>
        <v>Finalizada</v>
      </c>
      <c r="P23" s="54" t="s">
        <v>138</v>
      </c>
      <c r="Q23" s="271"/>
    </row>
    <row r="24" spans="1:17" s="49" customFormat="1" ht="31.2" customHeight="1" x14ac:dyDescent="0.2">
      <c r="A24" s="248"/>
      <c r="B24" s="294"/>
      <c r="C24" s="299"/>
      <c r="D24" s="301"/>
      <c r="E24" s="303"/>
      <c r="F24" s="230"/>
      <c r="G24" s="293"/>
      <c r="H24" s="213"/>
      <c r="I24" s="76">
        <v>46112</v>
      </c>
      <c r="J24" s="60" t="s">
        <v>139</v>
      </c>
      <c r="K24" s="61" t="s">
        <v>134</v>
      </c>
      <c r="L24" s="55" t="s">
        <v>135</v>
      </c>
      <c r="M24" s="52" t="s">
        <v>45</v>
      </c>
      <c r="N24" s="54">
        <v>100</v>
      </c>
      <c r="O24" s="53" t="str">
        <f t="shared" si="0"/>
        <v>Finalizada</v>
      </c>
      <c r="P24" s="54" t="s">
        <v>140</v>
      </c>
      <c r="Q24" s="271"/>
    </row>
    <row r="25" spans="1:17" s="49" customFormat="1" ht="33.6" customHeight="1" x14ac:dyDescent="0.2">
      <c r="A25" s="248"/>
      <c r="B25" s="294"/>
      <c r="C25" s="299"/>
      <c r="D25" s="301"/>
      <c r="E25" s="303"/>
      <c r="F25" s="230"/>
      <c r="G25" s="293"/>
      <c r="H25" s="213"/>
      <c r="I25" s="87">
        <v>46142</v>
      </c>
      <c r="J25" s="60" t="s">
        <v>141</v>
      </c>
      <c r="K25" s="61" t="s">
        <v>134</v>
      </c>
      <c r="L25" s="55" t="s">
        <v>135</v>
      </c>
      <c r="M25" s="52" t="s">
        <v>45</v>
      </c>
      <c r="N25" s="54">
        <v>100</v>
      </c>
      <c r="O25" s="53" t="str">
        <f t="shared" si="0"/>
        <v>Finalizada</v>
      </c>
      <c r="P25" s="54" t="s">
        <v>142</v>
      </c>
      <c r="Q25" s="271"/>
    </row>
    <row r="26" spans="1:17" s="49" customFormat="1" ht="32.4" customHeight="1" x14ac:dyDescent="0.2">
      <c r="A26" s="248"/>
      <c r="B26" s="294"/>
      <c r="C26" s="299"/>
      <c r="D26" s="301"/>
      <c r="E26" s="303"/>
      <c r="F26" s="230"/>
      <c r="G26" s="293"/>
      <c r="H26" s="213"/>
      <c r="I26" s="87">
        <v>46171</v>
      </c>
      <c r="J26" s="60"/>
      <c r="K26" s="61"/>
      <c r="L26" s="55"/>
      <c r="M26" s="52" t="s">
        <v>47</v>
      </c>
      <c r="N26" s="54"/>
      <c r="O26" s="53" t="str">
        <f t="shared" si="0"/>
        <v>Pendiente</v>
      </c>
      <c r="P26" s="54"/>
      <c r="Q26" s="271"/>
    </row>
    <row r="27" spans="1:17" s="49" customFormat="1" ht="31.95" customHeight="1" x14ac:dyDescent="0.2">
      <c r="A27" s="248"/>
      <c r="B27" s="294"/>
      <c r="C27" s="299"/>
      <c r="D27" s="301"/>
      <c r="E27" s="303"/>
      <c r="F27" s="230"/>
      <c r="G27" s="293"/>
      <c r="H27" s="213"/>
      <c r="I27" s="87">
        <v>46203</v>
      </c>
      <c r="J27" s="60"/>
      <c r="K27" s="61"/>
      <c r="L27" s="55"/>
      <c r="M27" s="52" t="s">
        <v>47</v>
      </c>
      <c r="N27" s="54"/>
      <c r="O27" s="53" t="str">
        <f t="shared" si="0"/>
        <v>Pendiente</v>
      </c>
      <c r="P27" s="54"/>
      <c r="Q27" s="271"/>
    </row>
    <row r="28" spans="1:17" s="49" customFormat="1" ht="29.4" customHeight="1" x14ac:dyDescent="0.2">
      <c r="A28" s="248"/>
      <c r="B28" s="294"/>
      <c r="C28" s="299"/>
      <c r="D28" s="301"/>
      <c r="E28" s="303"/>
      <c r="F28" s="230"/>
      <c r="G28" s="293"/>
      <c r="H28" s="213"/>
      <c r="I28" s="87">
        <v>46234</v>
      </c>
      <c r="J28" s="60"/>
      <c r="K28" s="61"/>
      <c r="L28" s="55"/>
      <c r="M28" s="52" t="s">
        <v>47</v>
      </c>
      <c r="N28" s="54"/>
      <c r="O28" s="53" t="str">
        <f t="shared" si="0"/>
        <v>Pendiente</v>
      </c>
      <c r="P28" s="54"/>
      <c r="Q28" s="271"/>
    </row>
    <row r="29" spans="1:17" s="49" customFormat="1" ht="29.4" customHeight="1" x14ac:dyDescent="0.2">
      <c r="A29" s="248"/>
      <c r="B29" s="294"/>
      <c r="C29" s="299"/>
      <c r="D29" s="301"/>
      <c r="E29" s="303"/>
      <c r="F29" s="230"/>
      <c r="G29" s="293"/>
      <c r="H29" s="213"/>
      <c r="I29" s="87">
        <v>46265</v>
      </c>
      <c r="J29" s="60"/>
      <c r="K29" s="61"/>
      <c r="L29" s="55"/>
      <c r="M29" s="52" t="s">
        <v>47</v>
      </c>
      <c r="N29" s="54"/>
      <c r="O29" s="53" t="str">
        <f t="shared" si="0"/>
        <v>Pendiente</v>
      </c>
      <c r="P29" s="54"/>
      <c r="Q29" s="271"/>
    </row>
    <row r="30" spans="1:17" s="49" customFormat="1" ht="26.4" customHeight="1" x14ac:dyDescent="0.2">
      <c r="A30" s="248"/>
      <c r="B30" s="294"/>
      <c r="C30" s="299"/>
      <c r="D30" s="301"/>
      <c r="E30" s="303"/>
      <c r="F30" s="230"/>
      <c r="G30" s="293"/>
      <c r="H30" s="213"/>
      <c r="I30" s="87">
        <v>46295</v>
      </c>
      <c r="J30" s="60"/>
      <c r="K30" s="61"/>
      <c r="L30" s="55"/>
      <c r="M30" s="52" t="s">
        <v>34</v>
      </c>
      <c r="N30" s="54"/>
      <c r="O30" s="53" t="str">
        <f t="shared" si="0"/>
        <v>Pendiente</v>
      </c>
      <c r="P30" s="54"/>
      <c r="Q30" s="271"/>
    </row>
    <row r="31" spans="1:17" s="49" customFormat="1" ht="32.4" customHeight="1" x14ac:dyDescent="0.2">
      <c r="A31" s="248"/>
      <c r="B31" s="294"/>
      <c r="C31" s="299"/>
      <c r="D31" s="301"/>
      <c r="E31" s="303"/>
      <c r="F31" s="230"/>
      <c r="G31" s="293"/>
      <c r="H31" s="213"/>
      <c r="I31" s="87">
        <v>46325</v>
      </c>
      <c r="J31" s="60"/>
      <c r="K31" s="61"/>
      <c r="L31" s="55"/>
      <c r="M31" s="52" t="s">
        <v>34</v>
      </c>
      <c r="N31" s="54"/>
      <c r="O31" s="53" t="str">
        <f t="shared" si="0"/>
        <v>Pendiente</v>
      </c>
      <c r="P31" s="54"/>
      <c r="Q31" s="271"/>
    </row>
    <row r="32" spans="1:17" s="49" customFormat="1" ht="32.4" customHeight="1" x14ac:dyDescent="0.2">
      <c r="A32" s="248"/>
      <c r="B32" s="294"/>
      <c r="C32" s="299"/>
      <c r="D32" s="301"/>
      <c r="E32" s="303"/>
      <c r="F32" s="230"/>
      <c r="G32" s="293"/>
      <c r="H32" s="213"/>
      <c r="I32" s="87">
        <v>46356</v>
      </c>
      <c r="J32" s="60"/>
      <c r="K32" s="61"/>
      <c r="L32" s="55"/>
      <c r="M32" s="52" t="s">
        <v>34</v>
      </c>
      <c r="N32" s="54"/>
      <c r="O32" s="53" t="str">
        <f t="shared" si="0"/>
        <v>Pendiente</v>
      </c>
      <c r="P32" s="54"/>
      <c r="Q32" s="271"/>
    </row>
    <row r="33" spans="1:17" s="49" customFormat="1" ht="30.6" customHeight="1" x14ac:dyDescent="0.2">
      <c r="A33" s="248"/>
      <c r="B33" s="256"/>
      <c r="C33" s="300"/>
      <c r="D33" s="283"/>
      <c r="E33" s="304"/>
      <c r="F33" s="218"/>
      <c r="G33" s="292"/>
      <c r="H33" s="214"/>
      <c r="I33" s="121">
        <v>46386</v>
      </c>
      <c r="J33" s="59"/>
      <c r="K33" s="61"/>
      <c r="L33" s="62"/>
      <c r="M33" s="52" t="s">
        <v>34</v>
      </c>
      <c r="N33" s="54"/>
      <c r="O33" s="53" t="str">
        <f t="shared" si="0"/>
        <v>Pendiente</v>
      </c>
      <c r="P33" s="54"/>
      <c r="Q33" s="271"/>
    </row>
    <row r="34" spans="1:17" s="49" customFormat="1" ht="48.6" customHeight="1" x14ac:dyDescent="0.2">
      <c r="A34" s="248"/>
      <c r="B34" s="255" t="s">
        <v>63</v>
      </c>
      <c r="C34" s="275" t="s">
        <v>143</v>
      </c>
      <c r="D34" s="288" t="s">
        <v>144</v>
      </c>
      <c r="E34" s="288" t="s">
        <v>145</v>
      </c>
      <c r="F34" s="217" t="s">
        <v>66</v>
      </c>
      <c r="G34" s="285">
        <v>46054</v>
      </c>
      <c r="H34" s="216">
        <v>46386</v>
      </c>
      <c r="I34" s="87">
        <v>46203</v>
      </c>
      <c r="J34" s="59" t="s">
        <v>146</v>
      </c>
      <c r="K34" s="61" t="s">
        <v>147</v>
      </c>
      <c r="L34" s="62" t="s">
        <v>148</v>
      </c>
      <c r="M34" s="52" t="s">
        <v>47</v>
      </c>
      <c r="N34" s="54"/>
      <c r="O34" s="53" t="str">
        <f t="shared" si="0"/>
        <v>Pendiente</v>
      </c>
      <c r="P34" s="54"/>
      <c r="Q34" s="271">
        <f>+SUM(N34:N35)/2</f>
        <v>0</v>
      </c>
    </row>
    <row r="35" spans="1:17" s="49" customFormat="1" ht="40.200000000000003" customHeight="1" x14ac:dyDescent="0.2">
      <c r="A35" s="248"/>
      <c r="B35" s="256"/>
      <c r="C35" s="276"/>
      <c r="D35" s="289"/>
      <c r="E35" s="289"/>
      <c r="F35" s="218"/>
      <c r="G35" s="286"/>
      <c r="H35" s="214"/>
      <c r="I35" s="87">
        <v>46386</v>
      </c>
      <c r="J35" s="59"/>
      <c r="K35" s="61"/>
      <c r="L35" s="62"/>
      <c r="M35" s="52" t="s">
        <v>34</v>
      </c>
      <c r="N35" s="54"/>
      <c r="O35" s="53" t="str">
        <f t="shared" si="0"/>
        <v>Pendiente</v>
      </c>
      <c r="P35" s="54"/>
      <c r="Q35" s="271"/>
    </row>
    <row r="36" spans="1:17" s="49" customFormat="1" ht="48.6" customHeight="1" x14ac:dyDescent="0.2">
      <c r="A36" s="248"/>
      <c r="B36" s="255" t="s">
        <v>149</v>
      </c>
      <c r="C36" s="275" t="s">
        <v>150</v>
      </c>
      <c r="D36" s="288" t="s">
        <v>151</v>
      </c>
      <c r="E36" s="288" t="s">
        <v>145</v>
      </c>
      <c r="F36" s="217" t="s">
        <v>66</v>
      </c>
      <c r="G36" s="285">
        <v>46054</v>
      </c>
      <c r="H36" s="216">
        <v>46386</v>
      </c>
      <c r="I36" s="87">
        <v>46203</v>
      </c>
      <c r="J36" s="59" t="s">
        <v>152</v>
      </c>
      <c r="K36" s="61" t="s">
        <v>147</v>
      </c>
      <c r="L36" s="62" t="s">
        <v>148</v>
      </c>
      <c r="M36" s="52" t="s">
        <v>47</v>
      </c>
      <c r="N36" s="54"/>
      <c r="O36" s="53" t="str">
        <f t="shared" si="0"/>
        <v>Pendiente</v>
      </c>
      <c r="P36" s="54"/>
      <c r="Q36" s="271">
        <f>+SUM(N36:N37)/2</f>
        <v>0</v>
      </c>
    </row>
    <row r="37" spans="1:17" s="49" customFormat="1" ht="48.6" customHeight="1" x14ac:dyDescent="0.2">
      <c r="A37" s="248"/>
      <c r="B37" s="256"/>
      <c r="C37" s="276"/>
      <c r="D37" s="289"/>
      <c r="E37" s="289"/>
      <c r="F37" s="218"/>
      <c r="G37" s="286"/>
      <c r="H37" s="214"/>
      <c r="I37" s="87">
        <v>46386</v>
      </c>
      <c r="J37" s="59"/>
      <c r="K37" s="61"/>
      <c r="L37" s="62"/>
      <c r="M37" s="52" t="s">
        <v>34</v>
      </c>
      <c r="N37" s="54"/>
      <c r="O37" s="53" t="str">
        <f t="shared" si="0"/>
        <v>Pendiente</v>
      </c>
      <c r="P37" s="54"/>
      <c r="Q37" s="271"/>
    </row>
    <row r="38" spans="1:17" s="49" customFormat="1" ht="47.4" customHeight="1" x14ac:dyDescent="0.2">
      <c r="A38" s="248"/>
      <c r="B38" s="255" t="s">
        <v>153</v>
      </c>
      <c r="C38" s="275" t="s">
        <v>154</v>
      </c>
      <c r="D38" s="288" t="s">
        <v>155</v>
      </c>
      <c r="E38" s="290" t="s">
        <v>145</v>
      </c>
      <c r="F38" s="253" t="s">
        <v>66</v>
      </c>
      <c r="G38" s="287">
        <v>46054</v>
      </c>
      <c r="H38" s="215">
        <v>46386</v>
      </c>
      <c r="I38" s="76">
        <v>46203</v>
      </c>
      <c r="J38" s="59" t="s">
        <v>156</v>
      </c>
      <c r="K38" s="61" t="s">
        <v>147</v>
      </c>
      <c r="L38" s="62" t="s">
        <v>148</v>
      </c>
      <c r="M38" s="52" t="s">
        <v>47</v>
      </c>
      <c r="N38" s="54"/>
      <c r="O38" s="53" t="str">
        <f t="shared" si="0"/>
        <v>Pendiente</v>
      </c>
      <c r="P38" s="54"/>
      <c r="Q38" s="271">
        <f>+SUM(N38:N39)/2</f>
        <v>0</v>
      </c>
    </row>
    <row r="39" spans="1:17" s="49" customFormat="1" ht="54" customHeight="1" x14ac:dyDescent="0.2">
      <c r="A39" s="248"/>
      <c r="B39" s="256"/>
      <c r="C39" s="276"/>
      <c r="D39" s="289"/>
      <c r="E39" s="290"/>
      <c r="F39" s="253"/>
      <c r="G39" s="287"/>
      <c r="H39" s="215"/>
      <c r="I39" s="76">
        <v>46386</v>
      </c>
      <c r="J39" s="59"/>
      <c r="K39" s="61"/>
      <c r="L39" s="62"/>
      <c r="M39" s="52" t="s">
        <v>34</v>
      </c>
      <c r="N39" s="54"/>
      <c r="O39" s="53" t="str">
        <f t="shared" si="0"/>
        <v>Pendiente</v>
      </c>
      <c r="P39" s="54"/>
      <c r="Q39" s="271"/>
    </row>
    <row r="40" spans="1:17" s="49" customFormat="1" ht="38.4" customHeight="1" x14ac:dyDescent="0.2">
      <c r="A40" s="248"/>
      <c r="B40" s="255" t="s">
        <v>157</v>
      </c>
      <c r="C40" s="282" t="s">
        <v>158</v>
      </c>
      <c r="D40" s="282" t="s">
        <v>159</v>
      </c>
      <c r="E40" s="284" t="s">
        <v>160</v>
      </c>
      <c r="F40" s="253" t="s">
        <v>66</v>
      </c>
      <c r="G40" s="281">
        <v>46054</v>
      </c>
      <c r="H40" s="215">
        <v>46386</v>
      </c>
      <c r="I40" s="124">
        <v>46203</v>
      </c>
      <c r="J40" s="59" t="s">
        <v>161</v>
      </c>
      <c r="K40" s="61" t="s">
        <v>162</v>
      </c>
      <c r="L40" s="62" t="s">
        <v>163</v>
      </c>
      <c r="M40" s="52" t="s">
        <v>47</v>
      </c>
      <c r="N40" s="54"/>
      <c r="O40" s="53" t="str">
        <f t="shared" si="0"/>
        <v>Pendiente</v>
      </c>
      <c r="P40" s="54"/>
      <c r="Q40" s="271">
        <f>+SUM(N40:N41)/2</f>
        <v>0</v>
      </c>
    </row>
    <row r="41" spans="1:17" s="49" customFormat="1" ht="42" customHeight="1" x14ac:dyDescent="0.2">
      <c r="A41" s="248"/>
      <c r="B41" s="256"/>
      <c r="C41" s="283"/>
      <c r="D41" s="283"/>
      <c r="E41" s="284"/>
      <c r="F41" s="253"/>
      <c r="G41" s="281"/>
      <c r="H41" s="215"/>
      <c r="I41" s="124">
        <v>46386</v>
      </c>
      <c r="J41" s="59"/>
      <c r="K41" s="61"/>
      <c r="L41" s="62"/>
      <c r="M41" s="52" t="s">
        <v>34</v>
      </c>
      <c r="N41" s="54"/>
      <c r="O41" s="53" t="str">
        <f t="shared" si="0"/>
        <v>Pendiente</v>
      </c>
      <c r="P41" s="54"/>
      <c r="Q41" s="271"/>
    </row>
    <row r="42" spans="1:17" s="49" customFormat="1" ht="99.6" customHeight="1" x14ac:dyDescent="0.2">
      <c r="A42" s="249"/>
      <c r="B42" s="72" t="s">
        <v>164</v>
      </c>
      <c r="C42" s="74" t="s">
        <v>165</v>
      </c>
      <c r="D42" s="97" t="s">
        <v>166</v>
      </c>
      <c r="E42" s="125" t="s">
        <v>32</v>
      </c>
      <c r="F42" s="75" t="s">
        <v>33</v>
      </c>
      <c r="G42" s="126">
        <v>46054</v>
      </c>
      <c r="H42" s="87">
        <v>46386</v>
      </c>
      <c r="I42" s="87">
        <v>46386</v>
      </c>
      <c r="J42" s="59"/>
      <c r="K42" s="61"/>
      <c r="L42" s="62"/>
      <c r="M42" s="52" t="s">
        <v>34</v>
      </c>
      <c r="N42" s="54"/>
      <c r="O42" s="53" t="str">
        <f t="shared" si="0"/>
        <v>Pendiente</v>
      </c>
      <c r="P42" s="54"/>
      <c r="Q42" s="167">
        <f>+N42</f>
        <v>0</v>
      </c>
    </row>
    <row r="43" spans="1:17" ht="77.400000000000006" customHeight="1" x14ac:dyDescent="0.2">
      <c r="A43" s="297" t="s">
        <v>167</v>
      </c>
      <c r="B43" s="90" t="s">
        <v>68</v>
      </c>
      <c r="C43" s="115" t="s">
        <v>168</v>
      </c>
      <c r="D43" s="115" t="s">
        <v>169</v>
      </c>
      <c r="E43" s="106" t="s">
        <v>170</v>
      </c>
      <c r="F43" s="75" t="s">
        <v>33</v>
      </c>
      <c r="G43" s="114">
        <v>46054</v>
      </c>
      <c r="H43" s="87">
        <v>46386</v>
      </c>
      <c r="I43" s="114">
        <v>46386</v>
      </c>
      <c r="J43" s="181" t="s">
        <v>171</v>
      </c>
      <c r="K43" s="58" t="s">
        <v>172</v>
      </c>
      <c r="L43" s="58" t="s">
        <v>173</v>
      </c>
      <c r="M43" s="63" t="s">
        <v>34</v>
      </c>
      <c r="N43" s="64"/>
      <c r="O43" s="53" t="str">
        <f t="shared" si="0"/>
        <v>Pendiente</v>
      </c>
      <c r="P43" s="64"/>
      <c r="Q43" s="169">
        <f>+N43</f>
        <v>0</v>
      </c>
    </row>
    <row r="44" spans="1:17" ht="52.2" customHeight="1" x14ac:dyDescent="0.2">
      <c r="A44" s="297"/>
      <c r="B44" s="227" t="s">
        <v>71</v>
      </c>
      <c r="C44" s="275" t="s">
        <v>174</v>
      </c>
      <c r="D44" s="277" t="s">
        <v>175</v>
      </c>
      <c r="E44" s="279" t="s">
        <v>170</v>
      </c>
      <c r="F44" s="217" t="s">
        <v>66</v>
      </c>
      <c r="G44" s="273">
        <v>46054</v>
      </c>
      <c r="H44" s="273">
        <v>46371</v>
      </c>
      <c r="I44" s="114">
        <v>46265</v>
      </c>
      <c r="J44" s="179" t="s">
        <v>176</v>
      </c>
      <c r="K44" s="58" t="s">
        <v>172</v>
      </c>
      <c r="L44" s="58" t="s">
        <v>173</v>
      </c>
      <c r="M44" s="63" t="s">
        <v>47</v>
      </c>
      <c r="N44" s="64"/>
      <c r="O44" s="53" t="str">
        <f t="shared" si="0"/>
        <v>Pendiente</v>
      </c>
      <c r="P44" s="64"/>
      <c r="Q44" s="272">
        <f>+SUM(N44:N45)/2</f>
        <v>0</v>
      </c>
    </row>
    <row r="45" spans="1:17" ht="48.6" customHeight="1" x14ac:dyDescent="0.2">
      <c r="A45" s="297"/>
      <c r="B45" s="222"/>
      <c r="C45" s="276"/>
      <c r="D45" s="278"/>
      <c r="E45" s="280"/>
      <c r="F45" s="218"/>
      <c r="G45" s="274"/>
      <c r="H45" s="274"/>
      <c r="I45" s="114" t="s">
        <v>177</v>
      </c>
      <c r="J45" s="65"/>
      <c r="K45" s="58"/>
      <c r="L45" s="58"/>
      <c r="M45" s="63" t="s">
        <v>34</v>
      </c>
      <c r="N45" s="64"/>
      <c r="O45" s="53" t="str">
        <f t="shared" si="0"/>
        <v>Pendiente</v>
      </c>
      <c r="P45" s="64"/>
      <c r="Q45" s="272"/>
    </row>
    <row r="46" spans="1:17" ht="75.75" customHeight="1" x14ac:dyDescent="0.2">
      <c r="A46" s="297"/>
      <c r="B46" s="90" t="s">
        <v>74</v>
      </c>
      <c r="C46" s="127" t="s">
        <v>178</v>
      </c>
      <c r="D46" s="112" t="s">
        <v>179</v>
      </c>
      <c r="E46" s="112" t="s">
        <v>170</v>
      </c>
      <c r="F46" s="75" t="s">
        <v>33</v>
      </c>
      <c r="G46" s="114">
        <v>46054</v>
      </c>
      <c r="H46" s="114">
        <v>46356</v>
      </c>
      <c r="I46" s="114">
        <v>46356</v>
      </c>
      <c r="J46" s="65" t="s">
        <v>180</v>
      </c>
      <c r="K46" s="66" t="s">
        <v>172</v>
      </c>
      <c r="L46" s="58" t="s">
        <v>173</v>
      </c>
      <c r="M46" s="63" t="s">
        <v>34</v>
      </c>
      <c r="N46" s="64"/>
      <c r="O46" s="53" t="str">
        <f t="shared" si="0"/>
        <v>Pendiente</v>
      </c>
      <c r="P46" s="64"/>
      <c r="Q46" s="169">
        <f>+N46</f>
        <v>0</v>
      </c>
    </row>
    <row r="47" spans="1:17" ht="75.75" customHeight="1" x14ac:dyDescent="0.2">
      <c r="A47" s="297"/>
      <c r="B47" s="90" t="s">
        <v>76</v>
      </c>
      <c r="C47" s="127" t="s">
        <v>181</v>
      </c>
      <c r="D47" s="112" t="s">
        <v>182</v>
      </c>
      <c r="E47" s="112" t="s">
        <v>183</v>
      </c>
      <c r="F47" s="75" t="s">
        <v>33</v>
      </c>
      <c r="G47" s="114">
        <v>46054</v>
      </c>
      <c r="H47" s="128">
        <v>46325</v>
      </c>
      <c r="I47" s="128">
        <v>46325</v>
      </c>
      <c r="J47" s="65"/>
      <c r="K47" s="66"/>
      <c r="L47" s="58"/>
      <c r="M47" s="63" t="s">
        <v>34</v>
      </c>
      <c r="N47" s="64"/>
      <c r="O47" s="53" t="str">
        <f t="shared" si="0"/>
        <v>Pendiente</v>
      </c>
      <c r="P47" s="64"/>
      <c r="Q47" s="169">
        <f>+N47</f>
        <v>0</v>
      </c>
    </row>
    <row r="48" spans="1:17" ht="88.2" customHeight="1" x14ac:dyDescent="0.2">
      <c r="A48" s="297"/>
      <c r="B48" s="90" t="s">
        <v>79</v>
      </c>
      <c r="C48" s="127" t="s">
        <v>184</v>
      </c>
      <c r="D48" s="112" t="s">
        <v>185</v>
      </c>
      <c r="E48" s="112" t="s">
        <v>32</v>
      </c>
      <c r="F48" s="75" t="s">
        <v>33</v>
      </c>
      <c r="G48" s="114">
        <v>46054</v>
      </c>
      <c r="H48" s="114">
        <v>46356</v>
      </c>
      <c r="I48" s="114">
        <v>46356</v>
      </c>
      <c r="J48" s="57"/>
      <c r="K48" s="66"/>
      <c r="L48" s="58"/>
      <c r="M48" s="63" t="s">
        <v>34</v>
      </c>
      <c r="N48" s="64"/>
      <c r="O48" s="53" t="str">
        <f t="shared" si="0"/>
        <v>Pendiente</v>
      </c>
      <c r="P48" s="64"/>
      <c r="Q48" s="169">
        <f>+N48</f>
        <v>0</v>
      </c>
    </row>
    <row r="49" spans="1:17" ht="58.95" customHeight="1" x14ac:dyDescent="0.2">
      <c r="A49" s="297"/>
      <c r="B49" s="90" t="s">
        <v>82</v>
      </c>
      <c r="C49" s="129" t="s">
        <v>186</v>
      </c>
      <c r="D49" s="130" t="s">
        <v>187</v>
      </c>
      <c r="E49" s="130" t="s">
        <v>188</v>
      </c>
      <c r="F49" s="75" t="s">
        <v>33</v>
      </c>
      <c r="G49" s="114">
        <v>46054</v>
      </c>
      <c r="H49" s="114">
        <v>46356</v>
      </c>
      <c r="I49" s="114">
        <v>46356</v>
      </c>
      <c r="J49" s="64"/>
      <c r="K49" s="64"/>
      <c r="L49" s="64"/>
      <c r="M49" s="63" t="s">
        <v>34</v>
      </c>
      <c r="N49" s="64"/>
      <c r="O49" s="53" t="str">
        <f t="shared" si="0"/>
        <v>Pendiente</v>
      </c>
      <c r="P49" s="64"/>
      <c r="Q49" s="169">
        <f>+N49</f>
        <v>0</v>
      </c>
    </row>
    <row r="50" spans="1:17" x14ac:dyDescent="0.2">
      <c r="O50" s="53"/>
    </row>
    <row r="51" spans="1:17" x14ac:dyDescent="0.2">
      <c r="O51" s="53"/>
    </row>
    <row r="52" spans="1:17" x14ac:dyDescent="0.2">
      <c r="O52" s="53"/>
    </row>
    <row r="53" spans="1:17" x14ac:dyDescent="0.2">
      <c r="O53" s="53"/>
    </row>
    <row r="54" spans="1:17" x14ac:dyDescent="0.2">
      <c r="O54" s="53"/>
    </row>
    <row r="55" spans="1:17" x14ac:dyDescent="0.2">
      <c r="O55" s="53"/>
    </row>
    <row r="56" spans="1:17" x14ac:dyDescent="0.2">
      <c r="O56" s="53"/>
    </row>
    <row r="57" spans="1:17" x14ac:dyDescent="0.2">
      <c r="O57" s="53"/>
    </row>
    <row r="58" spans="1:17" x14ac:dyDescent="0.2">
      <c r="O58" s="53"/>
    </row>
    <row r="59" spans="1:17" x14ac:dyDescent="0.2">
      <c r="O59" s="53"/>
    </row>
    <row r="60" spans="1:17" x14ac:dyDescent="0.2">
      <c r="O60" s="53"/>
    </row>
    <row r="61" spans="1:17" x14ac:dyDescent="0.2">
      <c r="O61" s="53"/>
    </row>
    <row r="62" spans="1:17" x14ac:dyDescent="0.2">
      <c r="O62" s="53"/>
    </row>
    <row r="63" spans="1:17" x14ac:dyDescent="0.2">
      <c r="O63" s="53"/>
    </row>
    <row r="64" spans="1:17" x14ac:dyDescent="0.2">
      <c r="O64" s="53"/>
    </row>
    <row r="65" spans="15:15" x14ac:dyDescent="0.2">
      <c r="O65" s="53"/>
    </row>
    <row r="66" spans="15:15" x14ac:dyDescent="0.2">
      <c r="O66" s="53"/>
    </row>
    <row r="67" spans="15:15" x14ac:dyDescent="0.2">
      <c r="O67" s="53"/>
    </row>
    <row r="68" spans="15:15" x14ac:dyDescent="0.2">
      <c r="O68" s="53"/>
    </row>
    <row r="69" spans="15:15" x14ac:dyDescent="0.2">
      <c r="O69" s="53"/>
    </row>
  </sheetData>
  <sheetProtection algorithmName="SHA-512" hashValue="8SFA/IIjoxLPn6TxXAFFf0t/5/k73M48tf41s1FPOXt/gQm0xgOdMmVzgTpPS/sdHls8UJIhQI9z0TP6JNKjAQ==" saltValue="Us0+BHh8FMK71hvvm2z6pg==" spinCount="100000" sheet="1" objects="1" scenarios="1" autoFilter="0"/>
  <autoFilter ref="A8:AJ69" xr:uid="{001455DC-AF75-4404-BC34-37473A816664}">
    <filterColumn colId="1" showButton="0"/>
  </autoFilter>
  <mergeCells count="109">
    <mergeCell ref="Q36:Q37"/>
    <mergeCell ref="Q38:Q39"/>
    <mergeCell ref="Q40:Q41"/>
    <mergeCell ref="Q44:Q45"/>
    <mergeCell ref="Q11:Q16"/>
    <mergeCell ref="Q17:Q19"/>
    <mergeCell ref="Q20:Q21"/>
    <mergeCell ref="Q22:Q33"/>
    <mergeCell ref="Q34:Q35"/>
    <mergeCell ref="A1:C1"/>
    <mergeCell ref="A2:A5"/>
    <mergeCell ref="B2:H2"/>
    <mergeCell ref="I2:I3"/>
    <mergeCell ref="J2:J3"/>
    <mergeCell ref="AE2:AE3"/>
    <mergeCell ref="AF2:AF3"/>
    <mergeCell ref="B3:H3"/>
    <mergeCell ref="B4:C4"/>
    <mergeCell ref="D4:E4"/>
    <mergeCell ref="G4:H4"/>
    <mergeCell ref="X2:X3"/>
    <mergeCell ref="Y2:Y3"/>
    <mergeCell ref="Z2:Z3"/>
    <mergeCell ref="AA2:AA3"/>
    <mergeCell ref="AB2:AB3"/>
    <mergeCell ref="AC2:AC3"/>
    <mergeCell ref="R2:R3"/>
    <mergeCell ref="S2:S3"/>
    <mergeCell ref="T2:T3"/>
    <mergeCell ref="U2:U3"/>
    <mergeCell ref="J7:L7"/>
    <mergeCell ref="M7:P7"/>
    <mergeCell ref="B8:C8"/>
    <mergeCell ref="AD2:AD3"/>
    <mergeCell ref="V2:V3"/>
    <mergeCell ref="W2:W3"/>
    <mergeCell ref="L2:L3"/>
    <mergeCell ref="M2:M3"/>
    <mergeCell ref="N2:N3"/>
    <mergeCell ref="O2:O3"/>
    <mergeCell ref="P2:P3"/>
    <mergeCell ref="Q2:Q3"/>
    <mergeCell ref="K2:K3"/>
    <mergeCell ref="H20:H21"/>
    <mergeCell ref="B22:B33"/>
    <mergeCell ref="C22:C33"/>
    <mergeCell ref="D22:D33"/>
    <mergeCell ref="E22:E33"/>
    <mergeCell ref="C20:C21"/>
    <mergeCell ref="D20:D21"/>
    <mergeCell ref="E20:E21"/>
    <mergeCell ref="A7:I7"/>
    <mergeCell ref="G11:G16"/>
    <mergeCell ref="H11:H16"/>
    <mergeCell ref="B17:B19"/>
    <mergeCell ref="C17:C19"/>
    <mergeCell ref="D17:D19"/>
    <mergeCell ref="E17:E19"/>
    <mergeCell ref="F17:F19"/>
    <mergeCell ref="G17:G19"/>
    <mergeCell ref="H17:H19"/>
    <mergeCell ref="C36:C37"/>
    <mergeCell ref="D36:D37"/>
    <mergeCell ref="E36:E37"/>
    <mergeCell ref="B11:B16"/>
    <mergeCell ref="C11:C16"/>
    <mergeCell ref="D11:D16"/>
    <mergeCell ref="E11:E16"/>
    <mergeCell ref="F11:F16"/>
    <mergeCell ref="A43:A49"/>
    <mergeCell ref="B20:B21"/>
    <mergeCell ref="H34:H35"/>
    <mergeCell ref="H38:H39"/>
    <mergeCell ref="H36:H37"/>
    <mergeCell ref="A9:A42"/>
    <mergeCell ref="G34:G35"/>
    <mergeCell ref="G36:G37"/>
    <mergeCell ref="G38:G39"/>
    <mergeCell ref="C38:C39"/>
    <mergeCell ref="D38:D39"/>
    <mergeCell ref="E38:E39"/>
    <mergeCell ref="B34:B35"/>
    <mergeCell ref="B36:B37"/>
    <mergeCell ref="B38:B39"/>
    <mergeCell ref="H22:H33"/>
    <mergeCell ref="F34:F35"/>
    <mergeCell ref="F36:F37"/>
    <mergeCell ref="F20:F21"/>
    <mergeCell ref="G20:G21"/>
    <mergeCell ref="F22:F33"/>
    <mergeCell ref="G22:G33"/>
    <mergeCell ref="F38:F39"/>
    <mergeCell ref="C34:C35"/>
    <mergeCell ref="D34:D35"/>
    <mergeCell ref="E34:E35"/>
    <mergeCell ref="H44:H45"/>
    <mergeCell ref="B44:B45"/>
    <mergeCell ref="C44:C45"/>
    <mergeCell ref="D44:D45"/>
    <mergeCell ref="E44:E45"/>
    <mergeCell ref="F44:F45"/>
    <mergeCell ref="G44:G45"/>
    <mergeCell ref="G40:G41"/>
    <mergeCell ref="H40:H41"/>
    <mergeCell ref="F40:F41"/>
    <mergeCell ref="B40:B41"/>
    <mergeCell ref="C40:C41"/>
    <mergeCell ref="D40:D41"/>
    <mergeCell ref="E40:E41"/>
  </mergeCells>
  <phoneticPr fontId="27" type="noConversion"/>
  <conditionalFormatting sqref="E44">
    <cfRule type="cellIs" dxfId="11" priority="5" operator="equal">
      <formula>"En ejecución"</formula>
    </cfRule>
    <cfRule type="containsText" dxfId="10" priority="6" operator="containsText" text="Finalizada">
      <formula>NOT(ISERROR(SEARCH("Finalizada",E44)))</formula>
    </cfRule>
    <cfRule type="containsText" dxfId="9" priority="7" operator="containsText" text="Pendiente">
      <formula>NOT(ISERROR(SEARCH("Pendiente",E44)))</formula>
    </cfRule>
  </conditionalFormatting>
  <conditionalFormatting sqref="O9:O69">
    <cfRule type="cellIs" dxfId="8" priority="2" operator="equal">
      <formula>"En ejecución"</formula>
    </cfRule>
    <cfRule type="containsText" dxfId="7" priority="3" operator="containsText" text="Finalizada">
      <formula>NOT(ISERROR(SEARCH("Finalizada",O9)))</formula>
    </cfRule>
    <cfRule type="containsText" dxfId="6" priority="4" operator="containsText" text="Pendiente">
      <formula>NOT(ISERROR(SEARCH("Pendiente",O9)))</formula>
    </cfRule>
  </conditionalFormatting>
  <conditionalFormatting sqref="Q8:Q49">
    <cfRule type="dataBar" priority="1">
      <dataBar>
        <cfvo type="min"/>
        <cfvo type="max"/>
        <color rgb="FF638EC6"/>
      </dataBar>
      <extLst>
        <ext xmlns:x14="http://schemas.microsoft.com/office/spreadsheetml/2009/9/main" uri="{B025F937-C7B1-47D3-B67F-A62EFF666E3E}">
          <x14:id>{6177F7AE-6D3C-42CA-9326-FE8C29492443}</x14:id>
        </ext>
      </extLst>
    </cfRule>
  </conditionalFormatting>
  <printOptions horizontalCentered="1" verticalCentered="1" headings="1"/>
  <pageMargins left="0.39370078740157483" right="0.39370078740157483" top="0.39370078740157483" bottom="0.39370078740157483" header="0" footer="0"/>
  <pageSetup paperSize="5" scale="65" orientation="landscape" r:id="rId1"/>
  <drawing r:id="rId2"/>
  <extLst>
    <ext xmlns:x14="http://schemas.microsoft.com/office/spreadsheetml/2009/9/main" uri="{78C0D931-6437-407d-A8EE-F0AAD7539E65}">
      <x14:conditionalFormattings>
        <x14:conditionalFormatting xmlns:xm="http://schemas.microsoft.com/office/excel/2006/main">
          <x14:cfRule type="dataBar" id="{6177F7AE-6D3C-42CA-9326-FE8C29492443}">
            <x14:dataBar minLength="0" maxLength="100" border="1" negativeBarBorderColorSameAsPositive="0">
              <x14:cfvo type="autoMin"/>
              <x14:cfvo type="autoMax"/>
              <x14:borderColor rgb="FF638EC6"/>
              <x14:negativeFillColor rgb="FFFF0000"/>
              <x14:negativeBorderColor rgb="FFFF0000"/>
              <x14:axisColor rgb="FF000000"/>
            </x14:dataBar>
          </x14:cfRule>
          <xm:sqref>Q8:Q49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A3BC2D5-2C0A-4C91-9961-C7645016821C}">
          <x14:formula1>
            <xm:f>LISTAS!$C$4:$C$9</xm:f>
          </x14:formula1>
          <xm:sqref>F9:F11 F17 F20 F22 F34 F36 F38 F46:F49 F40 F42:F44</xm:sqref>
        </x14:dataValidation>
        <x14:dataValidation type="list" allowBlank="1" showInputMessage="1" showErrorMessage="1" xr:uid="{9AEF565E-B85A-4625-9F19-8FB6743D5A68}">
          <x14:formula1>
            <xm:f>LISTAS!$D$4:$D$6</xm:f>
          </x14:formula1>
          <xm:sqref>M9:M49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C1E4A-40EA-499D-8B6A-24AB0C76C3B3}">
  <sheetPr>
    <tabColor theme="9" tint="-0.249977111117893"/>
  </sheetPr>
  <dimension ref="A1:AJ70"/>
  <sheetViews>
    <sheetView showGridLines="0" topLeftCell="D1" zoomScale="70" zoomScaleNormal="70" workbookViewId="0">
      <selection activeCell="H8" sqref="H8"/>
    </sheetView>
  </sheetViews>
  <sheetFormatPr baseColWidth="10" defaultColWidth="11.44140625" defaultRowHeight="13.8" x14ac:dyDescent="0.2"/>
  <cols>
    <col min="1" max="1" width="43.6640625" style="109" customWidth="1"/>
    <col min="2" max="2" width="8.33203125" style="43" customWidth="1"/>
    <col min="3" max="3" width="67.6640625" style="42" customWidth="1"/>
    <col min="4" max="4" width="65.109375" style="109" customWidth="1"/>
    <col min="5" max="5" width="40.33203125" style="42" customWidth="1"/>
    <col min="6" max="6" width="24.33203125" style="43" customWidth="1"/>
    <col min="7" max="7" width="20" style="42" customWidth="1"/>
    <col min="8" max="8" width="25.6640625" style="42" customWidth="1"/>
    <col min="9" max="9" width="27.33203125" style="42" customWidth="1"/>
    <col min="10" max="10" width="38.5546875" style="42" customWidth="1"/>
    <col min="11" max="11" width="42.44140625" style="42" customWidth="1"/>
    <col min="12" max="12" width="26.44140625" style="42" customWidth="1"/>
    <col min="13" max="13" width="43" style="69" customWidth="1"/>
    <col min="14" max="14" width="35.88671875" style="42" customWidth="1"/>
    <col min="15" max="15" width="23.5546875" style="42" customWidth="1"/>
    <col min="16" max="16" width="37.6640625" style="42" customWidth="1"/>
    <col min="17" max="17" width="32.44140625" style="42" customWidth="1"/>
    <col min="18" max="16384" width="11.44140625" style="42"/>
  </cols>
  <sheetData>
    <row r="1" spans="1:36" ht="24.6" customHeight="1" x14ac:dyDescent="0.2">
      <c r="A1" s="232"/>
      <c r="B1" s="231"/>
      <c r="C1" s="231"/>
      <c r="D1" s="108"/>
      <c r="E1" s="40"/>
      <c r="F1" s="41"/>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row>
    <row r="2" spans="1:36" ht="28.95" customHeight="1" x14ac:dyDescent="0.2">
      <c r="A2" s="310"/>
      <c r="B2" s="234" t="s">
        <v>0</v>
      </c>
      <c r="C2" s="235"/>
      <c r="D2" s="235"/>
      <c r="E2" s="235"/>
      <c r="F2" s="235"/>
      <c r="G2" s="235"/>
      <c r="H2" s="236"/>
      <c r="I2" s="237"/>
      <c r="J2" s="231"/>
      <c r="K2" s="231"/>
      <c r="L2" s="231"/>
      <c r="M2" s="231"/>
      <c r="N2" s="231"/>
      <c r="O2" s="231"/>
      <c r="P2" s="231"/>
      <c r="Q2" s="231"/>
      <c r="R2" s="231"/>
      <c r="S2" s="231"/>
      <c r="T2" s="231"/>
      <c r="U2" s="231"/>
      <c r="V2" s="231"/>
      <c r="W2" s="231"/>
      <c r="X2" s="231"/>
      <c r="Y2" s="231"/>
      <c r="Z2" s="231"/>
      <c r="AA2" s="231"/>
      <c r="AB2" s="231"/>
      <c r="AC2" s="231"/>
      <c r="AD2" s="231"/>
      <c r="AE2" s="231"/>
      <c r="AF2" s="231"/>
    </row>
    <row r="3" spans="1:36" ht="23.4" customHeight="1" x14ac:dyDescent="0.2">
      <c r="A3" s="310"/>
      <c r="B3" s="238" t="s">
        <v>1</v>
      </c>
      <c r="C3" s="239"/>
      <c r="D3" s="239"/>
      <c r="E3" s="239"/>
      <c r="F3" s="239"/>
      <c r="G3" s="239"/>
      <c r="H3" s="240"/>
      <c r="I3" s="237"/>
      <c r="J3" s="231"/>
      <c r="K3" s="231"/>
      <c r="L3" s="231"/>
      <c r="M3" s="231"/>
      <c r="N3" s="231"/>
      <c r="O3" s="231"/>
      <c r="P3" s="231"/>
      <c r="Q3" s="231"/>
      <c r="R3" s="231"/>
      <c r="S3" s="231"/>
      <c r="T3" s="231"/>
      <c r="U3" s="231"/>
      <c r="V3" s="231"/>
      <c r="W3" s="231"/>
      <c r="X3" s="231"/>
      <c r="Y3" s="231"/>
      <c r="Z3" s="231"/>
      <c r="AA3" s="231"/>
      <c r="AB3" s="231"/>
      <c r="AC3" s="231"/>
      <c r="AD3" s="231"/>
      <c r="AE3" s="231"/>
      <c r="AF3" s="231"/>
    </row>
    <row r="4" spans="1:36" ht="24" customHeight="1" x14ac:dyDescent="0.2">
      <c r="A4" s="310"/>
      <c r="B4" s="306" t="s">
        <v>2</v>
      </c>
      <c r="C4" s="307"/>
      <c r="D4" s="243" t="s">
        <v>3</v>
      </c>
      <c r="E4" s="244"/>
      <c r="F4" s="44" t="s">
        <v>4</v>
      </c>
      <c r="G4" s="243" t="s">
        <v>3</v>
      </c>
      <c r="H4" s="244"/>
      <c r="I4" s="40"/>
      <c r="J4" s="40"/>
      <c r="K4" s="40"/>
      <c r="L4" s="40"/>
      <c r="M4" s="40"/>
      <c r="N4" s="40"/>
      <c r="O4" s="40"/>
      <c r="P4" s="40"/>
      <c r="Q4" s="40"/>
      <c r="R4" s="40"/>
      <c r="S4" s="40"/>
      <c r="T4" s="40"/>
      <c r="U4" s="40"/>
      <c r="V4" s="40"/>
      <c r="W4" s="40"/>
      <c r="X4" s="40"/>
      <c r="Y4" s="40"/>
      <c r="Z4" s="40"/>
      <c r="AA4" s="40"/>
      <c r="AB4" s="40"/>
      <c r="AC4" s="40"/>
      <c r="AD4" s="40"/>
      <c r="AE4" s="40"/>
      <c r="AF4" s="40"/>
    </row>
    <row r="5" spans="1:36" ht="16.2" x14ac:dyDescent="0.2">
      <c r="A5" s="310"/>
      <c r="B5" s="41"/>
      <c r="C5" s="40"/>
      <c r="D5" s="108"/>
      <c r="E5" s="40"/>
      <c r="F5" s="41"/>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row>
    <row r="7" spans="1:36" s="45" customFormat="1" ht="43.95" customHeight="1" x14ac:dyDescent="0.25">
      <c r="A7" s="208" t="s">
        <v>189</v>
      </c>
      <c r="B7" s="209"/>
      <c r="C7" s="209"/>
      <c r="D7" s="209"/>
      <c r="E7" s="209"/>
      <c r="F7" s="209"/>
      <c r="G7" s="209"/>
      <c r="H7" s="209"/>
      <c r="I7" s="210"/>
      <c r="J7" s="211" t="s">
        <v>10</v>
      </c>
      <c r="K7" s="211"/>
      <c r="L7" s="212"/>
      <c r="M7" s="245" t="s">
        <v>11</v>
      </c>
      <c r="N7" s="245"/>
      <c r="O7" s="245"/>
      <c r="P7" s="245"/>
    </row>
    <row r="8" spans="1:36" s="49" customFormat="1" ht="45.6" customHeight="1" x14ac:dyDescent="0.2">
      <c r="A8" s="70" t="s">
        <v>12</v>
      </c>
      <c r="B8" s="246" t="s">
        <v>13</v>
      </c>
      <c r="C8" s="246"/>
      <c r="D8" s="71" t="s">
        <v>14</v>
      </c>
      <c r="E8" s="70" t="s">
        <v>15</v>
      </c>
      <c r="F8" s="70" t="s">
        <v>16</v>
      </c>
      <c r="G8" s="71" t="s">
        <v>17</v>
      </c>
      <c r="H8" s="71" t="s">
        <v>18</v>
      </c>
      <c r="I8" s="71" t="s">
        <v>19</v>
      </c>
      <c r="J8" s="46" t="s">
        <v>20</v>
      </c>
      <c r="K8" s="46" t="s">
        <v>21</v>
      </c>
      <c r="L8" s="46" t="s">
        <v>22</v>
      </c>
      <c r="M8" s="47" t="s">
        <v>23</v>
      </c>
      <c r="N8" s="48" t="s">
        <v>24</v>
      </c>
      <c r="O8" s="48" t="s">
        <v>190</v>
      </c>
      <c r="P8" s="48" t="s">
        <v>26</v>
      </c>
      <c r="Q8" s="166" t="s">
        <v>107</v>
      </c>
    </row>
    <row r="9" spans="1:36" s="49" customFormat="1" ht="92.4" customHeight="1" x14ac:dyDescent="0.2">
      <c r="A9" s="247" t="s">
        <v>191</v>
      </c>
      <c r="B9" s="72" t="s">
        <v>29</v>
      </c>
      <c r="C9" s="134" t="s">
        <v>192</v>
      </c>
      <c r="D9" s="106" t="s">
        <v>193</v>
      </c>
      <c r="E9" s="106" t="s">
        <v>111</v>
      </c>
      <c r="F9" s="75" t="s">
        <v>33</v>
      </c>
      <c r="G9" s="118">
        <v>46023</v>
      </c>
      <c r="H9" s="118">
        <v>46386</v>
      </c>
      <c r="I9" s="118">
        <v>46386</v>
      </c>
      <c r="J9" s="49" t="s">
        <v>194</v>
      </c>
      <c r="K9" s="51" t="s">
        <v>113</v>
      </c>
      <c r="L9" s="51"/>
      <c r="M9" s="52" t="s">
        <v>34</v>
      </c>
      <c r="N9" s="52"/>
      <c r="O9" s="53" t="str">
        <f t="shared" ref="O9:O69" si="0">IF(N9=100,"Finalizada",IF(N9&gt;0,"En ejecución","Pendiente"))</f>
        <v>Pendiente</v>
      </c>
      <c r="P9" s="164"/>
      <c r="Q9" s="167">
        <f>+N9</f>
        <v>0</v>
      </c>
    </row>
    <row r="10" spans="1:36" s="49" customFormat="1" ht="94.2" customHeight="1" x14ac:dyDescent="0.2">
      <c r="A10" s="248"/>
      <c r="B10" s="72" t="s">
        <v>35</v>
      </c>
      <c r="C10" s="39" t="s">
        <v>195</v>
      </c>
      <c r="D10" s="106" t="s">
        <v>193</v>
      </c>
      <c r="E10" s="106" t="s">
        <v>111</v>
      </c>
      <c r="F10" s="75" t="s">
        <v>33</v>
      </c>
      <c r="G10" s="118">
        <v>46023</v>
      </c>
      <c r="H10" s="118">
        <v>46386</v>
      </c>
      <c r="I10" s="118">
        <v>46386</v>
      </c>
      <c r="J10" s="55" t="s">
        <v>196</v>
      </c>
      <c r="K10" s="55" t="s">
        <v>113</v>
      </c>
      <c r="L10" s="55"/>
      <c r="M10" s="52" t="s">
        <v>34</v>
      </c>
      <c r="N10" s="54"/>
      <c r="O10" s="53" t="str">
        <f t="shared" si="0"/>
        <v>Pendiente</v>
      </c>
      <c r="P10" s="164"/>
      <c r="Q10" s="167">
        <f>+N10</f>
        <v>0</v>
      </c>
    </row>
    <row r="11" spans="1:36" s="49" customFormat="1" ht="75" customHeight="1" x14ac:dyDescent="0.2">
      <c r="A11" s="248"/>
      <c r="B11" s="72" t="s">
        <v>38</v>
      </c>
      <c r="C11" s="111" t="s">
        <v>197</v>
      </c>
      <c r="D11" s="111" t="s">
        <v>198</v>
      </c>
      <c r="E11" s="111" t="s">
        <v>128</v>
      </c>
      <c r="F11" s="75" t="s">
        <v>33</v>
      </c>
      <c r="G11" s="118">
        <v>46054</v>
      </c>
      <c r="H11" s="124">
        <v>46386</v>
      </c>
      <c r="I11" s="124">
        <v>46386</v>
      </c>
      <c r="J11" s="55"/>
      <c r="K11" s="55"/>
      <c r="L11" s="55"/>
      <c r="M11" s="52" t="s">
        <v>34</v>
      </c>
      <c r="N11" s="54"/>
      <c r="O11" s="53" t="str">
        <f t="shared" si="0"/>
        <v>Pendiente</v>
      </c>
      <c r="P11" s="164"/>
      <c r="Q11" s="167">
        <f>+N11</f>
        <v>0</v>
      </c>
    </row>
    <row r="12" spans="1:36" s="49" customFormat="1" ht="33.6" customHeight="1" x14ac:dyDescent="0.2">
      <c r="A12" s="248"/>
      <c r="B12" s="255" t="s">
        <v>48</v>
      </c>
      <c r="C12" s="282" t="s">
        <v>199</v>
      </c>
      <c r="D12" s="282" t="s">
        <v>200</v>
      </c>
      <c r="E12" s="282" t="s">
        <v>128</v>
      </c>
      <c r="F12" s="217" t="s">
        <v>33</v>
      </c>
      <c r="G12" s="291">
        <v>46054</v>
      </c>
      <c r="H12" s="285">
        <v>46386</v>
      </c>
      <c r="I12" s="118">
        <v>46142</v>
      </c>
      <c r="J12" s="55" t="s">
        <v>201</v>
      </c>
      <c r="K12" s="55" t="s">
        <v>202</v>
      </c>
      <c r="L12" s="55" t="s">
        <v>203</v>
      </c>
      <c r="M12" s="52" t="s">
        <v>45</v>
      </c>
      <c r="N12" s="54">
        <v>100</v>
      </c>
      <c r="O12" s="53" t="str">
        <f t="shared" si="0"/>
        <v>Finalizada</v>
      </c>
      <c r="P12" s="164" t="s">
        <v>57</v>
      </c>
      <c r="Q12" s="271">
        <f>+SUM(N12:N14)/3</f>
        <v>33.333333333333336</v>
      </c>
    </row>
    <row r="13" spans="1:36" s="49" customFormat="1" ht="39.6" customHeight="1" x14ac:dyDescent="0.2">
      <c r="A13" s="248"/>
      <c r="B13" s="294"/>
      <c r="C13" s="301"/>
      <c r="D13" s="301"/>
      <c r="E13" s="301"/>
      <c r="F13" s="230"/>
      <c r="G13" s="293"/>
      <c r="H13" s="311"/>
      <c r="I13" s="124">
        <v>46265</v>
      </c>
      <c r="J13" s="55"/>
      <c r="K13" s="55"/>
      <c r="L13" s="55"/>
      <c r="M13" s="52" t="s">
        <v>47</v>
      </c>
      <c r="N13" s="54"/>
      <c r="O13" s="53" t="str">
        <f t="shared" si="0"/>
        <v>Pendiente</v>
      </c>
      <c r="P13" s="164"/>
      <c r="Q13" s="271"/>
    </row>
    <row r="14" spans="1:36" s="49" customFormat="1" ht="36.6" customHeight="1" x14ac:dyDescent="0.2">
      <c r="A14" s="248"/>
      <c r="B14" s="256"/>
      <c r="C14" s="283"/>
      <c r="D14" s="283"/>
      <c r="E14" s="283"/>
      <c r="F14" s="218"/>
      <c r="G14" s="292"/>
      <c r="H14" s="286"/>
      <c r="I14" s="118">
        <v>46386</v>
      </c>
      <c r="J14" s="55"/>
      <c r="K14" s="55"/>
      <c r="L14" s="55"/>
      <c r="M14" s="52" t="s">
        <v>34</v>
      </c>
      <c r="N14" s="54"/>
      <c r="O14" s="53" t="str">
        <f t="shared" si="0"/>
        <v>Pendiente</v>
      </c>
      <c r="P14" s="164"/>
      <c r="Q14" s="271"/>
    </row>
    <row r="15" spans="1:36" s="49" customFormat="1" ht="79.95" customHeight="1" x14ac:dyDescent="0.2">
      <c r="A15" s="248"/>
      <c r="B15" s="72" t="s">
        <v>53</v>
      </c>
      <c r="C15" s="134" t="s">
        <v>204</v>
      </c>
      <c r="D15" s="111" t="s">
        <v>205</v>
      </c>
      <c r="E15" s="111" t="s">
        <v>128</v>
      </c>
      <c r="F15" s="75" t="s">
        <v>33</v>
      </c>
      <c r="G15" s="118">
        <v>46054</v>
      </c>
      <c r="H15" s="124">
        <v>46203</v>
      </c>
      <c r="I15" s="124">
        <v>46203</v>
      </c>
      <c r="J15" s="55"/>
      <c r="K15" s="55"/>
      <c r="L15" s="55"/>
      <c r="M15" s="52" t="s">
        <v>47</v>
      </c>
      <c r="N15" s="54"/>
      <c r="O15" s="53" t="str">
        <f t="shared" si="0"/>
        <v>Pendiente</v>
      </c>
      <c r="P15" s="164"/>
      <c r="Q15" s="167">
        <f>+N15</f>
        <v>0</v>
      </c>
    </row>
    <row r="16" spans="1:36" s="49" customFormat="1" ht="44.4" customHeight="1" x14ac:dyDescent="0.2">
      <c r="A16" s="248"/>
      <c r="B16" s="255" t="s">
        <v>58</v>
      </c>
      <c r="C16" s="298" t="s">
        <v>206</v>
      </c>
      <c r="D16" s="282" t="s">
        <v>207</v>
      </c>
      <c r="E16" s="282" t="s">
        <v>208</v>
      </c>
      <c r="F16" s="217" t="s">
        <v>66</v>
      </c>
      <c r="G16" s="291">
        <v>46054</v>
      </c>
      <c r="H16" s="308">
        <v>46386</v>
      </c>
      <c r="I16" s="124">
        <v>46203</v>
      </c>
      <c r="J16" s="55"/>
      <c r="K16" s="55"/>
      <c r="L16" s="55"/>
      <c r="M16" s="52" t="s">
        <v>47</v>
      </c>
      <c r="N16" s="54"/>
      <c r="O16" s="53" t="str">
        <f t="shared" si="0"/>
        <v>Pendiente</v>
      </c>
      <c r="P16" s="164"/>
      <c r="Q16" s="271">
        <f>+SUM(N16:N17)/2</f>
        <v>0</v>
      </c>
    </row>
    <row r="17" spans="1:17" s="49" customFormat="1" ht="40.200000000000003" customHeight="1" x14ac:dyDescent="0.2">
      <c r="A17" s="248"/>
      <c r="B17" s="256"/>
      <c r="C17" s="300"/>
      <c r="D17" s="283"/>
      <c r="E17" s="283"/>
      <c r="F17" s="218"/>
      <c r="G17" s="292"/>
      <c r="H17" s="309"/>
      <c r="I17" s="135">
        <v>46386</v>
      </c>
      <c r="J17" s="55"/>
      <c r="K17" s="55"/>
      <c r="L17" s="55"/>
      <c r="M17" s="52" t="s">
        <v>34</v>
      </c>
      <c r="N17" s="54"/>
      <c r="O17" s="53" t="str">
        <f t="shared" si="0"/>
        <v>Pendiente</v>
      </c>
      <c r="P17" s="164"/>
      <c r="Q17" s="271"/>
    </row>
    <row r="18" spans="1:17" s="49" customFormat="1" ht="67.95" customHeight="1" x14ac:dyDescent="0.2">
      <c r="A18" s="248"/>
      <c r="B18" s="72" t="s">
        <v>63</v>
      </c>
      <c r="C18" s="110" t="s">
        <v>209</v>
      </c>
      <c r="D18" s="111" t="s">
        <v>210</v>
      </c>
      <c r="E18" s="111" t="s">
        <v>211</v>
      </c>
      <c r="F18" s="75" t="s">
        <v>33</v>
      </c>
      <c r="G18" s="118">
        <v>46054</v>
      </c>
      <c r="H18" s="135">
        <v>46386</v>
      </c>
      <c r="I18" s="135">
        <v>46386</v>
      </c>
      <c r="J18" s="55" t="s">
        <v>212</v>
      </c>
      <c r="K18" s="55" t="s">
        <v>213</v>
      </c>
      <c r="L18" s="55" t="s">
        <v>213</v>
      </c>
      <c r="M18" s="52" t="s">
        <v>34</v>
      </c>
      <c r="N18" s="54"/>
      <c r="O18" s="53" t="str">
        <f t="shared" si="0"/>
        <v>Pendiente</v>
      </c>
      <c r="P18" s="164"/>
      <c r="Q18" s="167">
        <f>+N18</f>
        <v>0</v>
      </c>
    </row>
    <row r="19" spans="1:17" s="49" customFormat="1" ht="34.950000000000003" customHeight="1" x14ac:dyDescent="0.2">
      <c r="A19" s="248"/>
      <c r="B19" s="255" t="s">
        <v>149</v>
      </c>
      <c r="C19" s="282" t="s">
        <v>214</v>
      </c>
      <c r="D19" s="282" t="s">
        <v>215</v>
      </c>
      <c r="E19" s="282" t="s">
        <v>216</v>
      </c>
      <c r="F19" s="217" t="s">
        <v>66</v>
      </c>
      <c r="G19" s="291">
        <v>46054</v>
      </c>
      <c r="H19" s="308">
        <v>46356</v>
      </c>
      <c r="I19" s="124">
        <v>46203</v>
      </c>
      <c r="J19" s="55"/>
      <c r="K19" s="55"/>
      <c r="L19" s="55"/>
      <c r="M19" s="52" t="s">
        <v>47</v>
      </c>
      <c r="N19" s="54"/>
      <c r="O19" s="53" t="str">
        <f t="shared" si="0"/>
        <v>Pendiente</v>
      </c>
      <c r="P19" s="164"/>
      <c r="Q19" s="271">
        <f>+SUM(N19:N20)/2</f>
        <v>0</v>
      </c>
    </row>
    <row r="20" spans="1:17" s="49" customFormat="1" ht="32.4" customHeight="1" x14ac:dyDescent="0.2">
      <c r="A20" s="248"/>
      <c r="B20" s="256"/>
      <c r="C20" s="283"/>
      <c r="D20" s="283"/>
      <c r="E20" s="283"/>
      <c r="F20" s="218"/>
      <c r="G20" s="292"/>
      <c r="H20" s="309"/>
      <c r="I20" s="136">
        <v>46356</v>
      </c>
      <c r="J20" s="55"/>
      <c r="K20" s="55"/>
      <c r="L20" s="55"/>
      <c r="M20" s="52" t="s">
        <v>34</v>
      </c>
      <c r="N20" s="54"/>
      <c r="O20" s="53" t="str">
        <f t="shared" si="0"/>
        <v>Pendiente</v>
      </c>
      <c r="P20" s="164"/>
      <c r="Q20" s="271"/>
    </row>
    <row r="21" spans="1:17" s="49" customFormat="1" ht="85.2" customHeight="1" x14ac:dyDescent="0.2">
      <c r="A21" s="248"/>
      <c r="B21" s="72" t="s">
        <v>153</v>
      </c>
      <c r="C21" s="110" t="s">
        <v>217</v>
      </c>
      <c r="D21" s="111" t="s">
        <v>218</v>
      </c>
      <c r="E21" s="111" t="s">
        <v>32</v>
      </c>
      <c r="F21" s="75" t="s">
        <v>33</v>
      </c>
      <c r="G21" s="124">
        <v>46054</v>
      </c>
      <c r="H21" s="124">
        <v>46295</v>
      </c>
      <c r="I21" s="124">
        <v>46295</v>
      </c>
      <c r="J21" s="55"/>
      <c r="K21" s="55"/>
      <c r="L21" s="55"/>
      <c r="M21" s="52" t="s">
        <v>34</v>
      </c>
      <c r="N21" s="54"/>
      <c r="O21" s="53" t="str">
        <f t="shared" si="0"/>
        <v>Pendiente</v>
      </c>
      <c r="P21" s="164"/>
      <c r="Q21" s="167">
        <f>+N21</f>
        <v>0</v>
      </c>
    </row>
    <row r="22" spans="1:17" s="49" customFormat="1" ht="41.4" customHeight="1" x14ac:dyDescent="0.2">
      <c r="A22" s="248"/>
      <c r="B22" s="255" t="s">
        <v>157</v>
      </c>
      <c r="C22" s="298" t="s">
        <v>219</v>
      </c>
      <c r="D22" s="282" t="s">
        <v>220</v>
      </c>
      <c r="E22" s="282" t="s">
        <v>188</v>
      </c>
      <c r="F22" s="217" t="s">
        <v>66</v>
      </c>
      <c r="G22" s="285">
        <v>46054</v>
      </c>
      <c r="H22" s="285">
        <v>46386</v>
      </c>
      <c r="I22" s="124">
        <v>46203</v>
      </c>
      <c r="J22" s="55"/>
      <c r="K22" s="55"/>
      <c r="L22" s="55"/>
      <c r="M22" s="52" t="s">
        <v>47</v>
      </c>
      <c r="N22" s="54"/>
      <c r="O22" s="53" t="str">
        <f t="shared" si="0"/>
        <v>Pendiente</v>
      </c>
      <c r="P22" s="164"/>
      <c r="Q22" s="271">
        <f>+SUM(N22:N23)/2</f>
        <v>0</v>
      </c>
    </row>
    <row r="23" spans="1:17" s="49" customFormat="1" ht="41.4" customHeight="1" x14ac:dyDescent="0.2">
      <c r="A23" s="249"/>
      <c r="B23" s="256"/>
      <c r="C23" s="300"/>
      <c r="D23" s="283"/>
      <c r="E23" s="283"/>
      <c r="F23" s="218"/>
      <c r="G23" s="286"/>
      <c r="H23" s="286"/>
      <c r="I23" s="76">
        <v>46386</v>
      </c>
      <c r="J23" s="50"/>
      <c r="K23" s="58"/>
      <c r="L23" s="55"/>
      <c r="M23" s="52" t="s">
        <v>34</v>
      </c>
      <c r="N23" s="54"/>
      <c r="O23" s="53" t="str">
        <f t="shared" si="0"/>
        <v>Pendiente</v>
      </c>
      <c r="P23" s="164"/>
      <c r="Q23" s="271"/>
    </row>
    <row r="24" spans="1:17" ht="84" customHeight="1" x14ac:dyDescent="0.2">
      <c r="A24" s="259" t="s">
        <v>221</v>
      </c>
      <c r="B24" s="90" t="s">
        <v>68</v>
      </c>
      <c r="C24" s="137" t="s">
        <v>222</v>
      </c>
      <c r="D24" s="130" t="s">
        <v>223</v>
      </c>
      <c r="E24" s="138" t="s">
        <v>92</v>
      </c>
      <c r="F24" s="75" t="s">
        <v>33</v>
      </c>
      <c r="G24" s="116">
        <v>46054</v>
      </c>
      <c r="H24" s="118">
        <v>46233</v>
      </c>
      <c r="I24" s="118">
        <v>46233</v>
      </c>
      <c r="J24" s="50"/>
      <c r="K24" s="58"/>
      <c r="L24" s="58"/>
      <c r="M24" s="63" t="s">
        <v>47</v>
      </c>
      <c r="N24" s="64"/>
      <c r="O24" s="53" t="str">
        <f t="shared" si="0"/>
        <v>Pendiente</v>
      </c>
      <c r="P24" s="165"/>
      <c r="Q24" s="169">
        <f>+N24</f>
        <v>0</v>
      </c>
    </row>
    <row r="25" spans="1:17" ht="80.400000000000006" customHeight="1" x14ac:dyDescent="0.2">
      <c r="A25" s="312"/>
      <c r="B25" s="90" t="s">
        <v>71</v>
      </c>
      <c r="C25" s="139" t="s">
        <v>224</v>
      </c>
      <c r="D25" s="130" t="s">
        <v>225</v>
      </c>
      <c r="E25" s="138" t="s">
        <v>92</v>
      </c>
      <c r="F25" s="75" t="s">
        <v>33</v>
      </c>
      <c r="G25" s="116">
        <v>46054</v>
      </c>
      <c r="H25" s="118">
        <v>46356</v>
      </c>
      <c r="I25" s="118">
        <v>46356</v>
      </c>
      <c r="J25" s="57"/>
      <c r="K25" s="58"/>
      <c r="L25" s="58"/>
      <c r="M25" s="63" t="s">
        <v>34</v>
      </c>
      <c r="N25" s="64"/>
      <c r="O25" s="53" t="str">
        <f t="shared" si="0"/>
        <v>Pendiente</v>
      </c>
      <c r="P25" s="165"/>
      <c r="Q25" s="169">
        <f>+N25</f>
        <v>0</v>
      </c>
    </row>
    <row r="26" spans="1:17" ht="68.400000000000006" customHeight="1" x14ac:dyDescent="0.2">
      <c r="A26" s="312"/>
      <c r="B26" s="90" t="s">
        <v>74</v>
      </c>
      <c r="C26" s="115" t="s">
        <v>226</v>
      </c>
      <c r="D26" s="106" t="s">
        <v>227</v>
      </c>
      <c r="E26" s="113" t="s">
        <v>228</v>
      </c>
      <c r="F26" s="75" t="s">
        <v>33</v>
      </c>
      <c r="G26" s="116">
        <v>46054</v>
      </c>
      <c r="H26" s="140">
        <v>46353</v>
      </c>
      <c r="I26" s="140">
        <v>46353</v>
      </c>
      <c r="J26" s="57"/>
      <c r="K26" s="58"/>
      <c r="L26" s="58"/>
      <c r="M26" s="63" t="s">
        <v>34</v>
      </c>
      <c r="N26" s="64"/>
      <c r="O26" s="53" t="str">
        <f t="shared" si="0"/>
        <v>Pendiente</v>
      </c>
      <c r="P26" s="165"/>
      <c r="Q26" s="169">
        <f>+N26</f>
        <v>0</v>
      </c>
    </row>
    <row r="27" spans="1:17" ht="74.400000000000006" customHeight="1" x14ac:dyDescent="0.2">
      <c r="A27" s="312"/>
      <c r="B27" s="90" t="s">
        <v>76</v>
      </c>
      <c r="C27" s="115" t="s">
        <v>229</v>
      </c>
      <c r="D27" s="106" t="s">
        <v>227</v>
      </c>
      <c r="E27" s="106" t="s">
        <v>228</v>
      </c>
      <c r="F27" s="75" t="s">
        <v>33</v>
      </c>
      <c r="G27" s="118">
        <v>46054</v>
      </c>
      <c r="H27" s="124">
        <v>46386</v>
      </c>
      <c r="I27" s="124">
        <v>46386</v>
      </c>
      <c r="J27" s="65"/>
      <c r="K27" s="58"/>
      <c r="L27" s="58"/>
      <c r="M27" s="63" t="s">
        <v>34</v>
      </c>
      <c r="N27" s="64"/>
      <c r="O27" s="53" t="str">
        <f t="shared" si="0"/>
        <v>Pendiente</v>
      </c>
      <c r="P27" s="165"/>
      <c r="Q27" s="169">
        <f>+N27</f>
        <v>0</v>
      </c>
    </row>
    <row r="28" spans="1:17" ht="30.6" customHeight="1" x14ac:dyDescent="0.2">
      <c r="A28" s="312"/>
      <c r="B28" s="227" t="s">
        <v>79</v>
      </c>
      <c r="C28" s="282" t="s">
        <v>230</v>
      </c>
      <c r="D28" s="282" t="s">
        <v>231</v>
      </c>
      <c r="E28" s="302" t="s">
        <v>228</v>
      </c>
      <c r="F28" s="217" t="s">
        <v>132</v>
      </c>
      <c r="G28" s="291">
        <v>46054</v>
      </c>
      <c r="H28" s="285">
        <v>46386</v>
      </c>
      <c r="I28" s="118">
        <v>46063</v>
      </c>
      <c r="J28" s="65" t="s">
        <v>232</v>
      </c>
      <c r="K28" s="66" t="s">
        <v>233</v>
      </c>
      <c r="L28" s="58" t="s">
        <v>234</v>
      </c>
      <c r="M28" s="63" t="s">
        <v>45</v>
      </c>
      <c r="N28" s="64">
        <v>100</v>
      </c>
      <c r="O28" s="53" t="str">
        <f t="shared" si="0"/>
        <v>Finalizada</v>
      </c>
      <c r="P28" s="165" t="s">
        <v>57</v>
      </c>
      <c r="Q28" s="272">
        <f>+SUM(N28:N39)/12</f>
        <v>25</v>
      </c>
    </row>
    <row r="29" spans="1:17" ht="36" customHeight="1" x14ac:dyDescent="0.2">
      <c r="A29" s="312"/>
      <c r="B29" s="221"/>
      <c r="C29" s="301"/>
      <c r="D29" s="301"/>
      <c r="E29" s="303"/>
      <c r="F29" s="230"/>
      <c r="G29" s="293"/>
      <c r="H29" s="311"/>
      <c r="I29" s="118">
        <v>46091</v>
      </c>
      <c r="J29" s="65" t="s">
        <v>232</v>
      </c>
      <c r="K29" s="66" t="s">
        <v>233</v>
      </c>
      <c r="L29" s="58" t="s">
        <v>234</v>
      </c>
      <c r="M29" s="63" t="s">
        <v>45</v>
      </c>
      <c r="N29" s="64">
        <v>100</v>
      </c>
      <c r="O29" s="53" t="str">
        <f t="shared" si="0"/>
        <v>Finalizada</v>
      </c>
      <c r="P29" s="165" t="s">
        <v>57</v>
      </c>
      <c r="Q29" s="272"/>
    </row>
    <row r="30" spans="1:17" ht="41.4" customHeight="1" x14ac:dyDescent="0.2">
      <c r="A30" s="312"/>
      <c r="B30" s="221"/>
      <c r="C30" s="301"/>
      <c r="D30" s="301"/>
      <c r="E30" s="303"/>
      <c r="F30" s="230"/>
      <c r="G30" s="293"/>
      <c r="H30" s="311"/>
      <c r="I30" s="118">
        <v>46122</v>
      </c>
      <c r="J30" s="65" t="s">
        <v>232</v>
      </c>
      <c r="K30" s="66" t="s">
        <v>233</v>
      </c>
      <c r="L30" s="58" t="s">
        <v>234</v>
      </c>
      <c r="M30" s="63" t="s">
        <v>45</v>
      </c>
      <c r="N30" s="64">
        <v>100</v>
      </c>
      <c r="O30" s="53" t="str">
        <f t="shared" si="0"/>
        <v>Finalizada</v>
      </c>
      <c r="P30" s="165" t="s">
        <v>57</v>
      </c>
      <c r="Q30" s="272"/>
    </row>
    <row r="31" spans="1:17" ht="33" customHeight="1" x14ac:dyDescent="0.2">
      <c r="A31" s="312"/>
      <c r="B31" s="221"/>
      <c r="C31" s="301"/>
      <c r="D31" s="301"/>
      <c r="E31" s="303"/>
      <c r="F31" s="230"/>
      <c r="G31" s="293"/>
      <c r="H31" s="311"/>
      <c r="I31" s="118">
        <v>46152</v>
      </c>
      <c r="J31" s="65"/>
      <c r="K31" s="66"/>
      <c r="L31" s="58"/>
      <c r="M31" s="63" t="s">
        <v>47</v>
      </c>
      <c r="N31" s="64"/>
      <c r="O31" s="53" t="str">
        <f t="shared" si="0"/>
        <v>Pendiente</v>
      </c>
      <c r="P31" s="165"/>
      <c r="Q31" s="272"/>
    </row>
    <row r="32" spans="1:17" ht="37.950000000000003" customHeight="1" x14ac:dyDescent="0.2">
      <c r="A32" s="312"/>
      <c r="B32" s="221"/>
      <c r="C32" s="301"/>
      <c r="D32" s="301"/>
      <c r="E32" s="303"/>
      <c r="F32" s="230"/>
      <c r="G32" s="293"/>
      <c r="H32" s="311"/>
      <c r="I32" s="118">
        <v>46183</v>
      </c>
      <c r="J32" s="65"/>
      <c r="K32" s="66"/>
      <c r="L32" s="58"/>
      <c r="M32" s="63" t="s">
        <v>47</v>
      </c>
      <c r="N32" s="64"/>
      <c r="O32" s="53" t="str">
        <f t="shared" si="0"/>
        <v>Pendiente</v>
      </c>
      <c r="P32" s="165"/>
      <c r="Q32" s="272"/>
    </row>
    <row r="33" spans="1:17" ht="30.6" customHeight="1" x14ac:dyDescent="0.2">
      <c r="A33" s="312"/>
      <c r="B33" s="221"/>
      <c r="C33" s="301"/>
      <c r="D33" s="301"/>
      <c r="E33" s="303"/>
      <c r="F33" s="230"/>
      <c r="G33" s="293"/>
      <c r="H33" s="311"/>
      <c r="I33" s="118">
        <v>46213</v>
      </c>
      <c r="J33" s="65"/>
      <c r="K33" s="66"/>
      <c r="L33" s="58"/>
      <c r="M33" s="63" t="s">
        <v>47</v>
      </c>
      <c r="N33" s="64"/>
      <c r="O33" s="53" t="str">
        <f t="shared" si="0"/>
        <v>Pendiente</v>
      </c>
      <c r="P33" s="165"/>
      <c r="Q33" s="272"/>
    </row>
    <row r="34" spans="1:17" ht="37.950000000000003" customHeight="1" x14ac:dyDescent="0.2">
      <c r="A34" s="312"/>
      <c r="B34" s="221"/>
      <c r="C34" s="301"/>
      <c r="D34" s="301"/>
      <c r="E34" s="303"/>
      <c r="F34" s="230"/>
      <c r="G34" s="293"/>
      <c r="H34" s="311"/>
      <c r="I34" s="118">
        <v>46244</v>
      </c>
      <c r="J34" s="65"/>
      <c r="K34" s="66"/>
      <c r="L34" s="58"/>
      <c r="M34" s="63" t="s">
        <v>47</v>
      </c>
      <c r="N34" s="64"/>
      <c r="O34" s="53" t="str">
        <f t="shared" si="0"/>
        <v>Pendiente</v>
      </c>
      <c r="P34" s="165"/>
      <c r="Q34" s="272"/>
    </row>
    <row r="35" spans="1:17" ht="32.4" customHeight="1" x14ac:dyDescent="0.2">
      <c r="A35" s="312"/>
      <c r="B35" s="221"/>
      <c r="C35" s="301"/>
      <c r="D35" s="301"/>
      <c r="E35" s="303"/>
      <c r="F35" s="230"/>
      <c r="G35" s="293"/>
      <c r="H35" s="311"/>
      <c r="I35" s="118">
        <v>46275</v>
      </c>
      <c r="J35" s="65"/>
      <c r="K35" s="66"/>
      <c r="L35" s="58"/>
      <c r="M35" s="63" t="s">
        <v>34</v>
      </c>
      <c r="N35" s="64"/>
      <c r="O35" s="53" t="str">
        <f t="shared" si="0"/>
        <v>Pendiente</v>
      </c>
      <c r="P35" s="165"/>
      <c r="Q35" s="272"/>
    </row>
    <row r="36" spans="1:17" ht="33.6" customHeight="1" x14ac:dyDescent="0.2">
      <c r="A36" s="312"/>
      <c r="B36" s="221"/>
      <c r="C36" s="301"/>
      <c r="D36" s="301"/>
      <c r="E36" s="303"/>
      <c r="F36" s="230"/>
      <c r="G36" s="293"/>
      <c r="H36" s="311"/>
      <c r="I36" s="118">
        <v>46305</v>
      </c>
      <c r="J36" s="65"/>
      <c r="K36" s="66"/>
      <c r="L36" s="58"/>
      <c r="M36" s="63" t="s">
        <v>34</v>
      </c>
      <c r="N36" s="64"/>
      <c r="O36" s="53" t="str">
        <f t="shared" si="0"/>
        <v>Pendiente</v>
      </c>
      <c r="P36" s="165"/>
      <c r="Q36" s="272"/>
    </row>
    <row r="37" spans="1:17" ht="34.200000000000003" customHeight="1" x14ac:dyDescent="0.2">
      <c r="A37" s="312"/>
      <c r="B37" s="221"/>
      <c r="C37" s="301"/>
      <c r="D37" s="301"/>
      <c r="E37" s="303"/>
      <c r="F37" s="230"/>
      <c r="G37" s="293"/>
      <c r="H37" s="311"/>
      <c r="I37" s="118">
        <v>46336</v>
      </c>
      <c r="J37" s="65"/>
      <c r="K37" s="66"/>
      <c r="L37" s="58"/>
      <c r="M37" s="63" t="s">
        <v>34</v>
      </c>
      <c r="N37" s="64"/>
      <c r="O37" s="53" t="str">
        <f t="shared" si="0"/>
        <v>Pendiente</v>
      </c>
      <c r="P37" s="165"/>
      <c r="Q37" s="272"/>
    </row>
    <row r="38" spans="1:17" ht="37.950000000000003" customHeight="1" x14ac:dyDescent="0.2">
      <c r="A38" s="312"/>
      <c r="B38" s="221"/>
      <c r="C38" s="301"/>
      <c r="D38" s="301"/>
      <c r="E38" s="303"/>
      <c r="F38" s="230"/>
      <c r="G38" s="293"/>
      <c r="H38" s="311"/>
      <c r="I38" s="118">
        <v>46366</v>
      </c>
      <c r="J38" s="65"/>
      <c r="K38" s="66"/>
      <c r="L38" s="58"/>
      <c r="M38" s="63" t="s">
        <v>34</v>
      </c>
      <c r="N38" s="64"/>
      <c r="O38" s="53" t="str">
        <f t="shared" si="0"/>
        <v>Pendiente</v>
      </c>
      <c r="P38" s="165"/>
      <c r="Q38" s="272"/>
    </row>
    <row r="39" spans="1:17" ht="35.4" customHeight="1" x14ac:dyDescent="0.2">
      <c r="A39" s="260"/>
      <c r="B39" s="222"/>
      <c r="C39" s="283"/>
      <c r="D39" s="283"/>
      <c r="E39" s="304"/>
      <c r="F39" s="218"/>
      <c r="G39" s="292"/>
      <c r="H39" s="286"/>
      <c r="I39" s="141">
        <v>46386</v>
      </c>
      <c r="J39" s="65"/>
      <c r="K39" s="66"/>
      <c r="L39" s="58"/>
      <c r="M39" s="63" t="s">
        <v>34</v>
      </c>
      <c r="N39" s="64"/>
      <c r="O39" s="53" t="str">
        <f t="shared" si="0"/>
        <v>Pendiente</v>
      </c>
      <c r="P39" s="165"/>
      <c r="Q39" s="272"/>
    </row>
    <row r="40" spans="1:17" ht="88.2" customHeight="1" x14ac:dyDescent="0.2">
      <c r="A40" s="297" t="s">
        <v>235</v>
      </c>
      <c r="B40" s="96" t="s">
        <v>85</v>
      </c>
      <c r="C40" s="39" t="s">
        <v>236</v>
      </c>
      <c r="D40" s="106" t="s">
        <v>237</v>
      </c>
      <c r="E40" s="106" t="s">
        <v>238</v>
      </c>
      <c r="F40" s="75" t="s">
        <v>41</v>
      </c>
      <c r="G40" s="118">
        <v>46054</v>
      </c>
      <c r="H40" s="118">
        <v>46356</v>
      </c>
      <c r="I40" s="118">
        <v>46356</v>
      </c>
      <c r="J40" s="181" t="s">
        <v>239</v>
      </c>
      <c r="K40" s="58" t="s">
        <v>240</v>
      </c>
      <c r="L40" s="58" t="s">
        <v>241</v>
      </c>
      <c r="M40" s="63" t="s">
        <v>34</v>
      </c>
      <c r="N40" s="64">
        <v>33</v>
      </c>
      <c r="O40" s="53" t="str">
        <f t="shared" si="0"/>
        <v>En ejecución</v>
      </c>
      <c r="P40" s="165" t="s">
        <v>242</v>
      </c>
      <c r="Q40" s="169">
        <f>+N40</f>
        <v>33</v>
      </c>
    </row>
    <row r="41" spans="1:17" ht="68.400000000000006" customHeight="1" x14ac:dyDescent="0.2">
      <c r="A41" s="297"/>
      <c r="B41" s="96" t="s">
        <v>89</v>
      </c>
      <c r="C41" s="115" t="s">
        <v>243</v>
      </c>
      <c r="D41" s="106" t="s">
        <v>244</v>
      </c>
      <c r="E41" s="106" t="s">
        <v>238</v>
      </c>
      <c r="F41" s="75" t="s">
        <v>41</v>
      </c>
      <c r="G41" s="118">
        <v>46054</v>
      </c>
      <c r="H41" s="118">
        <v>46356</v>
      </c>
      <c r="I41" s="142">
        <v>46356</v>
      </c>
      <c r="J41" s="178" t="s">
        <v>245</v>
      </c>
      <c r="K41" s="64" t="s">
        <v>240</v>
      </c>
      <c r="L41" s="64" t="s">
        <v>241</v>
      </c>
      <c r="M41" s="63" t="s">
        <v>34</v>
      </c>
      <c r="N41" s="64">
        <v>33</v>
      </c>
      <c r="O41" s="53" t="str">
        <f t="shared" si="0"/>
        <v>En ejecución</v>
      </c>
      <c r="P41" s="186" t="s">
        <v>246</v>
      </c>
      <c r="Q41" s="169">
        <f>+N41</f>
        <v>33</v>
      </c>
    </row>
    <row r="42" spans="1:17" ht="61.2" customHeight="1" x14ac:dyDescent="0.2">
      <c r="A42" s="297"/>
      <c r="B42" s="96" t="s">
        <v>93</v>
      </c>
      <c r="C42" s="115" t="s">
        <v>247</v>
      </c>
      <c r="D42" s="106" t="s">
        <v>248</v>
      </c>
      <c r="E42" s="106" t="s">
        <v>249</v>
      </c>
      <c r="F42" s="75" t="s">
        <v>33</v>
      </c>
      <c r="G42" s="118">
        <v>46054</v>
      </c>
      <c r="H42" s="118">
        <v>46386</v>
      </c>
      <c r="I42" s="142">
        <v>46386</v>
      </c>
      <c r="J42" s="64" t="s">
        <v>250</v>
      </c>
      <c r="K42" s="64" t="s">
        <v>251</v>
      </c>
      <c r="L42" s="64" t="s">
        <v>252</v>
      </c>
      <c r="M42" s="63" t="s">
        <v>34</v>
      </c>
      <c r="N42" s="64"/>
      <c r="O42" s="53" t="str">
        <f t="shared" si="0"/>
        <v>Pendiente</v>
      </c>
      <c r="P42" s="165"/>
      <c r="Q42" s="169">
        <f>+N42</f>
        <v>0</v>
      </c>
    </row>
    <row r="43" spans="1:17" ht="61.2" customHeight="1" x14ac:dyDescent="0.2">
      <c r="A43" s="297"/>
      <c r="B43" s="227" t="s">
        <v>253</v>
      </c>
      <c r="C43" s="288" t="s">
        <v>254</v>
      </c>
      <c r="D43" s="288" t="s">
        <v>255</v>
      </c>
      <c r="E43" s="288" t="s">
        <v>256</v>
      </c>
      <c r="F43" s="217" t="s">
        <v>66</v>
      </c>
      <c r="G43" s="291">
        <v>46054</v>
      </c>
      <c r="H43" s="291">
        <v>46354</v>
      </c>
      <c r="I43" s="142">
        <v>46201</v>
      </c>
      <c r="J43" s="178" t="s">
        <v>257</v>
      </c>
      <c r="K43" s="64" t="s">
        <v>258</v>
      </c>
      <c r="L43" s="64" t="s">
        <v>259</v>
      </c>
      <c r="M43" s="63" t="s">
        <v>47</v>
      </c>
      <c r="N43" s="64"/>
      <c r="O43" s="53" t="str">
        <f t="shared" si="0"/>
        <v>Pendiente</v>
      </c>
      <c r="P43" s="165"/>
      <c r="Q43" s="272">
        <f>+SUM(N43:N44)/2</f>
        <v>0</v>
      </c>
    </row>
    <row r="44" spans="1:17" ht="70.95" customHeight="1" x14ac:dyDescent="0.2">
      <c r="A44" s="297"/>
      <c r="B44" s="222"/>
      <c r="C44" s="289"/>
      <c r="D44" s="289"/>
      <c r="E44" s="289"/>
      <c r="F44" s="218"/>
      <c r="G44" s="292"/>
      <c r="H44" s="292"/>
      <c r="I44" s="142" t="s">
        <v>260</v>
      </c>
      <c r="J44" s="64"/>
      <c r="K44" s="64"/>
      <c r="L44" s="64"/>
      <c r="M44" s="63" t="s">
        <v>34</v>
      </c>
      <c r="N44" s="64"/>
      <c r="O44" s="53" t="str">
        <f t="shared" si="0"/>
        <v>Pendiente</v>
      </c>
      <c r="P44" s="165"/>
      <c r="Q44" s="272"/>
    </row>
    <row r="45" spans="1:17" ht="69" customHeight="1" x14ac:dyDescent="0.2">
      <c r="A45" s="297"/>
      <c r="B45" s="96" t="s">
        <v>261</v>
      </c>
      <c r="C45" s="143" t="s">
        <v>262</v>
      </c>
      <c r="D45" s="112" t="s">
        <v>263</v>
      </c>
      <c r="E45" s="106" t="s">
        <v>256</v>
      </c>
      <c r="F45" s="75" t="s">
        <v>33</v>
      </c>
      <c r="G45" s="118">
        <v>46054</v>
      </c>
      <c r="H45" s="118">
        <v>46376</v>
      </c>
      <c r="I45" s="142">
        <v>46376</v>
      </c>
      <c r="J45" s="64" t="s">
        <v>264</v>
      </c>
      <c r="K45" s="64" t="s">
        <v>258</v>
      </c>
      <c r="L45" s="64" t="s">
        <v>259</v>
      </c>
      <c r="M45" s="63" t="s">
        <v>34</v>
      </c>
      <c r="N45" s="64"/>
      <c r="O45" s="53" t="str">
        <f t="shared" si="0"/>
        <v>Pendiente</v>
      </c>
      <c r="P45" s="165"/>
      <c r="Q45" s="169">
        <f>+N45</f>
        <v>0</v>
      </c>
    </row>
    <row r="46" spans="1:17" ht="73.2" customHeight="1" x14ac:dyDescent="0.2">
      <c r="A46" s="297"/>
      <c r="B46" s="96" t="s">
        <v>265</v>
      </c>
      <c r="C46" s="110" t="s">
        <v>266</v>
      </c>
      <c r="D46" s="111" t="s">
        <v>267</v>
      </c>
      <c r="E46" s="111" t="s">
        <v>268</v>
      </c>
      <c r="F46" s="75" t="s">
        <v>33</v>
      </c>
      <c r="G46" s="124">
        <v>46024</v>
      </c>
      <c r="H46" s="118">
        <v>46386</v>
      </c>
      <c r="I46" s="118">
        <v>46386</v>
      </c>
      <c r="J46" s="64" t="s">
        <v>269</v>
      </c>
      <c r="K46" s="64" t="s">
        <v>213</v>
      </c>
      <c r="L46" s="64" t="s">
        <v>213</v>
      </c>
      <c r="M46" s="63" t="s">
        <v>34</v>
      </c>
      <c r="N46" s="64"/>
      <c r="O46" s="53" t="str">
        <f t="shared" si="0"/>
        <v>Pendiente</v>
      </c>
      <c r="P46" s="165"/>
      <c r="Q46" s="169">
        <f>+N46</f>
        <v>0</v>
      </c>
    </row>
    <row r="47" spans="1:17" ht="69.599999999999994" customHeight="1" x14ac:dyDescent="0.2">
      <c r="A47" s="297"/>
      <c r="B47" s="96" t="s">
        <v>270</v>
      </c>
      <c r="C47" s="144" t="s">
        <v>271</v>
      </c>
      <c r="D47" s="111" t="s">
        <v>272</v>
      </c>
      <c r="E47" s="111" t="s">
        <v>273</v>
      </c>
      <c r="F47" s="75" t="s">
        <v>33</v>
      </c>
      <c r="G47" s="124">
        <v>46054</v>
      </c>
      <c r="H47" s="118">
        <v>46386</v>
      </c>
      <c r="I47" s="118">
        <v>46386</v>
      </c>
      <c r="J47" s="64" t="s">
        <v>274</v>
      </c>
      <c r="K47" s="64" t="s">
        <v>213</v>
      </c>
      <c r="L47" s="64" t="s">
        <v>213</v>
      </c>
      <c r="M47" s="63" t="s">
        <v>34</v>
      </c>
      <c r="N47" s="64"/>
      <c r="O47" s="53" t="str">
        <f t="shared" si="0"/>
        <v>Pendiente</v>
      </c>
      <c r="P47" s="165"/>
      <c r="Q47" s="169">
        <f>+N47</f>
        <v>0</v>
      </c>
    </row>
    <row r="48" spans="1:17" ht="33" customHeight="1" x14ac:dyDescent="0.2">
      <c r="A48" s="297"/>
      <c r="B48" s="227" t="s">
        <v>275</v>
      </c>
      <c r="C48" s="282" t="s">
        <v>276</v>
      </c>
      <c r="D48" s="282" t="s">
        <v>277</v>
      </c>
      <c r="E48" s="282" t="s">
        <v>278</v>
      </c>
      <c r="F48" s="313" t="s">
        <v>41</v>
      </c>
      <c r="G48" s="316">
        <v>46054</v>
      </c>
      <c r="H48" s="319">
        <v>46386</v>
      </c>
      <c r="I48" s="117">
        <v>46142</v>
      </c>
      <c r="J48" s="64" t="s">
        <v>279</v>
      </c>
      <c r="K48" s="64" t="s">
        <v>280</v>
      </c>
      <c r="L48" s="178" t="s">
        <v>281</v>
      </c>
      <c r="M48" s="63" t="s">
        <v>45</v>
      </c>
      <c r="N48" s="64">
        <v>100</v>
      </c>
      <c r="O48" s="53" t="str">
        <f t="shared" si="0"/>
        <v>Finalizada</v>
      </c>
      <c r="P48" s="165" t="s">
        <v>57</v>
      </c>
      <c r="Q48" s="272" cm="1">
        <f t="array" ref="Q48">+SUM(N48:N50/3)</f>
        <v>33.333333333333336</v>
      </c>
    </row>
    <row r="49" spans="1:17" ht="33.6" customHeight="1" x14ac:dyDescent="0.2">
      <c r="A49" s="297"/>
      <c r="B49" s="221"/>
      <c r="C49" s="301"/>
      <c r="D49" s="301"/>
      <c r="E49" s="301"/>
      <c r="F49" s="314"/>
      <c r="G49" s="317"/>
      <c r="H49" s="320"/>
      <c r="I49" s="145">
        <v>46265</v>
      </c>
      <c r="J49" s="64"/>
      <c r="K49" s="64"/>
      <c r="L49" s="64"/>
      <c r="M49" s="63" t="s">
        <v>47</v>
      </c>
      <c r="N49" s="64"/>
      <c r="O49" s="53" t="str">
        <f t="shared" si="0"/>
        <v>Pendiente</v>
      </c>
      <c r="P49" s="165"/>
      <c r="Q49" s="272"/>
    </row>
    <row r="50" spans="1:17" ht="28.2" customHeight="1" x14ac:dyDescent="0.2">
      <c r="A50" s="297"/>
      <c r="B50" s="222"/>
      <c r="C50" s="283"/>
      <c r="D50" s="283"/>
      <c r="E50" s="283"/>
      <c r="F50" s="315"/>
      <c r="G50" s="318"/>
      <c r="H50" s="321"/>
      <c r="I50" s="145">
        <v>46386</v>
      </c>
      <c r="J50" s="64"/>
      <c r="K50" s="64"/>
      <c r="L50" s="64"/>
      <c r="M50" s="63" t="s">
        <v>34</v>
      </c>
      <c r="N50" s="64"/>
      <c r="O50" s="53" t="str">
        <f t="shared" si="0"/>
        <v>Pendiente</v>
      </c>
      <c r="P50" s="165"/>
      <c r="Q50" s="272"/>
    </row>
    <row r="51" spans="1:17" ht="33.6" customHeight="1" x14ac:dyDescent="0.2">
      <c r="A51" s="297"/>
      <c r="B51" s="227" t="s">
        <v>282</v>
      </c>
      <c r="C51" s="282" t="s">
        <v>283</v>
      </c>
      <c r="D51" s="282" t="s">
        <v>284</v>
      </c>
      <c r="E51" s="282" t="s">
        <v>278</v>
      </c>
      <c r="F51" s="313" t="s">
        <v>41</v>
      </c>
      <c r="G51" s="322">
        <v>46054</v>
      </c>
      <c r="H51" s="324">
        <v>46386</v>
      </c>
      <c r="I51" s="117">
        <v>46142</v>
      </c>
      <c r="J51" s="64" t="s">
        <v>285</v>
      </c>
      <c r="K51" s="64" t="s">
        <v>280</v>
      </c>
      <c r="L51" s="64" t="s">
        <v>281</v>
      </c>
      <c r="M51" s="63" t="s">
        <v>45</v>
      </c>
      <c r="N51" s="64">
        <v>100</v>
      </c>
      <c r="O51" s="53" t="str">
        <f t="shared" si="0"/>
        <v>Finalizada</v>
      </c>
      <c r="P51" s="165" t="s">
        <v>57</v>
      </c>
      <c r="Q51" s="272" cm="1">
        <f t="array" ref="Q51">+SUM(N51:N53/3)</f>
        <v>33.333333333333336</v>
      </c>
    </row>
    <row r="52" spans="1:17" ht="30.6" customHeight="1" x14ac:dyDescent="0.2">
      <c r="A52" s="297"/>
      <c r="B52" s="221"/>
      <c r="C52" s="301"/>
      <c r="D52" s="301"/>
      <c r="E52" s="301"/>
      <c r="F52" s="314"/>
      <c r="G52" s="317"/>
      <c r="H52" s="320"/>
      <c r="I52" s="145">
        <v>46265</v>
      </c>
      <c r="J52" s="64"/>
      <c r="K52" s="64"/>
      <c r="L52" s="64"/>
      <c r="M52" s="63" t="s">
        <v>47</v>
      </c>
      <c r="N52" s="64"/>
      <c r="O52" s="53" t="str">
        <f t="shared" si="0"/>
        <v>Pendiente</v>
      </c>
      <c r="P52" s="165"/>
      <c r="Q52" s="272"/>
    </row>
    <row r="53" spans="1:17" ht="31.2" customHeight="1" x14ac:dyDescent="0.2">
      <c r="A53" s="297"/>
      <c r="B53" s="222"/>
      <c r="C53" s="283"/>
      <c r="D53" s="283"/>
      <c r="E53" s="283"/>
      <c r="F53" s="315"/>
      <c r="G53" s="323"/>
      <c r="H53" s="325"/>
      <c r="I53" s="140">
        <v>46386</v>
      </c>
      <c r="J53" s="64"/>
      <c r="K53" s="64"/>
      <c r="L53" s="64"/>
      <c r="M53" s="63" t="s">
        <v>34</v>
      </c>
      <c r="N53" s="64"/>
      <c r="O53" s="53" t="str">
        <f t="shared" si="0"/>
        <v>Pendiente</v>
      </c>
      <c r="P53" s="165"/>
      <c r="Q53" s="272"/>
    </row>
    <row r="54" spans="1:17" ht="35.4" customHeight="1" x14ac:dyDescent="0.2">
      <c r="A54" s="297"/>
      <c r="B54" s="326" t="s">
        <v>286</v>
      </c>
      <c r="C54" s="284" t="s">
        <v>287</v>
      </c>
      <c r="D54" s="284" t="s">
        <v>288</v>
      </c>
      <c r="E54" s="284" t="s">
        <v>278</v>
      </c>
      <c r="F54" s="253" t="s">
        <v>41</v>
      </c>
      <c r="G54" s="287">
        <v>46054</v>
      </c>
      <c r="H54" s="287">
        <v>46386</v>
      </c>
      <c r="I54" s="117">
        <v>46142</v>
      </c>
      <c r="J54" s="64" t="s">
        <v>289</v>
      </c>
      <c r="K54" s="64" t="s">
        <v>280</v>
      </c>
      <c r="L54" s="64" t="s">
        <v>281</v>
      </c>
      <c r="M54" s="63" t="s">
        <v>45</v>
      </c>
      <c r="N54" s="64">
        <v>100</v>
      </c>
      <c r="O54" s="53" t="str">
        <f t="shared" si="0"/>
        <v>Finalizada</v>
      </c>
      <c r="P54" s="165" t="s">
        <v>57</v>
      </c>
      <c r="Q54" s="272">
        <f>+SUM(N54:N56)/3</f>
        <v>33.333333333333336</v>
      </c>
    </row>
    <row r="55" spans="1:17" ht="33.6" customHeight="1" x14ac:dyDescent="0.2">
      <c r="A55" s="297"/>
      <c r="B55" s="326"/>
      <c r="C55" s="284"/>
      <c r="D55" s="284"/>
      <c r="E55" s="284"/>
      <c r="F55" s="253"/>
      <c r="G55" s="287"/>
      <c r="H55" s="287"/>
      <c r="I55" s="124">
        <v>46265</v>
      </c>
      <c r="J55" s="64"/>
      <c r="K55" s="64"/>
      <c r="L55" s="64"/>
      <c r="M55" s="63" t="s">
        <v>47</v>
      </c>
      <c r="N55" s="64"/>
      <c r="O55" s="53" t="str">
        <f t="shared" si="0"/>
        <v>Pendiente</v>
      </c>
      <c r="P55" s="165"/>
      <c r="Q55" s="272"/>
    </row>
    <row r="56" spans="1:17" ht="37.200000000000003" customHeight="1" x14ac:dyDescent="0.2">
      <c r="A56" s="297"/>
      <c r="B56" s="326"/>
      <c r="C56" s="284"/>
      <c r="D56" s="284"/>
      <c r="E56" s="284"/>
      <c r="F56" s="253"/>
      <c r="G56" s="287"/>
      <c r="H56" s="287"/>
      <c r="I56" s="124">
        <v>46386</v>
      </c>
      <c r="J56" s="64"/>
      <c r="K56" s="64"/>
      <c r="L56" s="64"/>
      <c r="M56" s="63" t="s">
        <v>34</v>
      </c>
      <c r="N56" s="64"/>
      <c r="O56" s="53" t="str">
        <f t="shared" si="0"/>
        <v>Pendiente</v>
      </c>
      <c r="P56" s="165"/>
      <c r="Q56" s="272"/>
    </row>
    <row r="57" spans="1:17" ht="33.6" customHeight="1" x14ac:dyDescent="0.2">
      <c r="A57" s="297"/>
      <c r="B57" s="227" t="s">
        <v>290</v>
      </c>
      <c r="C57" s="282" t="s">
        <v>291</v>
      </c>
      <c r="D57" s="282" t="s">
        <v>292</v>
      </c>
      <c r="E57" s="282" t="s">
        <v>278</v>
      </c>
      <c r="F57" s="217" t="s">
        <v>41</v>
      </c>
      <c r="G57" s="285">
        <v>46054</v>
      </c>
      <c r="H57" s="285">
        <v>46386</v>
      </c>
      <c r="I57" s="117">
        <v>46142</v>
      </c>
      <c r="J57" s="64" t="s">
        <v>293</v>
      </c>
      <c r="K57" s="64" t="s">
        <v>280</v>
      </c>
      <c r="L57" s="64" t="s">
        <v>281</v>
      </c>
      <c r="M57" s="63" t="s">
        <v>45</v>
      </c>
      <c r="N57" s="64">
        <v>100</v>
      </c>
      <c r="O57" s="53" t="str">
        <f t="shared" si="0"/>
        <v>Finalizada</v>
      </c>
      <c r="P57" s="165" t="s">
        <v>57</v>
      </c>
      <c r="Q57" s="272">
        <f>+SUM(N57:N59)/3</f>
        <v>33.333333333333336</v>
      </c>
    </row>
    <row r="58" spans="1:17" ht="39.6" customHeight="1" x14ac:dyDescent="0.2">
      <c r="A58" s="297"/>
      <c r="B58" s="221"/>
      <c r="C58" s="301"/>
      <c r="D58" s="301"/>
      <c r="E58" s="301"/>
      <c r="F58" s="230"/>
      <c r="G58" s="311"/>
      <c r="H58" s="311"/>
      <c r="I58" s="124">
        <v>46265</v>
      </c>
      <c r="J58" s="64"/>
      <c r="K58" s="64"/>
      <c r="L58" s="64"/>
      <c r="M58" s="63" t="s">
        <v>47</v>
      </c>
      <c r="N58" s="64"/>
      <c r="O58" s="53" t="str">
        <f t="shared" si="0"/>
        <v>Pendiente</v>
      </c>
      <c r="P58" s="165"/>
      <c r="Q58" s="272"/>
    </row>
    <row r="59" spans="1:17" ht="42.6" customHeight="1" x14ac:dyDescent="0.2">
      <c r="A59" s="297"/>
      <c r="B59" s="222"/>
      <c r="C59" s="283"/>
      <c r="D59" s="283"/>
      <c r="E59" s="283"/>
      <c r="F59" s="218"/>
      <c r="G59" s="286"/>
      <c r="H59" s="286"/>
      <c r="I59" s="124">
        <v>46386</v>
      </c>
      <c r="J59" s="64"/>
      <c r="K59" s="64"/>
      <c r="L59" s="64"/>
      <c r="M59" s="63" t="s">
        <v>34</v>
      </c>
      <c r="N59" s="64"/>
      <c r="O59" s="53" t="str">
        <f t="shared" si="0"/>
        <v>Pendiente</v>
      </c>
      <c r="P59" s="165"/>
      <c r="Q59" s="272"/>
    </row>
    <row r="60" spans="1:17" ht="42" customHeight="1" x14ac:dyDescent="0.2">
      <c r="A60" s="297"/>
      <c r="B60" s="227" t="s">
        <v>294</v>
      </c>
      <c r="C60" s="282" t="s">
        <v>295</v>
      </c>
      <c r="D60" s="282" t="s">
        <v>296</v>
      </c>
      <c r="E60" s="282" t="s">
        <v>278</v>
      </c>
      <c r="F60" s="217" t="s">
        <v>41</v>
      </c>
      <c r="G60" s="285">
        <v>46054</v>
      </c>
      <c r="H60" s="285">
        <v>46386</v>
      </c>
      <c r="I60" s="117">
        <v>46142</v>
      </c>
      <c r="J60" s="64" t="s">
        <v>297</v>
      </c>
      <c r="K60" s="64" t="s">
        <v>280</v>
      </c>
      <c r="L60" s="64" t="s">
        <v>281</v>
      </c>
      <c r="M60" s="63" t="s">
        <v>45</v>
      </c>
      <c r="N60" s="64">
        <v>100</v>
      </c>
      <c r="O60" s="53" t="str">
        <f t="shared" si="0"/>
        <v>Finalizada</v>
      </c>
      <c r="P60" s="165" t="s">
        <v>57</v>
      </c>
      <c r="Q60" s="272">
        <f>+SUM(N60:N62)/3</f>
        <v>33.333333333333336</v>
      </c>
    </row>
    <row r="61" spans="1:17" ht="36.6" customHeight="1" x14ac:dyDescent="0.2">
      <c r="A61" s="297"/>
      <c r="B61" s="221"/>
      <c r="C61" s="301"/>
      <c r="D61" s="301"/>
      <c r="E61" s="301"/>
      <c r="F61" s="230"/>
      <c r="G61" s="311"/>
      <c r="H61" s="311"/>
      <c r="I61" s="124">
        <v>46265</v>
      </c>
      <c r="J61" s="64"/>
      <c r="K61" s="64"/>
      <c r="L61" s="64"/>
      <c r="M61" s="63" t="s">
        <v>47</v>
      </c>
      <c r="N61" s="64"/>
      <c r="O61" s="53" t="str">
        <f t="shared" si="0"/>
        <v>Pendiente</v>
      </c>
      <c r="P61" s="165"/>
      <c r="Q61" s="272"/>
    </row>
    <row r="62" spans="1:17" ht="46.2" customHeight="1" x14ac:dyDescent="0.2">
      <c r="A62" s="297"/>
      <c r="B62" s="222"/>
      <c r="C62" s="283"/>
      <c r="D62" s="283"/>
      <c r="E62" s="283"/>
      <c r="F62" s="218"/>
      <c r="G62" s="286"/>
      <c r="H62" s="286"/>
      <c r="I62" s="124">
        <v>46386</v>
      </c>
      <c r="J62" s="64"/>
      <c r="K62" s="64"/>
      <c r="L62" s="64"/>
      <c r="M62" s="63" t="s">
        <v>34</v>
      </c>
      <c r="N62" s="64"/>
      <c r="O62" s="53" t="str">
        <f t="shared" si="0"/>
        <v>Pendiente</v>
      </c>
      <c r="P62" s="165"/>
      <c r="Q62" s="272"/>
    </row>
    <row r="63" spans="1:17" ht="39.6" customHeight="1" x14ac:dyDescent="0.2">
      <c r="A63" s="297"/>
      <c r="B63" s="227" t="s">
        <v>298</v>
      </c>
      <c r="C63" s="282" t="s">
        <v>299</v>
      </c>
      <c r="D63" s="282" t="s">
        <v>300</v>
      </c>
      <c r="E63" s="282" t="s">
        <v>278</v>
      </c>
      <c r="F63" s="217" t="s">
        <v>66</v>
      </c>
      <c r="G63" s="285">
        <v>46054</v>
      </c>
      <c r="H63" s="285">
        <v>46386</v>
      </c>
      <c r="I63" s="117">
        <v>46203</v>
      </c>
      <c r="J63" s="64" t="s">
        <v>301</v>
      </c>
      <c r="K63" s="64" t="s">
        <v>280</v>
      </c>
      <c r="L63" s="64" t="s">
        <v>281</v>
      </c>
      <c r="M63" s="63" t="s">
        <v>47</v>
      </c>
      <c r="N63" s="64"/>
      <c r="O63" s="53" t="str">
        <f t="shared" si="0"/>
        <v>Pendiente</v>
      </c>
      <c r="P63" s="165"/>
      <c r="Q63" s="272">
        <f>+SUM(N63:N64)/2</f>
        <v>0</v>
      </c>
    </row>
    <row r="64" spans="1:17" ht="43.95" customHeight="1" x14ac:dyDescent="0.2">
      <c r="A64" s="297"/>
      <c r="B64" s="222"/>
      <c r="C64" s="283"/>
      <c r="D64" s="283"/>
      <c r="E64" s="283"/>
      <c r="F64" s="218"/>
      <c r="G64" s="286"/>
      <c r="H64" s="286"/>
      <c r="I64" s="124">
        <v>46386</v>
      </c>
      <c r="J64" s="64"/>
      <c r="K64" s="64"/>
      <c r="L64" s="64"/>
      <c r="M64" s="63" t="s">
        <v>34</v>
      </c>
      <c r="N64" s="64"/>
      <c r="O64" s="53" t="str">
        <f t="shared" si="0"/>
        <v>Pendiente</v>
      </c>
      <c r="P64" s="165"/>
      <c r="Q64" s="272"/>
    </row>
    <row r="65" spans="1:17" ht="58.95" customHeight="1" x14ac:dyDescent="0.2">
      <c r="A65" s="297"/>
      <c r="B65" s="90" t="s">
        <v>302</v>
      </c>
      <c r="C65" s="134" t="s">
        <v>303</v>
      </c>
      <c r="D65" s="111" t="s">
        <v>304</v>
      </c>
      <c r="E65" s="111" t="s">
        <v>32</v>
      </c>
      <c r="F65" s="75" t="s">
        <v>33</v>
      </c>
      <c r="G65" s="124">
        <v>46023</v>
      </c>
      <c r="H65" s="124">
        <v>46053</v>
      </c>
      <c r="I65" s="124">
        <v>46053</v>
      </c>
      <c r="J65" s="64" t="s">
        <v>305</v>
      </c>
      <c r="K65" s="64" t="s">
        <v>306</v>
      </c>
      <c r="L65" s="64" t="s">
        <v>307</v>
      </c>
      <c r="M65" s="63" t="s">
        <v>45</v>
      </c>
      <c r="N65" s="64">
        <v>100</v>
      </c>
      <c r="O65" s="53" t="str">
        <f t="shared" si="0"/>
        <v>Finalizada</v>
      </c>
      <c r="P65" s="165" t="s">
        <v>57</v>
      </c>
      <c r="Q65" s="169">
        <f>+N65</f>
        <v>100</v>
      </c>
    </row>
    <row r="66" spans="1:17" ht="51.6" customHeight="1" x14ac:dyDescent="0.2">
      <c r="A66" s="297"/>
      <c r="B66" s="90" t="s">
        <v>308</v>
      </c>
      <c r="C66" s="134" t="s">
        <v>309</v>
      </c>
      <c r="D66" s="111" t="s">
        <v>310</v>
      </c>
      <c r="E66" s="14" t="s">
        <v>32</v>
      </c>
      <c r="F66" s="75" t="s">
        <v>33</v>
      </c>
      <c r="G66" s="124">
        <v>46054</v>
      </c>
      <c r="H66" s="124">
        <v>46356</v>
      </c>
      <c r="I66" s="124">
        <v>46356</v>
      </c>
      <c r="J66" s="64"/>
      <c r="K66" s="64"/>
      <c r="L66" s="64"/>
      <c r="M66" s="63" t="s">
        <v>34</v>
      </c>
      <c r="N66" s="64"/>
      <c r="O66" s="53" t="str">
        <f t="shared" si="0"/>
        <v>Pendiente</v>
      </c>
      <c r="P66" s="165"/>
      <c r="Q66" s="169">
        <f>+N66</f>
        <v>0</v>
      </c>
    </row>
    <row r="67" spans="1:17" ht="108" customHeight="1" x14ac:dyDescent="0.2">
      <c r="A67" s="297"/>
      <c r="B67" s="94" t="s">
        <v>311</v>
      </c>
      <c r="C67" s="146" t="s">
        <v>312</v>
      </c>
      <c r="D67" s="119" t="s">
        <v>313</v>
      </c>
      <c r="E67" s="119" t="s">
        <v>314</v>
      </c>
      <c r="F67" s="78" t="s">
        <v>33</v>
      </c>
      <c r="G67" s="122">
        <v>46054</v>
      </c>
      <c r="H67" s="122">
        <v>46356</v>
      </c>
      <c r="I67" s="122">
        <v>46356</v>
      </c>
      <c r="J67" s="131"/>
      <c r="K67" s="131"/>
      <c r="L67" s="131"/>
      <c r="M67" s="132" t="s">
        <v>34</v>
      </c>
      <c r="N67" s="131"/>
      <c r="O67" s="53" t="str">
        <f t="shared" si="0"/>
        <v>Pendiente</v>
      </c>
      <c r="P67" s="171"/>
      <c r="Q67" s="169">
        <f>+N67</f>
        <v>0</v>
      </c>
    </row>
    <row r="68" spans="1:17" ht="66" customHeight="1" x14ac:dyDescent="0.2">
      <c r="A68" s="297"/>
      <c r="B68" s="90" t="s">
        <v>315</v>
      </c>
      <c r="C68" s="134" t="s">
        <v>316</v>
      </c>
      <c r="D68" s="111" t="s">
        <v>313</v>
      </c>
      <c r="E68" s="14" t="s">
        <v>32</v>
      </c>
      <c r="F68" s="75" t="s">
        <v>33</v>
      </c>
      <c r="G68" s="124">
        <v>46054</v>
      </c>
      <c r="H68" s="124">
        <v>46356</v>
      </c>
      <c r="I68" s="122">
        <v>46356</v>
      </c>
      <c r="J68" s="64"/>
      <c r="K68" s="64"/>
      <c r="L68" s="64"/>
      <c r="M68" s="63" t="s">
        <v>34</v>
      </c>
      <c r="N68" s="64"/>
      <c r="O68" s="53" t="str">
        <f t="shared" si="0"/>
        <v>Pendiente</v>
      </c>
      <c r="P68" s="165"/>
      <c r="Q68" s="169">
        <f>+N68</f>
        <v>0</v>
      </c>
    </row>
    <row r="69" spans="1:17" ht="87.6" customHeight="1" x14ac:dyDescent="0.2">
      <c r="A69" s="297"/>
      <c r="B69" s="92" t="s">
        <v>317</v>
      </c>
      <c r="C69" s="147" t="s">
        <v>318</v>
      </c>
      <c r="D69" s="120" t="s">
        <v>319</v>
      </c>
      <c r="E69" s="11" t="s">
        <v>32</v>
      </c>
      <c r="F69" s="81" t="s">
        <v>33</v>
      </c>
      <c r="G69" s="123">
        <v>46054</v>
      </c>
      <c r="H69" s="123">
        <v>46356</v>
      </c>
      <c r="I69" s="123">
        <v>46356</v>
      </c>
      <c r="J69" s="133"/>
      <c r="K69" s="133"/>
      <c r="L69" s="64"/>
      <c r="M69" s="63" t="s">
        <v>34</v>
      </c>
      <c r="N69" s="133"/>
      <c r="O69" s="53" t="str">
        <f t="shared" si="0"/>
        <v>Pendiente</v>
      </c>
      <c r="P69" s="172"/>
      <c r="Q69" s="169">
        <f>+N69</f>
        <v>0</v>
      </c>
    </row>
    <row r="70" spans="1:17" ht="12.6" x14ac:dyDescent="0.2">
      <c r="M70" s="42"/>
    </row>
  </sheetData>
  <sheetProtection algorithmName="SHA-512" hashValue="bgDTLiUSmFjFdOGo/kJyJEnwDkvA1kdHC6139+O169ZeuLlbIVfDUAu7GhINmr/NxRRnrF7JPWpJRhchy4a/oA==" saltValue="jsO6KyDbw0888j6IlymK9g==" spinCount="100000" sheet="1" objects="1" scenarios="1" autoFilter="0"/>
  <autoFilter ref="A8:AJ69" xr:uid="{82BC1E4A-40EA-499D-8B6A-24AB0C76C3B3}">
    <filterColumn colId="1" showButton="0"/>
  </autoFilter>
  <mergeCells count="134">
    <mergeCell ref="Q57:Q59"/>
    <mergeCell ref="Q60:Q62"/>
    <mergeCell ref="Q63:Q64"/>
    <mergeCell ref="Q12:Q14"/>
    <mergeCell ref="Q16:Q17"/>
    <mergeCell ref="Q19:Q20"/>
    <mergeCell ref="Q22:Q23"/>
    <mergeCell ref="Q28:Q39"/>
    <mergeCell ref="Q43:Q44"/>
    <mergeCell ref="Q48:Q50"/>
    <mergeCell ref="Q51:Q53"/>
    <mergeCell ref="Q54:Q56"/>
    <mergeCell ref="A40:A69"/>
    <mergeCell ref="E63:E64"/>
    <mergeCell ref="D63:D64"/>
    <mergeCell ref="C63:C64"/>
    <mergeCell ref="B63:B64"/>
    <mergeCell ref="G60:G62"/>
    <mergeCell ref="H60:H62"/>
    <mergeCell ref="H63:H64"/>
    <mergeCell ref="G63:G64"/>
    <mergeCell ref="F63:F64"/>
    <mergeCell ref="B60:B62"/>
    <mergeCell ref="C60:C62"/>
    <mergeCell ref="D60:D62"/>
    <mergeCell ref="E60:E62"/>
    <mergeCell ref="F60:F62"/>
    <mergeCell ref="E57:E59"/>
    <mergeCell ref="H57:H59"/>
    <mergeCell ref="F57:F59"/>
    <mergeCell ref="B57:B59"/>
    <mergeCell ref="C57:C59"/>
    <mergeCell ref="D57:D59"/>
    <mergeCell ref="G57:G59"/>
    <mergeCell ref="H54:H56"/>
    <mergeCell ref="B54:B56"/>
    <mergeCell ref="B48:B50"/>
    <mergeCell ref="C48:C50"/>
    <mergeCell ref="D48:D50"/>
    <mergeCell ref="E48:E50"/>
    <mergeCell ref="F48:F50"/>
    <mergeCell ref="G48:G50"/>
    <mergeCell ref="H48:H50"/>
    <mergeCell ref="B51:B53"/>
    <mergeCell ref="C51:C53"/>
    <mergeCell ref="D51:D53"/>
    <mergeCell ref="E51:E53"/>
    <mergeCell ref="F51:F53"/>
    <mergeCell ref="G51:G53"/>
    <mergeCell ref="H51:H53"/>
    <mergeCell ref="C54:C56"/>
    <mergeCell ref="D54:D56"/>
    <mergeCell ref="E54:E56"/>
    <mergeCell ref="F54:F56"/>
    <mergeCell ref="G54:G56"/>
    <mergeCell ref="K2:K3"/>
    <mergeCell ref="B43:B44"/>
    <mergeCell ref="C43:C44"/>
    <mergeCell ref="D43:D44"/>
    <mergeCell ref="E43:E44"/>
    <mergeCell ref="F43:F44"/>
    <mergeCell ref="G43:G44"/>
    <mergeCell ref="H43:H44"/>
    <mergeCell ref="H28:H39"/>
    <mergeCell ref="H12:H14"/>
    <mergeCell ref="A7:I7"/>
    <mergeCell ref="J7:L7"/>
    <mergeCell ref="A24:A39"/>
    <mergeCell ref="A9:A23"/>
    <mergeCell ref="B28:B39"/>
    <mergeCell ref="C28:C39"/>
    <mergeCell ref="D28:D39"/>
    <mergeCell ref="E28:E39"/>
    <mergeCell ref="F28:F39"/>
    <mergeCell ref="A1:C1"/>
    <mergeCell ref="A2:A5"/>
    <mergeCell ref="B2:H2"/>
    <mergeCell ref="I2:I3"/>
    <mergeCell ref="J2:J3"/>
    <mergeCell ref="U2:U3"/>
    <mergeCell ref="V2:V3"/>
    <mergeCell ref="W2:W3"/>
    <mergeCell ref="L2:L3"/>
    <mergeCell ref="M2:M3"/>
    <mergeCell ref="N2:N3"/>
    <mergeCell ref="O2:O3"/>
    <mergeCell ref="P2:P3"/>
    <mergeCell ref="Q2:Q3"/>
    <mergeCell ref="AD2:AD3"/>
    <mergeCell ref="AE2:AE3"/>
    <mergeCell ref="AF2:AF3"/>
    <mergeCell ref="B3:H3"/>
    <mergeCell ref="B4:C4"/>
    <mergeCell ref="D4:E4"/>
    <mergeCell ref="G4:H4"/>
    <mergeCell ref="X2:X3"/>
    <mergeCell ref="Y2:Y3"/>
    <mergeCell ref="Z2:Z3"/>
    <mergeCell ref="AA2:AA3"/>
    <mergeCell ref="AB2:AB3"/>
    <mergeCell ref="AC2:AC3"/>
    <mergeCell ref="R2:R3"/>
    <mergeCell ref="S2:S3"/>
    <mergeCell ref="T2:T3"/>
    <mergeCell ref="M7:P7"/>
    <mergeCell ref="B8:C8"/>
    <mergeCell ref="E22:E23"/>
    <mergeCell ref="F22:F23"/>
    <mergeCell ref="G22:G23"/>
    <mergeCell ref="B12:B14"/>
    <mergeCell ref="C12:C14"/>
    <mergeCell ref="D12:D14"/>
    <mergeCell ref="E12:E14"/>
    <mergeCell ref="F12:F14"/>
    <mergeCell ref="G12:G14"/>
    <mergeCell ref="C16:C17"/>
    <mergeCell ref="B16:B17"/>
    <mergeCell ref="D16:D17"/>
    <mergeCell ref="H22:H23"/>
    <mergeCell ref="H19:H20"/>
    <mergeCell ref="H16:H17"/>
    <mergeCell ref="G28:G39"/>
    <mergeCell ref="E16:E17"/>
    <mergeCell ref="F16:F17"/>
    <mergeCell ref="G16:G17"/>
    <mergeCell ref="B22:B23"/>
    <mergeCell ref="C22:C23"/>
    <mergeCell ref="D22:D23"/>
    <mergeCell ref="B19:B20"/>
    <mergeCell ref="C19:C20"/>
    <mergeCell ref="D19:D20"/>
    <mergeCell ref="E19:E20"/>
    <mergeCell ref="F19:F20"/>
    <mergeCell ref="G19:G20"/>
  </mergeCells>
  <phoneticPr fontId="27" type="noConversion"/>
  <conditionalFormatting sqref="O9:O69">
    <cfRule type="cellIs" dxfId="5" priority="2" operator="equal">
      <formula>"En ejecución"</formula>
    </cfRule>
    <cfRule type="containsText" dxfId="4" priority="3" operator="containsText" text="Finalizada">
      <formula>NOT(ISERROR(SEARCH("Finalizada",O9)))</formula>
    </cfRule>
    <cfRule type="containsText" dxfId="3" priority="4" operator="containsText" text="Pendiente">
      <formula>NOT(ISERROR(SEARCH("Pendiente",O9)))</formula>
    </cfRule>
  </conditionalFormatting>
  <conditionalFormatting sqref="Q9:Q69">
    <cfRule type="dataBar" priority="1">
      <dataBar>
        <cfvo type="min"/>
        <cfvo type="max"/>
        <color rgb="FF638EC6"/>
      </dataBar>
      <extLst>
        <ext xmlns:x14="http://schemas.microsoft.com/office/spreadsheetml/2009/9/main" uri="{B025F937-C7B1-47D3-B67F-A62EFF666E3E}">
          <x14:id>{99D6BE2E-E44A-41CF-AB07-EA5D186254A3}</x14:id>
        </ext>
      </extLst>
    </cfRule>
  </conditionalFormatting>
  <printOptions horizontalCentered="1" verticalCentered="1" headings="1"/>
  <pageMargins left="0.39370078740157483" right="0.39370078740157483" top="0.39370078740157483" bottom="0.39370078740157483" header="0" footer="0"/>
  <pageSetup paperSize="5" scale="65" orientation="landscape" r:id="rId1"/>
  <drawing r:id="rId2"/>
  <extLst>
    <ext xmlns:x14="http://schemas.microsoft.com/office/spreadsheetml/2009/9/main" uri="{78C0D931-6437-407d-A8EE-F0AAD7539E65}">
      <x14:conditionalFormattings>
        <x14:conditionalFormatting xmlns:xm="http://schemas.microsoft.com/office/excel/2006/main">
          <x14:cfRule type="dataBar" id="{99D6BE2E-E44A-41CF-AB07-EA5D186254A3}">
            <x14:dataBar minLength="0" maxLength="100" border="1" negativeBarBorderColorSameAsPositive="0">
              <x14:cfvo type="autoMin"/>
              <x14:cfvo type="autoMax"/>
              <x14:borderColor rgb="FF638EC6"/>
              <x14:negativeFillColor rgb="FFFF0000"/>
              <x14:negativeBorderColor rgb="FFFF0000"/>
              <x14:axisColor rgb="FF000000"/>
            </x14:dataBar>
          </x14:cfRule>
          <xm:sqref>Q9:Q69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ED7D578-6180-43D1-A725-26BC3E508992}">
          <x14:formula1>
            <xm:f>LISTAS!$C$4:$C$9</xm:f>
          </x14:formula1>
          <xm:sqref>F65:F69 F15:F16 F9:F12 F24:F28 F40:F43 F45:F48 F51 F54 F57 F60 F63 F18:F19 F21:F22</xm:sqref>
        </x14:dataValidation>
        <x14:dataValidation type="list" allowBlank="1" showInputMessage="1" showErrorMessage="1" xr:uid="{A5738297-41F7-4CA3-905A-8BBEF74D7FCB}">
          <x14:formula1>
            <xm:f>LISTAS!$D$4:$D$6</xm:f>
          </x14:formula1>
          <xm:sqref>M9:M69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D18DA-A9D3-43A0-BB22-2C21273E9CFC}">
  <sheetPr>
    <tabColor theme="9" tint="-0.249977111117893"/>
  </sheetPr>
  <dimension ref="A1:AJ36"/>
  <sheetViews>
    <sheetView showGridLines="0" topLeftCell="D1" zoomScale="70" zoomScaleNormal="70" workbookViewId="0">
      <selection activeCell="J12" sqref="J12"/>
    </sheetView>
  </sheetViews>
  <sheetFormatPr baseColWidth="10" defaultColWidth="11.44140625" defaultRowHeight="13.8" x14ac:dyDescent="0.2"/>
  <cols>
    <col min="1" max="1" width="43.6640625" style="42" customWidth="1"/>
    <col min="2" max="2" width="8.33203125" style="109" customWidth="1"/>
    <col min="3" max="3" width="68.88671875" style="42" customWidth="1"/>
    <col min="4" max="4" width="65.109375" style="109" customWidth="1"/>
    <col min="5" max="5" width="38.6640625" style="42" customWidth="1"/>
    <col min="6" max="6" width="24.33203125" style="43" customWidth="1"/>
    <col min="7" max="7" width="20" style="42" customWidth="1"/>
    <col min="8" max="8" width="25.6640625" style="42" customWidth="1"/>
    <col min="9" max="9" width="27.33203125" style="42" customWidth="1"/>
    <col min="10" max="10" width="38.5546875" style="42" customWidth="1"/>
    <col min="11" max="11" width="42.44140625" style="42" customWidth="1"/>
    <col min="12" max="12" width="26.44140625" style="42" customWidth="1"/>
    <col min="13" max="13" width="43" style="69" customWidth="1"/>
    <col min="14" max="14" width="35.88671875" style="42" customWidth="1"/>
    <col min="15" max="15" width="16.33203125" style="42" customWidth="1"/>
    <col min="16" max="16" width="37.6640625" style="42" customWidth="1"/>
    <col min="17" max="17" width="24.109375" style="42" customWidth="1"/>
    <col min="18" max="16384" width="11.44140625" style="42"/>
  </cols>
  <sheetData>
    <row r="1" spans="1:36" ht="24.6" customHeight="1" x14ac:dyDescent="0.2">
      <c r="A1" s="232"/>
      <c r="B1" s="231"/>
      <c r="C1" s="231"/>
      <c r="D1" s="108"/>
      <c r="E1" s="40"/>
      <c r="F1" s="41"/>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row>
    <row r="2" spans="1:36" ht="28.95" customHeight="1" x14ac:dyDescent="0.2">
      <c r="A2" s="233"/>
      <c r="B2" s="234" t="s">
        <v>0</v>
      </c>
      <c r="C2" s="235"/>
      <c r="D2" s="235"/>
      <c r="E2" s="235"/>
      <c r="F2" s="235"/>
      <c r="G2" s="235"/>
      <c r="H2" s="236"/>
      <c r="I2" s="237"/>
      <c r="J2" s="231"/>
      <c r="K2" s="231"/>
      <c r="L2" s="231"/>
      <c r="M2" s="231"/>
      <c r="N2" s="231"/>
      <c r="O2" s="231"/>
      <c r="P2" s="231"/>
      <c r="Q2" s="231"/>
      <c r="R2" s="231"/>
      <c r="S2" s="231"/>
      <c r="T2" s="231"/>
      <c r="U2" s="231"/>
      <c r="V2" s="231"/>
      <c r="W2" s="231"/>
      <c r="X2" s="231"/>
      <c r="Y2" s="231"/>
      <c r="Z2" s="231"/>
      <c r="AA2" s="231"/>
      <c r="AB2" s="231"/>
      <c r="AC2" s="231"/>
      <c r="AD2" s="231"/>
      <c r="AE2" s="231"/>
      <c r="AF2" s="231"/>
    </row>
    <row r="3" spans="1:36" ht="23.4" customHeight="1" x14ac:dyDescent="0.2">
      <c r="A3" s="233"/>
      <c r="B3" s="238" t="s">
        <v>1</v>
      </c>
      <c r="C3" s="239"/>
      <c r="D3" s="239"/>
      <c r="E3" s="239"/>
      <c r="F3" s="239"/>
      <c r="G3" s="239"/>
      <c r="H3" s="240"/>
      <c r="I3" s="237"/>
      <c r="J3" s="231"/>
      <c r="K3" s="231"/>
      <c r="L3" s="231"/>
      <c r="M3" s="231"/>
      <c r="N3" s="231"/>
      <c r="O3" s="231"/>
      <c r="P3" s="231"/>
      <c r="Q3" s="231"/>
      <c r="R3" s="231"/>
      <c r="S3" s="231"/>
      <c r="T3" s="231"/>
      <c r="U3" s="231"/>
      <c r="V3" s="231"/>
      <c r="W3" s="231"/>
      <c r="X3" s="231"/>
      <c r="Y3" s="231"/>
      <c r="Z3" s="231"/>
      <c r="AA3" s="231"/>
      <c r="AB3" s="231"/>
      <c r="AC3" s="231"/>
      <c r="AD3" s="231"/>
      <c r="AE3" s="231"/>
      <c r="AF3" s="231"/>
    </row>
    <row r="4" spans="1:36" ht="24" customHeight="1" x14ac:dyDescent="0.2">
      <c r="A4" s="233"/>
      <c r="B4" s="306" t="s">
        <v>2</v>
      </c>
      <c r="C4" s="307"/>
      <c r="D4" s="243" t="s">
        <v>3</v>
      </c>
      <c r="E4" s="244"/>
      <c r="F4" s="44" t="s">
        <v>4</v>
      </c>
      <c r="G4" s="243" t="s">
        <v>3</v>
      </c>
      <c r="H4" s="244"/>
      <c r="I4" s="40"/>
      <c r="J4" s="40"/>
      <c r="K4" s="40"/>
      <c r="L4" s="40"/>
      <c r="M4" s="40"/>
      <c r="N4" s="40"/>
      <c r="O4" s="40"/>
      <c r="P4" s="40"/>
      <c r="Q4" s="40"/>
      <c r="R4" s="40"/>
      <c r="S4" s="40"/>
      <c r="T4" s="40"/>
      <c r="U4" s="40"/>
      <c r="V4" s="40"/>
      <c r="W4" s="40"/>
      <c r="X4" s="40"/>
      <c r="Y4" s="40"/>
      <c r="Z4" s="40"/>
      <c r="AA4" s="40"/>
      <c r="AB4" s="40"/>
      <c r="AC4" s="40"/>
      <c r="AD4" s="40"/>
      <c r="AE4" s="40"/>
      <c r="AF4" s="40"/>
    </row>
    <row r="5" spans="1:36" ht="16.2" x14ac:dyDescent="0.2">
      <c r="A5" s="233"/>
      <c r="B5" s="108"/>
      <c r="C5" s="40"/>
      <c r="D5" s="108"/>
      <c r="E5" s="40"/>
      <c r="F5" s="41"/>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row>
    <row r="7" spans="1:36" s="45" customFormat="1" ht="43.95" customHeight="1" x14ac:dyDescent="0.25">
      <c r="A7" s="208" t="s">
        <v>320</v>
      </c>
      <c r="B7" s="209"/>
      <c r="C7" s="209"/>
      <c r="D7" s="209"/>
      <c r="E7" s="209"/>
      <c r="F7" s="209"/>
      <c r="G7" s="209"/>
      <c r="H7" s="209"/>
      <c r="I7" s="210"/>
      <c r="J7" s="211" t="s">
        <v>10</v>
      </c>
      <c r="K7" s="211"/>
      <c r="L7" s="212"/>
      <c r="M7" s="245" t="s">
        <v>11</v>
      </c>
      <c r="N7" s="245"/>
      <c r="O7" s="245"/>
      <c r="P7" s="245"/>
    </row>
    <row r="8" spans="1:36" s="49" customFormat="1" ht="45.6" customHeight="1" x14ac:dyDescent="0.2">
      <c r="A8" s="70" t="s">
        <v>12</v>
      </c>
      <c r="B8" s="246" t="s">
        <v>13</v>
      </c>
      <c r="C8" s="246"/>
      <c r="D8" s="71" t="s">
        <v>14</v>
      </c>
      <c r="E8" s="70" t="s">
        <v>15</v>
      </c>
      <c r="F8" s="70" t="s">
        <v>16</v>
      </c>
      <c r="G8" s="71" t="s">
        <v>17</v>
      </c>
      <c r="H8" s="71" t="s">
        <v>18</v>
      </c>
      <c r="I8" s="71" t="s">
        <v>19</v>
      </c>
      <c r="J8" s="46" t="s">
        <v>20</v>
      </c>
      <c r="K8" s="46" t="s">
        <v>21</v>
      </c>
      <c r="L8" s="46" t="s">
        <v>22</v>
      </c>
      <c r="M8" s="47" t="s">
        <v>23</v>
      </c>
      <c r="N8" s="48" t="s">
        <v>24</v>
      </c>
      <c r="O8" s="48" t="s">
        <v>25</v>
      </c>
      <c r="P8" s="48" t="s">
        <v>26</v>
      </c>
      <c r="Q8" s="163" t="s">
        <v>107</v>
      </c>
    </row>
    <row r="9" spans="1:36" s="49" customFormat="1" ht="66.599999999999994" customHeight="1" x14ac:dyDescent="0.2">
      <c r="A9" s="335" t="s">
        <v>321</v>
      </c>
      <c r="B9" s="72" t="s">
        <v>29</v>
      </c>
      <c r="C9" s="112" t="s">
        <v>322</v>
      </c>
      <c r="D9" s="112" t="s">
        <v>37</v>
      </c>
      <c r="E9" s="112" t="s">
        <v>183</v>
      </c>
      <c r="F9" s="75" t="s">
        <v>33</v>
      </c>
      <c r="G9" s="118">
        <v>46054</v>
      </c>
      <c r="H9" s="118">
        <v>46265</v>
      </c>
      <c r="I9" s="118">
        <v>46265</v>
      </c>
      <c r="K9" s="51"/>
      <c r="L9" s="51"/>
      <c r="M9" s="52" t="s">
        <v>47</v>
      </c>
      <c r="N9" s="52"/>
      <c r="O9" s="53" t="str">
        <f>IF(N9=100,"Finalizada",IF(N9&gt;0,"En ejecución","Pendiente"))</f>
        <v>Pendiente</v>
      </c>
      <c r="P9" s="54"/>
      <c r="Q9" s="167">
        <f>+N9</f>
        <v>0</v>
      </c>
    </row>
    <row r="10" spans="1:36" s="49" customFormat="1" ht="54.6" customHeight="1" x14ac:dyDescent="0.2">
      <c r="A10" s="335"/>
      <c r="B10" s="72" t="s">
        <v>35</v>
      </c>
      <c r="C10" s="106" t="s">
        <v>323</v>
      </c>
      <c r="D10" s="106" t="s">
        <v>324</v>
      </c>
      <c r="E10" s="112" t="s">
        <v>325</v>
      </c>
      <c r="F10" s="75" t="s">
        <v>33</v>
      </c>
      <c r="G10" s="76">
        <v>46054</v>
      </c>
      <c r="H10" s="76" t="s">
        <v>326</v>
      </c>
      <c r="I10" s="76">
        <v>46142</v>
      </c>
      <c r="J10" s="55" t="s">
        <v>327</v>
      </c>
      <c r="K10" s="55" t="s">
        <v>172</v>
      </c>
      <c r="L10" s="55" t="s">
        <v>328</v>
      </c>
      <c r="M10" s="52" t="s">
        <v>45</v>
      </c>
      <c r="N10" s="54">
        <v>100</v>
      </c>
      <c r="O10" s="53" t="str">
        <f t="shared" ref="O10:O30" si="0">IF(N10=100,"Finalizada",IF(N10&gt;0,"En ejecución","Pendiente"))</f>
        <v>Finalizada</v>
      </c>
      <c r="P10" s="54" t="s">
        <v>57</v>
      </c>
      <c r="Q10" s="167">
        <f>+N10</f>
        <v>100</v>
      </c>
    </row>
    <row r="11" spans="1:36" s="49" customFormat="1" ht="35.4" customHeight="1" x14ac:dyDescent="0.2">
      <c r="A11" s="335"/>
      <c r="B11" s="255" t="s">
        <v>38</v>
      </c>
      <c r="C11" s="288" t="s">
        <v>329</v>
      </c>
      <c r="D11" s="288" t="s">
        <v>330</v>
      </c>
      <c r="E11" s="302" t="s">
        <v>325</v>
      </c>
      <c r="F11" s="217" t="s">
        <v>41</v>
      </c>
      <c r="G11" s="331">
        <v>46142</v>
      </c>
      <c r="H11" s="331">
        <v>46356</v>
      </c>
      <c r="I11" s="118">
        <v>46265</v>
      </c>
      <c r="J11" s="55"/>
      <c r="K11" s="55"/>
      <c r="L11" s="55"/>
      <c r="M11" s="52" t="s">
        <v>47</v>
      </c>
      <c r="N11" s="54"/>
      <c r="O11" s="53" t="str">
        <f t="shared" si="0"/>
        <v>Pendiente</v>
      </c>
      <c r="P11" s="54"/>
      <c r="Q11" s="271">
        <f>+SUM(N11:N12)/2</f>
        <v>0</v>
      </c>
    </row>
    <row r="12" spans="1:36" s="49" customFormat="1" ht="37.200000000000003" customHeight="1" x14ac:dyDescent="0.2">
      <c r="A12" s="335"/>
      <c r="B12" s="256"/>
      <c r="C12" s="289"/>
      <c r="D12" s="289"/>
      <c r="E12" s="304"/>
      <c r="F12" s="218"/>
      <c r="G12" s="331"/>
      <c r="H12" s="331"/>
      <c r="I12" s="118">
        <v>46356</v>
      </c>
      <c r="J12" s="55"/>
      <c r="K12" s="55"/>
      <c r="L12" s="55"/>
      <c r="M12" s="52" t="s">
        <v>34</v>
      </c>
      <c r="N12" s="54"/>
      <c r="O12" s="53" t="str">
        <f t="shared" si="0"/>
        <v>Pendiente</v>
      </c>
      <c r="P12" s="54"/>
      <c r="Q12" s="271"/>
    </row>
    <row r="13" spans="1:36" s="49" customFormat="1" ht="66.599999999999994" customHeight="1" x14ac:dyDescent="0.2">
      <c r="A13" s="335"/>
      <c r="B13" s="89" t="s">
        <v>48</v>
      </c>
      <c r="C13" s="154" t="s">
        <v>331</v>
      </c>
      <c r="D13" s="112" t="s">
        <v>332</v>
      </c>
      <c r="E13" s="112" t="s">
        <v>249</v>
      </c>
      <c r="F13" s="75" t="s">
        <v>33</v>
      </c>
      <c r="G13" s="118">
        <v>46386</v>
      </c>
      <c r="H13" s="118">
        <v>46386</v>
      </c>
      <c r="I13" s="118">
        <v>46386</v>
      </c>
      <c r="J13" s="180"/>
      <c r="K13" s="55"/>
      <c r="L13" s="55"/>
      <c r="M13" s="52" t="s">
        <v>34</v>
      </c>
      <c r="N13" s="54"/>
      <c r="O13" s="53" t="str">
        <f t="shared" si="0"/>
        <v>Pendiente</v>
      </c>
      <c r="P13" s="54"/>
      <c r="Q13" s="167">
        <f>+N13</f>
        <v>0</v>
      </c>
    </row>
    <row r="14" spans="1:36" s="49" customFormat="1" ht="36.6" customHeight="1" x14ac:dyDescent="0.2">
      <c r="A14" s="335"/>
      <c r="B14" s="255" t="s">
        <v>53</v>
      </c>
      <c r="C14" s="302" t="s">
        <v>333</v>
      </c>
      <c r="D14" s="338" t="s">
        <v>334</v>
      </c>
      <c r="E14" s="302" t="s">
        <v>335</v>
      </c>
      <c r="F14" s="217" t="s">
        <v>66</v>
      </c>
      <c r="G14" s="291">
        <v>46054</v>
      </c>
      <c r="H14" s="285">
        <v>46386</v>
      </c>
      <c r="I14" s="118">
        <v>46203</v>
      </c>
      <c r="J14" s="55" t="s">
        <v>336</v>
      </c>
      <c r="K14" s="55" t="s">
        <v>202</v>
      </c>
      <c r="L14" s="55" t="s">
        <v>203</v>
      </c>
      <c r="M14" s="52" t="s">
        <v>47</v>
      </c>
      <c r="N14" s="54"/>
      <c r="O14" s="53" t="str">
        <f t="shared" si="0"/>
        <v>Pendiente</v>
      </c>
      <c r="P14" s="54"/>
      <c r="Q14" s="271">
        <f>+SUM(N14:N15)/2</f>
        <v>0</v>
      </c>
    </row>
    <row r="15" spans="1:36" s="49" customFormat="1" ht="36.6" customHeight="1" x14ac:dyDescent="0.2">
      <c r="A15" s="335"/>
      <c r="B15" s="256"/>
      <c r="C15" s="304"/>
      <c r="D15" s="339"/>
      <c r="E15" s="304"/>
      <c r="F15" s="218"/>
      <c r="G15" s="292"/>
      <c r="H15" s="286"/>
      <c r="I15" s="76">
        <v>46386</v>
      </c>
      <c r="J15" s="55"/>
      <c r="K15" s="55"/>
      <c r="L15" s="55"/>
      <c r="M15" s="52" t="s">
        <v>34</v>
      </c>
      <c r="N15" s="54"/>
      <c r="O15" s="53" t="str">
        <f t="shared" si="0"/>
        <v>Pendiente</v>
      </c>
      <c r="P15" s="54"/>
      <c r="Q15" s="271"/>
    </row>
    <row r="16" spans="1:36" s="49" customFormat="1" ht="65.400000000000006" customHeight="1" x14ac:dyDescent="0.2">
      <c r="A16" s="335"/>
      <c r="B16" s="89" t="s">
        <v>58</v>
      </c>
      <c r="C16" s="129" t="s">
        <v>337</v>
      </c>
      <c r="D16" s="112" t="s">
        <v>332</v>
      </c>
      <c r="E16" s="138" t="s">
        <v>338</v>
      </c>
      <c r="F16" s="75" t="s">
        <v>33</v>
      </c>
      <c r="G16" s="118">
        <v>46054</v>
      </c>
      <c r="H16" s="124">
        <v>46386</v>
      </c>
      <c r="I16" s="124">
        <v>46386</v>
      </c>
      <c r="J16" s="55"/>
      <c r="K16" s="55"/>
      <c r="L16" s="55"/>
      <c r="M16" s="52" t="s">
        <v>34</v>
      </c>
      <c r="N16" s="54"/>
      <c r="O16" s="53" t="str">
        <f t="shared" si="0"/>
        <v>Pendiente</v>
      </c>
      <c r="P16" s="54"/>
      <c r="Q16" s="167">
        <f>+N16</f>
        <v>0</v>
      </c>
    </row>
    <row r="17" spans="1:17" s="49" customFormat="1" ht="67.2" customHeight="1" x14ac:dyDescent="0.2">
      <c r="A17" s="335"/>
      <c r="B17" s="89" t="s">
        <v>63</v>
      </c>
      <c r="C17" s="129" t="s">
        <v>337</v>
      </c>
      <c r="D17" s="112" t="s">
        <v>332</v>
      </c>
      <c r="E17" s="106" t="s">
        <v>273</v>
      </c>
      <c r="F17" s="75" t="s">
        <v>33</v>
      </c>
      <c r="G17" s="118">
        <v>46054</v>
      </c>
      <c r="H17" s="124">
        <v>46386</v>
      </c>
      <c r="I17" s="124">
        <v>46386</v>
      </c>
      <c r="J17" s="55"/>
      <c r="K17" s="55"/>
      <c r="L17" s="55"/>
      <c r="M17" s="52" t="s">
        <v>34</v>
      </c>
      <c r="N17" s="54"/>
      <c r="O17" s="53" t="str">
        <f t="shared" si="0"/>
        <v>Pendiente</v>
      </c>
      <c r="P17" s="54" t="s">
        <v>339</v>
      </c>
      <c r="Q17" s="167">
        <f>+N17</f>
        <v>0</v>
      </c>
    </row>
    <row r="18" spans="1:17" s="49" customFormat="1" ht="69.599999999999994" customHeight="1" x14ac:dyDescent="0.2">
      <c r="A18" s="335"/>
      <c r="B18" s="89" t="s">
        <v>149</v>
      </c>
      <c r="C18" s="139" t="s">
        <v>340</v>
      </c>
      <c r="D18" s="137" t="s">
        <v>341</v>
      </c>
      <c r="E18" s="130" t="s">
        <v>342</v>
      </c>
      <c r="F18" s="75" t="s">
        <v>33</v>
      </c>
      <c r="G18" s="155">
        <v>46204</v>
      </c>
      <c r="H18" s="145">
        <v>46356</v>
      </c>
      <c r="I18" s="145">
        <v>46356</v>
      </c>
      <c r="J18" s="55"/>
      <c r="K18" s="55"/>
      <c r="L18" s="55"/>
      <c r="M18" s="52" t="s">
        <v>34</v>
      </c>
      <c r="N18" s="54"/>
      <c r="O18" s="53" t="str">
        <f t="shared" si="0"/>
        <v>Pendiente</v>
      </c>
      <c r="P18" s="54" t="s">
        <v>339</v>
      </c>
      <c r="Q18" s="167">
        <f>+N18</f>
        <v>0</v>
      </c>
    </row>
    <row r="19" spans="1:17" s="49" customFormat="1" ht="85.95" customHeight="1" x14ac:dyDescent="0.2">
      <c r="A19" s="335"/>
      <c r="B19" s="89" t="s">
        <v>153</v>
      </c>
      <c r="C19" s="156" t="s">
        <v>343</v>
      </c>
      <c r="D19" s="157" t="s">
        <v>344</v>
      </c>
      <c r="E19" s="158" t="s">
        <v>345</v>
      </c>
      <c r="F19" s="75" t="s">
        <v>33</v>
      </c>
      <c r="G19" s="159">
        <v>46204</v>
      </c>
      <c r="H19" s="140">
        <v>46356</v>
      </c>
      <c r="I19" s="140">
        <v>46356</v>
      </c>
      <c r="J19" s="50"/>
      <c r="K19" s="58"/>
      <c r="L19" s="55"/>
      <c r="M19" s="52" t="s">
        <v>34</v>
      </c>
      <c r="N19" s="54"/>
      <c r="O19" s="53" t="str">
        <f t="shared" si="0"/>
        <v>Pendiente</v>
      </c>
      <c r="P19" s="54" t="s">
        <v>339</v>
      </c>
      <c r="Q19" s="167">
        <f>+N19</f>
        <v>0</v>
      </c>
    </row>
    <row r="20" spans="1:17" s="49" customFormat="1" ht="33.6" customHeight="1" x14ac:dyDescent="0.2">
      <c r="A20" s="335"/>
      <c r="B20" s="250" t="s">
        <v>157</v>
      </c>
      <c r="C20" s="332" t="s">
        <v>346</v>
      </c>
      <c r="D20" s="333" t="s">
        <v>347</v>
      </c>
      <c r="E20" s="334" t="s">
        <v>348</v>
      </c>
      <c r="F20" s="217" t="s">
        <v>349</v>
      </c>
      <c r="G20" s="287">
        <v>46054</v>
      </c>
      <c r="H20" s="331">
        <v>46386</v>
      </c>
      <c r="I20" s="160">
        <v>46122</v>
      </c>
      <c r="J20" s="173" t="s">
        <v>350</v>
      </c>
      <c r="K20" s="61" t="s">
        <v>147</v>
      </c>
      <c r="L20" s="55" t="s">
        <v>148</v>
      </c>
      <c r="M20" s="52" t="s">
        <v>45</v>
      </c>
      <c r="N20" s="54">
        <v>100</v>
      </c>
      <c r="O20" s="53" t="str">
        <f t="shared" si="0"/>
        <v>Finalizada</v>
      </c>
      <c r="P20" s="54" t="s">
        <v>57</v>
      </c>
      <c r="Q20" s="271">
        <f>+SUM(N20:N23)/4</f>
        <v>25</v>
      </c>
    </row>
    <row r="21" spans="1:17" s="49" customFormat="1" ht="33.6" customHeight="1" x14ac:dyDescent="0.2">
      <c r="A21" s="335"/>
      <c r="B21" s="250"/>
      <c r="C21" s="332"/>
      <c r="D21" s="333"/>
      <c r="E21" s="334"/>
      <c r="F21" s="230"/>
      <c r="G21" s="287"/>
      <c r="H21" s="331"/>
      <c r="I21" s="24">
        <v>46213</v>
      </c>
      <c r="J21" s="60"/>
      <c r="K21" s="61"/>
      <c r="L21" s="55"/>
      <c r="M21" s="52" t="s">
        <v>47</v>
      </c>
      <c r="N21" s="54"/>
      <c r="O21" s="53" t="str">
        <f t="shared" si="0"/>
        <v>Pendiente</v>
      </c>
      <c r="P21" s="54"/>
      <c r="Q21" s="271"/>
    </row>
    <row r="22" spans="1:17" s="49" customFormat="1" ht="31.95" customHeight="1" x14ac:dyDescent="0.2">
      <c r="A22" s="335"/>
      <c r="B22" s="250"/>
      <c r="C22" s="332"/>
      <c r="D22" s="333"/>
      <c r="E22" s="334"/>
      <c r="F22" s="230"/>
      <c r="G22" s="287"/>
      <c r="H22" s="331"/>
      <c r="I22" s="118">
        <v>46305</v>
      </c>
      <c r="J22" s="60"/>
      <c r="K22" s="61"/>
      <c r="L22" s="55"/>
      <c r="M22" s="52" t="s">
        <v>34</v>
      </c>
      <c r="N22" s="54"/>
      <c r="O22" s="53" t="str">
        <f t="shared" si="0"/>
        <v>Pendiente</v>
      </c>
      <c r="P22" s="54"/>
      <c r="Q22" s="271"/>
    </row>
    <row r="23" spans="1:17" s="49" customFormat="1" ht="34.200000000000003" customHeight="1" x14ac:dyDescent="0.2">
      <c r="A23" s="335"/>
      <c r="B23" s="250"/>
      <c r="C23" s="332"/>
      <c r="D23" s="333"/>
      <c r="E23" s="334"/>
      <c r="F23" s="218"/>
      <c r="G23" s="287"/>
      <c r="H23" s="291"/>
      <c r="I23" s="118">
        <v>46386</v>
      </c>
      <c r="J23" s="60"/>
      <c r="K23" s="61"/>
      <c r="L23" s="55"/>
      <c r="M23" s="52" t="s">
        <v>34</v>
      </c>
      <c r="N23" s="54"/>
      <c r="O23" s="53" t="str">
        <f t="shared" si="0"/>
        <v>Pendiente</v>
      </c>
      <c r="P23" s="54"/>
      <c r="Q23" s="271"/>
    </row>
    <row r="24" spans="1:17" s="49" customFormat="1" ht="31.95" customHeight="1" x14ac:dyDescent="0.2">
      <c r="A24" s="335"/>
      <c r="B24" s="250" t="s">
        <v>164</v>
      </c>
      <c r="C24" s="336" t="s">
        <v>351</v>
      </c>
      <c r="D24" s="334" t="s">
        <v>352</v>
      </c>
      <c r="E24" s="334" t="s">
        <v>348</v>
      </c>
      <c r="F24" s="217" t="s">
        <v>349</v>
      </c>
      <c r="G24" s="285">
        <v>46054</v>
      </c>
      <c r="H24" s="331">
        <v>46386</v>
      </c>
      <c r="I24" s="160">
        <v>46122</v>
      </c>
      <c r="J24" s="60" t="s">
        <v>353</v>
      </c>
      <c r="K24" s="61" t="s">
        <v>147</v>
      </c>
      <c r="L24" s="55" t="s">
        <v>148</v>
      </c>
      <c r="M24" s="52" t="s">
        <v>45</v>
      </c>
      <c r="N24" s="54">
        <v>100</v>
      </c>
      <c r="O24" s="53" t="str">
        <f t="shared" si="0"/>
        <v>Finalizada</v>
      </c>
      <c r="P24" s="54" t="s">
        <v>57</v>
      </c>
      <c r="Q24" s="271">
        <f>+SUM(N24:N27)/4</f>
        <v>25</v>
      </c>
    </row>
    <row r="25" spans="1:17" s="49" customFormat="1" ht="32.4" customHeight="1" x14ac:dyDescent="0.2">
      <c r="A25" s="335"/>
      <c r="B25" s="250"/>
      <c r="C25" s="337"/>
      <c r="D25" s="334"/>
      <c r="E25" s="334"/>
      <c r="F25" s="230"/>
      <c r="G25" s="311"/>
      <c r="H25" s="331"/>
      <c r="I25" s="24">
        <v>46213</v>
      </c>
      <c r="J25" s="60"/>
      <c r="K25" s="61"/>
      <c r="L25" s="55"/>
      <c r="M25" s="52" t="s">
        <v>47</v>
      </c>
      <c r="N25" s="54"/>
      <c r="O25" s="53" t="str">
        <f t="shared" si="0"/>
        <v>Pendiente</v>
      </c>
      <c r="P25" s="54"/>
      <c r="Q25" s="271"/>
    </row>
    <row r="26" spans="1:17" s="49" customFormat="1" ht="30" customHeight="1" x14ac:dyDescent="0.2">
      <c r="A26" s="335"/>
      <c r="B26" s="250"/>
      <c r="C26" s="337"/>
      <c r="D26" s="334"/>
      <c r="E26" s="334"/>
      <c r="F26" s="230"/>
      <c r="G26" s="311"/>
      <c r="H26" s="331"/>
      <c r="I26" s="118">
        <v>46305</v>
      </c>
      <c r="J26" s="60"/>
      <c r="K26" s="61"/>
      <c r="L26" s="55"/>
      <c r="M26" s="52" t="s">
        <v>34</v>
      </c>
      <c r="N26" s="54"/>
      <c r="O26" s="53" t="str">
        <f t="shared" si="0"/>
        <v>Pendiente</v>
      </c>
      <c r="P26" s="54"/>
      <c r="Q26" s="271"/>
    </row>
    <row r="27" spans="1:17" s="49" customFormat="1" ht="39" customHeight="1" x14ac:dyDescent="0.2">
      <c r="A27" s="335"/>
      <c r="B27" s="255"/>
      <c r="C27" s="337"/>
      <c r="D27" s="302"/>
      <c r="E27" s="302"/>
      <c r="F27" s="230"/>
      <c r="G27" s="311"/>
      <c r="H27" s="291"/>
      <c r="I27" s="116">
        <v>46386</v>
      </c>
      <c r="J27" s="148"/>
      <c r="K27" s="149"/>
      <c r="L27" s="150"/>
      <c r="M27" s="151" t="s">
        <v>34</v>
      </c>
      <c r="N27" s="152"/>
      <c r="O27" s="53" t="str">
        <f t="shared" si="0"/>
        <v>Pendiente</v>
      </c>
      <c r="P27" s="152"/>
      <c r="Q27" s="271"/>
    </row>
    <row r="28" spans="1:17" ht="66.599999999999994" customHeight="1" x14ac:dyDescent="0.2">
      <c r="A28" s="335"/>
      <c r="B28" s="72" t="s">
        <v>354</v>
      </c>
      <c r="C28" s="154" t="s">
        <v>355</v>
      </c>
      <c r="D28" s="111" t="s">
        <v>356</v>
      </c>
      <c r="E28" s="14" t="s">
        <v>32</v>
      </c>
      <c r="F28" s="75" t="s">
        <v>33</v>
      </c>
      <c r="G28" s="101">
        <v>46054</v>
      </c>
      <c r="H28" s="101">
        <v>46203</v>
      </c>
      <c r="I28" s="101">
        <v>46203</v>
      </c>
      <c r="J28" s="64"/>
      <c r="K28" s="64"/>
      <c r="L28" s="64"/>
      <c r="M28" s="52" t="s">
        <v>47</v>
      </c>
      <c r="N28" s="64"/>
      <c r="O28" s="53" t="str">
        <f t="shared" si="0"/>
        <v>Pendiente</v>
      </c>
      <c r="P28" s="64"/>
      <c r="Q28" s="169">
        <f>+N28</f>
        <v>0</v>
      </c>
    </row>
    <row r="29" spans="1:17" ht="40.950000000000003" customHeight="1" x14ac:dyDescent="0.2">
      <c r="A29" s="335"/>
      <c r="B29" s="294" t="s">
        <v>357</v>
      </c>
      <c r="C29" s="303" t="s">
        <v>358</v>
      </c>
      <c r="D29" s="301" t="s">
        <v>359</v>
      </c>
      <c r="E29" s="327" t="s">
        <v>32</v>
      </c>
      <c r="F29" s="230" t="s">
        <v>66</v>
      </c>
      <c r="G29" s="329">
        <v>46054</v>
      </c>
      <c r="H29" s="292">
        <v>46386</v>
      </c>
      <c r="I29" s="161">
        <v>46265</v>
      </c>
      <c r="J29" s="133"/>
      <c r="K29" s="133"/>
      <c r="L29" s="133"/>
      <c r="M29" s="153" t="s">
        <v>47</v>
      </c>
      <c r="N29" s="133"/>
      <c r="O29" s="53" t="str">
        <f t="shared" si="0"/>
        <v>Pendiente</v>
      </c>
      <c r="P29" s="133"/>
      <c r="Q29" s="272">
        <f>+SUM(N29:N30)/2</f>
        <v>0</v>
      </c>
    </row>
    <row r="30" spans="1:17" ht="47.4" customHeight="1" x14ac:dyDescent="0.2">
      <c r="A30" s="335"/>
      <c r="B30" s="256"/>
      <c r="C30" s="304"/>
      <c r="D30" s="283"/>
      <c r="E30" s="328"/>
      <c r="F30" s="218"/>
      <c r="G30" s="330"/>
      <c r="H30" s="331"/>
      <c r="I30" s="118">
        <v>46386</v>
      </c>
      <c r="J30" s="64"/>
      <c r="K30" s="64"/>
      <c r="L30" s="64"/>
      <c r="M30" s="52" t="s">
        <v>34</v>
      </c>
      <c r="N30" s="64"/>
      <c r="O30" s="53" t="str">
        <f t="shared" si="0"/>
        <v>Pendiente</v>
      </c>
      <c r="P30" s="64"/>
      <c r="Q30" s="272"/>
    </row>
    <row r="31" spans="1:17" ht="13.95" customHeight="1" x14ac:dyDescent="0.2"/>
    <row r="32" spans="1:17" ht="13.95" customHeight="1" x14ac:dyDescent="0.2">
      <c r="D32" s="42"/>
    </row>
    <row r="33" spans="4:4" x14ac:dyDescent="0.2">
      <c r="D33" s="42"/>
    </row>
    <row r="34" spans="4:4" x14ac:dyDescent="0.2">
      <c r="D34" s="42"/>
    </row>
    <row r="35" spans="4:4" x14ac:dyDescent="0.2">
      <c r="D35" s="42"/>
    </row>
    <row r="36" spans="4:4" x14ac:dyDescent="0.2">
      <c r="D36" s="42"/>
    </row>
  </sheetData>
  <sheetProtection algorithmName="SHA-512" hashValue="yId6s6SrVsGrqYRY5RNvRO6Upa8sG0f8fZItrxyBCJE+P4fvviCw47g7HzZu8Xy9uDiR8OElLu39cP1UWIjaxw==" saltValue="Ga6wSUcnRnBX9faMXm0EnA==" spinCount="100000" sheet="1" objects="1" scenarios="1" autoFilter="0"/>
  <autoFilter ref="A8:AJ30" xr:uid="{009D18DA-A9D3-43A0-BB22-2C21273E9CFC}">
    <filterColumn colId="1" showButton="0"/>
  </autoFilter>
  <mergeCells count="76">
    <mergeCell ref="Q11:Q12"/>
    <mergeCell ref="Q14:Q15"/>
    <mergeCell ref="Q20:Q23"/>
    <mergeCell ref="Q24:Q27"/>
    <mergeCell ref="Q29:Q30"/>
    <mergeCell ref="D11:D12"/>
    <mergeCell ref="E11:E12"/>
    <mergeCell ref="F11:F12"/>
    <mergeCell ref="B11:B12"/>
    <mergeCell ref="D14:D15"/>
    <mergeCell ref="D24:D27"/>
    <mergeCell ref="E24:E27"/>
    <mergeCell ref="F24:F27"/>
    <mergeCell ref="G24:G27"/>
    <mergeCell ref="H24:H27"/>
    <mergeCell ref="M7:P7"/>
    <mergeCell ref="B8:C8"/>
    <mergeCell ref="G11:G12"/>
    <mergeCell ref="B14:B15"/>
    <mergeCell ref="C14:C15"/>
    <mergeCell ref="E14:E15"/>
    <mergeCell ref="F14:F15"/>
    <mergeCell ref="H11:H12"/>
    <mergeCell ref="A7:I7"/>
    <mergeCell ref="J7:L7"/>
    <mergeCell ref="A9:A30"/>
    <mergeCell ref="G14:G15"/>
    <mergeCell ref="H14:H15"/>
    <mergeCell ref="H20:H23"/>
    <mergeCell ref="C24:C27"/>
    <mergeCell ref="B24:B27"/>
    <mergeCell ref="B20:B23"/>
    <mergeCell ref="C20:C23"/>
    <mergeCell ref="D20:D23"/>
    <mergeCell ref="E20:E23"/>
    <mergeCell ref="F20:F23"/>
    <mergeCell ref="G20:G23"/>
    <mergeCell ref="C11:C12"/>
    <mergeCell ref="AD2:AD3"/>
    <mergeCell ref="AE2:AE3"/>
    <mergeCell ref="AF2:AF3"/>
    <mergeCell ref="B3:H3"/>
    <mergeCell ref="B4:C4"/>
    <mergeCell ref="D4:E4"/>
    <mergeCell ref="G4:H4"/>
    <mergeCell ref="X2:X3"/>
    <mergeCell ref="Y2:Y3"/>
    <mergeCell ref="Z2:Z3"/>
    <mergeCell ref="AA2:AA3"/>
    <mergeCell ref="AB2:AB3"/>
    <mergeCell ref="AC2:AC3"/>
    <mergeCell ref="R2:R3"/>
    <mergeCell ref="S2:S3"/>
    <mergeCell ref="T2:T3"/>
    <mergeCell ref="U2:U3"/>
    <mergeCell ref="V2:V3"/>
    <mergeCell ref="W2:W3"/>
    <mergeCell ref="Q2:Q3"/>
    <mergeCell ref="K2:K3"/>
    <mergeCell ref="A1:C1"/>
    <mergeCell ref="A2:A5"/>
    <mergeCell ref="B2:H2"/>
    <mergeCell ref="I2:I3"/>
    <mergeCell ref="J2:J3"/>
    <mergeCell ref="L2:L3"/>
    <mergeCell ref="M2:M3"/>
    <mergeCell ref="N2:N3"/>
    <mergeCell ref="O2:O3"/>
    <mergeCell ref="P2:P3"/>
    <mergeCell ref="E29:E30"/>
    <mergeCell ref="F29:F30"/>
    <mergeCell ref="G29:G30"/>
    <mergeCell ref="H29:H30"/>
    <mergeCell ref="B29:B30"/>
    <mergeCell ref="C29:C30"/>
    <mergeCell ref="D29:D30"/>
  </mergeCells>
  <phoneticPr fontId="27" type="noConversion"/>
  <conditionalFormatting sqref="O9:O30">
    <cfRule type="cellIs" dxfId="2" priority="2" operator="equal">
      <formula>"En ejecución"</formula>
    </cfRule>
    <cfRule type="containsText" dxfId="1" priority="3" operator="containsText" text="Finalizada">
      <formula>NOT(ISERROR(SEARCH("Finalizada",O9)))</formula>
    </cfRule>
    <cfRule type="containsText" dxfId="0" priority="4" operator="containsText" text="Pendiente">
      <formula>NOT(ISERROR(SEARCH("Pendiente",O9)))</formula>
    </cfRule>
  </conditionalFormatting>
  <conditionalFormatting sqref="Q9:Q30">
    <cfRule type="dataBar" priority="1">
      <dataBar>
        <cfvo type="min"/>
        <cfvo type="max"/>
        <color rgb="FF638EC6"/>
      </dataBar>
      <extLst>
        <ext xmlns:x14="http://schemas.microsoft.com/office/spreadsheetml/2009/9/main" uri="{B025F937-C7B1-47D3-B67F-A62EFF666E3E}">
          <x14:id>{77C36571-1AF8-4CCE-915F-44C18A7F625D}</x14:id>
        </ext>
      </extLst>
    </cfRule>
  </conditionalFormatting>
  <printOptions horizontalCentered="1" verticalCentered="1" headings="1"/>
  <pageMargins left="0.39370078740157483" right="0.39370078740157483" top="0.39370078740157483" bottom="0.39370078740157483" header="0" footer="0"/>
  <pageSetup paperSize="5" scale="65" orientation="landscape" r:id="rId1"/>
  <drawing r:id="rId2"/>
  <extLst>
    <ext xmlns:x14="http://schemas.microsoft.com/office/spreadsheetml/2009/9/main" uri="{78C0D931-6437-407d-A8EE-F0AAD7539E65}">
      <x14:conditionalFormattings>
        <x14:conditionalFormatting xmlns:xm="http://schemas.microsoft.com/office/excel/2006/main">
          <x14:cfRule type="dataBar" id="{77C36571-1AF8-4CCE-915F-44C18A7F625D}">
            <x14:dataBar minLength="0" maxLength="100" border="1" negativeBarBorderColorSameAsPositive="0">
              <x14:cfvo type="autoMin"/>
              <x14:cfvo type="autoMax"/>
              <x14:borderColor rgb="FF638EC6"/>
              <x14:negativeFillColor rgb="FFFF0000"/>
              <x14:negativeBorderColor rgb="FFFF0000"/>
              <x14:axisColor rgb="FF000000"/>
            </x14:dataBar>
          </x14:cfRule>
          <xm:sqref>Q9:Q30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4EEF919-C88F-45D1-A8FB-E0CD3EA54091}">
          <x14:formula1>
            <xm:f>LISTAS!$C$4:$C$9</xm:f>
          </x14:formula1>
          <xm:sqref>F13:F14 F9:F11 F16:F20 F24 F28:F29</xm:sqref>
        </x14:dataValidation>
        <x14:dataValidation type="list" allowBlank="1" showInputMessage="1" showErrorMessage="1" xr:uid="{A2A9397A-EB5C-47B2-BA9E-C644A9FE4565}">
          <x14:formula1>
            <xm:f>LISTAS!$D$4:$D$6</xm:f>
          </x14:formula1>
          <xm:sqref>M9:M30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9785B-9420-4ACD-B9A5-65C5A76AD9EC}">
  <dimension ref="B1:G26"/>
  <sheetViews>
    <sheetView showGridLines="0" zoomScale="90" zoomScaleNormal="90" workbookViewId="0">
      <selection activeCell="G6" sqref="G6"/>
    </sheetView>
  </sheetViews>
  <sheetFormatPr baseColWidth="10" defaultColWidth="11.44140625" defaultRowHeight="13.8" x14ac:dyDescent="0.25"/>
  <cols>
    <col min="1" max="1" width="8.33203125" style="3" customWidth="1"/>
    <col min="2" max="2" width="35.33203125" style="3" customWidth="1"/>
    <col min="3" max="3" width="14.44140625" style="5" customWidth="1"/>
    <col min="4" max="4" width="19.44140625" style="5" customWidth="1"/>
    <col min="5" max="5" width="39.109375" style="17" customWidth="1"/>
    <col min="6" max="6" width="18.33203125" style="6" customWidth="1"/>
    <col min="7" max="7" width="52.6640625" style="3" customWidth="1"/>
    <col min="8" max="16384" width="11.44140625" style="3"/>
  </cols>
  <sheetData>
    <row r="1" spans="2:7" ht="36.6" customHeight="1" x14ac:dyDescent="0.25">
      <c r="B1" s="187" t="s">
        <v>360</v>
      </c>
      <c r="C1" s="188"/>
      <c r="D1" s="188"/>
      <c r="E1" s="188"/>
      <c r="F1" s="188"/>
      <c r="G1" s="188"/>
    </row>
    <row r="2" spans="2:7" ht="15.6" customHeight="1" x14ac:dyDescent="0.25">
      <c r="C2" s="3"/>
      <c r="D2" s="3"/>
      <c r="F2" s="3"/>
    </row>
    <row r="3" spans="2:7" ht="35.25" customHeight="1" x14ac:dyDescent="0.25">
      <c r="B3" s="189" t="s">
        <v>361</v>
      </c>
      <c r="C3" s="189"/>
      <c r="D3" s="189"/>
      <c r="E3" s="189"/>
      <c r="F3" s="189"/>
      <c r="G3" s="189"/>
    </row>
    <row r="4" spans="2:7" ht="28.95" customHeight="1" x14ac:dyDescent="0.25">
      <c r="B4" s="190" t="s">
        <v>362</v>
      </c>
      <c r="C4" s="190"/>
      <c r="D4" s="190"/>
      <c r="E4" s="190"/>
      <c r="F4" s="190"/>
      <c r="G4" s="190"/>
    </row>
    <row r="5" spans="2:7" s="7" customFormat="1" ht="65.400000000000006" customHeight="1" thickBot="1" x14ac:dyDescent="0.35">
      <c r="B5" s="25" t="s">
        <v>363</v>
      </c>
      <c r="C5" s="26" t="s">
        <v>364</v>
      </c>
      <c r="D5" s="27" t="s">
        <v>365</v>
      </c>
      <c r="E5" s="28" t="s">
        <v>366</v>
      </c>
      <c r="F5" s="29" t="s">
        <v>367</v>
      </c>
      <c r="G5" s="30" t="s">
        <v>368</v>
      </c>
    </row>
    <row r="6" spans="2:7" s="8" customFormat="1" ht="44.4" customHeight="1" x14ac:dyDescent="0.3">
      <c r="B6" s="9" t="s">
        <v>369</v>
      </c>
      <c r="C6" s="10" t="s">
        <v>370</v>
      </c>
      <c r="D6" s="11" t="s">
        <v>29</v>
      </c>
      <c r="E6" s="10" t="s">
        <v>32</v>
      </c>
      <c r="F6" s="12">
        <v>46142</v>
      </c>
      <c r="G6" s="182" t="s">
        <v>371</v>
      </c>
    </row>
    <row r="7" spans="2:7" s="8" customFormat="1" ht="25.2" x14ac:dyDescent="0.3">
      <c r="B7" s="13" t="s">
        <v>369</v>
      </c>
      <c r="C7" s="10" t="s">
        <v>370</v>
      </c>
      <c r="D7" s="14" t="s">
        <v>68</v>
      </c>
      <c r="E7" s="16" t="s">
        <v>92</v>
      </c>
      <c r="F7" s="15">
        <v>46142</v>
      </c>
      <c r="G7" s="4" t="s">
        <v>372</v>
      </c>
    </row>
    <row r="8" spans="2:7" s="8" customFormat="1" ht="25.2" x14ac:dyDescent="0.3">
      <c r="B8" s="13" t="s">
        <v>369</v>
      </c>
      <c r="C8" s="16" t="s">
        <v>373</v>
      </c>
      <c r="D8" s="14" t="s">
        <v>157</v>
      </c>
      <c r="E8" s="16" t="s">
        <v>348</v>
      </c>
      <c r="F8" s="15">
        <v>46264</v>
      </c>
      <c r="G8" s="4" t="s">
        <v>374</v>
      </c>
    </row>
    <row r="9" spans="2:7" s="8" customFormat="1" ht="37.950000000000003" customHeight="1" x14ac:dyDescent="0.3">
      <c r="B9" s="13" t="s">
        <v>369</v>
      </c>
      <c r="C9" s="16" t="s">
        <v>373</v>
      </c>
      <c r="D9" s="14" t="s">
        <v>375</v>
      </c>
      <c r="E9" s="16" t="s">
        <v>376</v>
      </c>
      <c r="F9" s="15">
        <v>46264</v>
      </c>
      <c r="G9" s="100" t="s">
        <v>377</v>
      </c>
    </row>
    <row r="10" spans="2:7" s="8" customFormat="1" ht="37.799999999999997" x14ac:dyDescent="0.3">
      <c r="B10" s="13" t="s">
        <v>369</v>
      </c>
      <c r="C10" s="16" t="s">
        <v>378</v>
      </c>
      <c r="D10" s="14" t="s">
        <v>85</v>
      </c>
      <c r="E10" s="16" t="s">
        <v>379</v>
      </c>
      <c r="F10" s="12">
        <v>46142</v>
      </c>
      <c r="G10" s="4" t="s">
        <v>380</v>
      </c>
    </row>
    <row r="11" spans="2:7" s="8" customFormat="1" ht="37.799999999999997" x14ac:dyDescent="0.3">
      <c r="B11" s="13" t="s">
        <v>369</v>
      </c>
      <c r="C11" s="16" t="s">
        <v>378</v>
      </c>
      <c r="D11" s="14" t="s">
        <v>93</v>
      </c>
      <c r="E11" s="16" t="s">
        <v>381</v>
      </c>
      <c r="F11" s="15">
        <v>46264</v>
      </c>
      <c r="G11" s="4" t="s">
        <v>382</v>
      </c>
    </row>
    <row r="12" spans="2:7" s="8" customFormat="1" ht="25.2" x14ac:dyDescent="0.3">
      <c r="B12" s="13" t="s">
        <v>369</v>
      </c>
      <c r="C12" s="16" t="s">
        <v>383</v>
      </c>
      <c r="D12" s="14" t="s">
        <v>153</v>
      </c>
      <c r="E12" s="16" t="s">
        <v>384</v>
      </c>
      <c r="F12" s="12">
        <v>46142</v>
      </c>
      <c r="G12" s="4" t="s">
        <v>385</v>
      </c>
    </row>
    <row r="13" spans="2:7" s="8" customFormat="1" ht="25.2" x14ac:dyDescent="0.3">
      <c r="B13" s="13" t="s">
        <v>369</v>
      </c>
      <c r="C13" s="16" t="s">
        <v>383</v>
      </c>
      <c r="D13" s="14" t="s">
        <v>386</v>
      </c>
      <c r="E13" s="16" t="s">
        <v>183</v>
      </c>
      <c r="F13" s="12">
        <v>46142</v>
      </c>
      <c r="G13" s="4" t="s">
        <v>387</v>
      </c>
    </row>
    <row r="26" spans="2:7" s="5" customFormat="1" x14ac:dyDescent="0.25">
      <c r="B26" s="3"/>
      <c r="E26" s="17"/>
      <c r="F26" s="6"/>
      <c r="G26" s="3"/>
    </row>
  </sheetData>
  <mergeCells count="3">
    <mergeCell ref="B1:G1"/>
    <mergeCell ref="B3:G3"/>
    <mergeCell ref="B4:G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C658-39E1-43AA-B83D-7A72627C89A2}">
  <dimension ref="C3:M47"/>
  <sheetViews>
    <sheetView topLeftCell="D13" zoomScaleNormal="100" workbookViewId="0">
      <selection activeCell="P36" sqref="P36"/>
    </sheetView>
  </sheetViews>
  <sheetFormatPr baseColWidth="10" defaultColWidth="11.44140625" defaultRowHeight="14.4" x14ac:dyDescent="0.3"/>
  <cols>
    <col min="1" max="1" width="8.33203125" customWidth="1"/>
    <col min="2" max="2" width="12.5546875" customWidth="1"/>
    <col min="3" max="3" width="25.33203125" customWidth="1"/>
    <col min="4" max="4" width="29.109375" customWidth="1"/>
    <col min="5" max="5" width="10.33203125" customWidth="1"/>
    <col min="6" max="6" width="48.6640625" customWidth="1"/>
    <col min="8" max="8" width="6.88671875" customWidth="1"/>
    <col min="9" max="9" width="38.109375" customWidth="1"/>
    <col min="10" max="10" width="15.6640625" bestFit="1" customWidth="1"/>
    <col min="11" max="11" width="16.109375" bestFit="1" customWidth="1"/>
    <col min="12" max="12" width="15.6640625" bestFit="1" customWidth="1"/>
  </cols>
  <sheetData>
    <row r="3" spans="3:10" x14ac:dyDescent="0.3">
      <c r="C3" s="19" t="s">
        <v>16</v>
      </c>
      <c r="D3" s="31" t="s">
        <v>388</v>
      </c>
      <c r="F3" s="34" t="s">
        <v>373</v>
      </c>
      <c r="G3" s="34">
        <f>G4+G12</f>
        <v>17</v>
      </c>
      <c r="I3" s="34" t="s">
        <v>389</v>
      </c>
      <c r="J3" s="37">
        <f>SUM(J4+J6+J8+J11)</f>
        <v>18</v>
      </c>
    </row>
    <row r="4" spans="3:10" x14ac:dyDescent="0.3">
      <c r="C4" s="18" t="s">
        <v>132</v>
      </c>
      <c r="D4" t="s">
        <v>45</v>
      </c>
      <c r="F4" s="35" t="s">
        <v>390</v>
      </c>
      <c r="G4" s="35">
        <f>SUM(G5:G11)</f>
        <v>11</v>
      </c>
      <c r="I4" s="35" t="s">
        <v>391</v>
      </c>
      <c r="J4" s="38">
        <v>7</v>
      </c>
    </row>
    <row r="5" spans="3:10" x14ac:dyDescent="0.3">
      <c r="C5" s="18" t="s">
        <v>119</v>
      </c>
      <c r="D5" t="s">
        <v>47</v>
      </c>
      <c r="F5" t="s">
        <v>111</v>
      </c>
      <c r="G5">
        <v>2</v>
      </c>
      <c r="I5" t="s">
        <v>392</v>
      </c>
      <c r="J5" s="36">
        <v>7</v>
      </c>
    </row>
    <row r="6" spans="3:10" x14ac:dyDescent="0.3">
      <c r="C6" s="18" t="s">
        <v>349</v>
      </c>
      <c r="D6" t="s">
        <v>34</v>
      </c>
      <c r="F6" t="s">
        <v>118</v>
      </c>
      <c r="G6">
        <v>2</v>
      </c>
      <c r="I6" s="35" t="s">
        <v>393</v>
      </c>
      <c r="J6" s="38">
        <v>6</v>
      </c>
    </row>
    <row r="7" spans="3:10" ht="16.2" customHeight="1" x14ac:dyDescent="0.3">
      <c r="C7" s="18" t="s">
        <v>41</v>
      </c>
      <c r="F7" t="s">
        <v>128</v>
      </c>
      <c r="G7">
        <v>1</v>
      </c>
      <c r="I7" t="s">
        <v>392</v>
      </c>
      <c r="J7" s="36">
        <v>6</v>
      </c>
    </row>
    <row r="8" spans="3:10" x14ac:dyDescent="0.3">
      <c r="C8" s="18" t="s">
        <v>66</v>
      </c>
      <c r="F8" t="s">
        <v>131</v>
      </c>
      <c r="G8">
        <v>1</v>
      </c>
      <c r="I8" s="35" t="s">
        <v>394</v>
      </c>
      <c r="J8" s="38">
        <v>3</v>
      </c>
    </row>
    <row r="9" spans="3:10" ht="19.2" customHeight="1" x14ac:dyDescent="0.3">
      <c r="C9" s="18" t="s">
        <v>33</v>
      </c>
      <c r="F9" t="s">
        <v>348</v>
      </c>
      <c r="G9">
        <v>3</v>
      </c>
      <c r="I9" t="s">
        <v>92</v>
      </c>
      <c r="J9" s="36">
        <v>2</v>
      </c>
    </row>
    <row r="10" spans="3:10" x14ac:dyDescent="0.3">
      <c r="F10" t="s">
        <v>273</v>
      </c>
      <c r="G10">
        <v>1</v>
      </c>
      <c r="I10" t="s">
        <v>392</v>
      </c>
      <c r="J10" s="36">
        <v>1</v>
      </c>
    </row>
    <row r="11" spans="3:10" x14ac:dyDescent="0.3">
      <c r="F11" t="s">
        <v>32</v>
      </c>
      <c r="G11">
        <v>1</v>
      </c>
      <c r="I11" s="35" t="s">
        <v>395</v>
      </c>
      <c r="J11" s="38">
        <v>2</v>
      </c>
    </row>
    <row r="12" spans="3:10" x14ac:dyDescent="0.3">
      <c r="F12" s="35" t="s">
        <v>396</v>
      </c>
      <c r="G12" s="35">
        <f>SUM(G13:G15)</f>
        <v>6</v>
      </c>
      <c r="I12" t="s">
        <v>392</v>
      </c>
      <c r="J12" s="36">
        <v>2</v>
      </c>
    </row>
    <row r="13" spans="3:10" x14ac:dyDescent="0.3">
      <c r="F13" t="s">
        <v>170</v>
      </c>
      <c r="G13">
        <v>3</v>
      </c>
    </row>
    <row r="14" spans="3:10" x14ac:dyDescent="0.3">
      <c r="F14" t="s">
        <v>118</v>
      </c>
      <c r="G14">
        <v>1</v>
      </c>
    </row>
    <row r="15" spans="3:10" x14ac:dyDescent="0.3">
      <c r="F15" t="s">
        <v>32</v>
      </c>
      <c r="G15">
        <v>2</v>
      </c>
    </row>
    <row r="20" spans="6:13" x14ac:dyDescent="0.3">
      <c r="F20" s="34" t="s">
        <v>378</v>
      </c>
      <c r="G20" s="34">
        <f>G21+G26+G29</f>
        <v>33</v>
      </c>
      <c r="I20" s="162" t="s">
        <v>397</v>
      </c>
      <c r="J20" s="162" t="s">
        <v>398</v>
      </c>
    </row>
    <row r="21" spans="6:13" x14ac:dyDescent="0.3">
      <c r="F21" s="35" t="s">
        <v>399</v>
      </c>
      <c r="G21" s="35">
        <f>SUM(G22:G25)</f>
        <v>10</v>
      </c>
      <c r="I21" s="36">
        <v>81</v>
      </c>
      <c r="J21" s="36">
        <v>152</v>
      </c>
    </row>
    <row r="22" spans="6:13" x14ac:dyDescent="0.3">
      <c r="F22" t="s">
        <v>111</v>
      </c>
      <c r="G22">
        <v>2</v>
      </c>
    </row>
    <row r="23" spans="6:13" x14ac:dyDescent="0.3">
      <c r="F23" t="s">
        <v>211</v>
      </c>
      <c r="G23">
        <v>3</v>
      </c>
    </row>
    <row r="24" spans="6:13" x14ac:dyDescent="0.3">
      <c r="F24" t="s">
        <v>128</v>
      </c>
      <c r="G24">
        <v>3</v>
      </c>
    </row>
    <row r="25" spans="6:13" x14ac:dyDescent="0.3">
      <c r="F25" t="s">
        <v>32</v>
      </c>
      <c r="G25">
        <v>2</v>
      </c>
    </row>
    <row r="26" spans="6:13" x14ac:dyDescent="0.3">
      <c r="F26" s="35" t="s">
        <v>400</v>
      </c>
      <c r="G26" s="35">
        <f>SUM(G27:G28)</f>
        <v>5</v>
      </c>
    </row>
    <row r="27" spans="6:13" x14ac:dyDescent="0.3">
      <c r="F27" t="s">
        <v>92</v>
      </c>
      <c r="G27">
        <v>2</v>
      </c>
    </row>
    <row r="28" spans="6:13" x14ac:dyDescent="0.3">
      <c r="F28" t="s">
        <v>401</v>
      </c>
      <c r="G28">
        <v>3</v>
      </c>
    </row>
    <row r="29" spans="6:13" x14ac:dyDescent="0.3">
      <c r="F29" s="35" t="s">
        <v>402</v>
      </c>
      <c r="G29" s="35">
        <f>SUM(G30:G35)</f>
        <v>18</v>
      </c>
    </row>
    <row r="30" spans="6:13" x14ac:dyDescent="0.3">
      <c r="F30" t="s">
        <v>403</v>
      </c>
      <c r="G30">
        <v>2</v>
      </c>
      <c r="I30" s="174" t="s">
        <v>398</v>
      </c>
      <c r="J30" s="175"/>
      <c r="K30" s="175"/>
      <c r="L30" s="175"/>
      <c r="M30" s="175"/>
    </row>
    <row r="31" spans="6:13" x14ac:dyDescent="0.3">
      <c r="F31" t="s">
        <v>249</v>
      </c>
      <c r="G31">
        <v>1</v>
      </c>
      <c r="I31" s="175"/>
      <c r="J31" s="176" t="s">
        <v>404</v>
      </c>
      <c r="K31" s="176" t="s">
        <v>405</v>
      </c>
      <c r="L31" s="176" t="s">
        <v>406</v>
      </c>
      <c r="M31" s="176"/>
    </row>
    <row r="32" spans="6:13" x14ac:dyDescent="0.3">
      <c r="F32" t="s">
        <v>256</v>
      </c>
      <c r="G32">
        <v>2</v>
      </c>
      <c r="I32" s="177" t="s">
        <v>389</v>
      </c>
      <c r="J32" s="183">
        <v>5</v>
      </c>
      <c r="K32" s="184">
        <v>13</v>
      </c>
      <c r="L32" s="184">
        <v>10</v>
      </c>
      <c r="M32" s="175"/>
    </row>
    <row r="33" spans="6:13" x14ac:dyDescent="0.3">
      <c r="F33" t="s">
        <v>273</v>
      </c>
      <c r="G33">
        <v>2</v>
      </c>
      <c r="I33" s="177" t="s">
        <v>373</v>
      </c>
      <c r="J33" s="183">
        <v>5</v>
      </c>
      <c r="K33" s="184">
        <v>13</v>
      </c>
      <c r="L33" s="184">
        <v>23</v>
      </c>
      <c r="M33" s="175"/>
    </row>
    <row r="34" spans="6:13" x14ac:dyDescent="0.3">
      <c r="F34" t="s">
        <v>278</v>
      </c>
      <c r="G34">
        <v>6</v>
      </c>
      <c r="I34" s="177" t="s">
        <v>378</v>
      </c>
      <c r="J34" s="183">
        <v>10</v>
      </c>
      <c r="K34" s="184">
        <v>17</v>
      </c>
      <c r="L34" s="184">
        <v>34</v>
      </c>
      <c r="M34" s="175"/>
    </row>
    <row r="35" spans="6:13" x14ac:dyDescent="0.3">
      <c r="F35" t="s">
        <v>32</v>
      </c>
      <c r="G35">
        <v>5</v>
      </c>
      <c r="I35" s="177" t="s">
        <v>383</v>
      </c>
      <c r="J35" s="183">
        <v>3</v>
      </c>
      <c r="K35" s="184">
        <v>6</v>
      </c>
      <c r="L35" s="184">
        <v>13</v>
      </c>
      <c r="M35" s="175"/>
    </row>
    <row r="36" spans="6:13" x14ac:dyDescent="0.3">
      <c r="I36" s="175"/>
      <c r="J36" s="185">
        <v>23</v>
      </c>
      <c r="K36" s="185">
        <v>49</v>
      </c>
      <c r="L36" s="185">
        <v>80</v>
      </c>
      <c r="M36" s="174">
        <v>152</v>
      </c>
    </row>
    <row r="37" spans="6:13" x14ac:dyDescent="0.3">
      <c r="I37" s="175"/>
      <c r="J37" s="184"/>
      <c r="K37" s="184"/>
      <c r="L37" s="184"/>
      <c r="M37" s="175"/>
    </row>
    <row r="38" spans="6:13" x14ac:dyDescent="0.3">
      <c r="I38" s="175"/>
      <c r="J38" s="184"/>
      <c r="K38" s="184"/>
      <c r="L38" s="184"/>
      <c r="M38" s="175"/>
    </row>
    <row r="39" spans="6:13" x14ac:dyDescent="0.3">
      <c r="F39" s="34" t="s">
        <v>383</v>
      </c>
      <c r="G39" s="34">
        <f>SUM(G40:G47)</f>
        <v>13</v>
      </c>
      <c r="I39" s="175"/>
      <c r="J39" s="184"/>
      <c r="K39" s="184"/>
      <c r="L39" s="184"/>
      <c r="M39" s="175"/>
    </row>
    <row r="40" spans="6:13" x14ac:dyDescent="0.3">
      <c r="F40" t="s">
        <v>348</v>
      </c>
      <c r="G40">
        <v>2</v>
      </c>
      <c r="I40" s="174" t="s">
        <v>397</v>
      </c>
      <c r="J40" s="184"/>
      <c r="K40" s="184"/>
      <c r="L40" s="184"/>
      <c r="M40" s="175"/>
    </row>
    <row r="41" spans="6:13" x14ac:dyDescent="0.3">
      <c r="F41" t="s">
        <v>128</v>
      </c>
      <c r="G41">
        <v>1</v>
      </c>
      <c r="I41" s="175"/>
      <c r="J41" s="185" t="s">
        <v>404</v>
      </c>
      <c r="K41" s="185" t="s">
        <v>405</v>
      </c>
      <c r="L41" s="185" t="s">
        <v>406</v>
      </c>
      <c r="M41" s="176"/>
    </row>
    <row r="42" spans="6:13" x14ac:dyDescent="0.3">
      <c r="F42" t="s">
        <v>403</v>
      </c>
      <c r="G42">
        <v>2</v>
      </c>
      <c r="I42" s="177" t="s">
        <v>389</v>
      </c>
      <c r="J42" s="183">
        <v>2</v>
      </c>
      <c r="K42" s="184">
        <v>6</v>
      </c>
      <c r="L42" s="184">
        <v>10</v>
      </c>
      <c r="M42" s="175">
        <f>SUM(J42:L42)</f>
        <v>18</v>
      </c>
    </row>
    <row r="43" spans="6:13" x14ac:dyDescent="0.3">
      <c r="F43" t="s">
        <v>249</v>
      </c>
      <c r="G43">
        <v>1</v>
      </c>
      <c r="I43" s="177" t="s">
        <v>373</v>
      </c>
      <c r="J43" s="183">
        <v>0</v>
      </c>
      <c r="K43" s="184">
        <v>1</v>
      </c>
      <c r="L43" s="184">
        <v>16</v>
      </c>
      <c r="M43" s="175">
        <f t="shared" ref="M43:M45" si="0">SUM(J43:L43)</f>
        <v>17</v>
      </c>
    </row>
    <row r="44" spans="6:13" x14ac:dyDescent="0.3">
      <c r="F44" t="s">
        <v>273</v>
      </c>
      <c r="G44">
        <v>3</v>
      </c>
      <c r="I44" s="177" t="s">
        <v>378</v>
      </c>
      <c r="J44" s="183">
        <v>1</v>
      </c>
      <c r="K44" s="184">
        <v>2</v>
      </c>
      <c r="L44" s="184">
        <v>30</v>
      </c>
      <c r="M44" s="175">
        <f t="shared" si="0"/>
        <v>33</v>
      </c>
    </row>
    <row r="45" spans="6:13" x14ac:dyDescent="0.3">
      <c r="F45" t="s">
        <v>338</v>
      </c>
      <c r="G45">
        <v>1</v>
      </c>
      <c r="I45" s="177" t="s">
        <v>383</v>
      </c>
      <c r="J45" s="183">
        <v>1</v>
      </c>
      <c r="K45" s="184">
        <v>2</v>
      </c>
      <c r="L45" s="184">
        <v>10</v>
      </c>
      <c r="M45" s="175">
        <f t="shared" si="0"/>
        <v>13</v>
      </c>
    </row>
    <row r="46" spans="6:13" x14ac:dyDescent="0.3">
      <c r="F46" t="s">
        <v>32</v>
      </c>
      <c r="G46">
        <v>2</v>
      </c>
      <c r="I46" s="175"/>
      <c r="J46" s="185">
        <v>4</v>
      </c>
      <c r="K46" s="185">
        <v>11</v>
      </c>
      <c r="L46" s="185">
        <v>66</v>
      </c>
      <c r="M46" s="174">
        <v>81</v>
      </c>
    </row>
    <row r="47" spans="6:13" x14ac:dyDescent="0.3">
      <c r="F47" t="s">
        <v>118</v>
      </c>
      <c r="G47">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36D6CB328D2D846A139BE6F8E264450" ma:contentTypeVersion="19" ma:contentTypeDescription="Crear nuevo documento." ma:contentTypeScope="" ma:versionID="dc66ced51fa29f40c6b0335d78609f29">
  <xsd:schema xmlns:xsd="http://www.w3.org/2001/XMLSchema" xmlns:xs="http://www.w3.org/2001/XMLSchema" xmlns:p="http://schemas.microsoft.com/office/2006/metadata/properties" xmlns:ns2="99f59ed0-39e4-4f2c-a3c8-aef09bfcd621" xmlns:ns3="8c83d6df-042f-4856-8300-b0a89e9522be" targetNamespace="http://schemas.microsoft.com/office/2006/metadata/properties" ma:root="true" ma:fieldsID="22a1e9cd70e54e7c8fbd15cb18083d19" ns2:_="" ns3:_="">
    <xsd:import namespace="99f59ed0-39e4-4f2c-a3c8-aef09bfcd621"/>
    <xsd:import namespace="8c83d6df-042f-4856-8300-b0a89e9522b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2:TaxCatchAll" minOccurs="0"/>
                <xsd:element ref="ns3:MediaLengthInSeconds" minOccurs="0"/>
                <xsd:element ref="ns3:MediaServiceAutoKeyPoints" minOccurs="0"/>
                <xsd:element ref="ns3:MediaServiceKeyPoints" minOccurs="0"/>
                <xsd:element ref="ns3:MediaServiceSearchProperties" minOccurs="0"/>
                <xsd:element ref="ns3:MediaServiceObjectDetectorVersions"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f59ed0-39e4-4f2c-a3c8-aef09bfcd62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bc94d2c1-57c7-4556-a948-eb5f53433570}" ma:internalName="TaxCatchAll" ma:showField="CatchAllData" ma:web="99f59ed0-39e4-4f2c-a3c8-aef09bfcd6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83d6df-042f-4856-8300-b0a89e9522b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dbcad680-5a29-4d0b-8086-9ecf1ca567a9"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9f59ed0-39e4-4f2c-a3c8-aef09bfcd621" xsi:nil="true"/>
    <lcf76f155ced4ddcb4097134ff3c332f xmlns="8c83d6df-042f-4856-8300-b0a89e9522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A960EC-7C7F-4AEE-855D-F7967855A1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f59ed0-39e4-4f2c-a3c8-aef09bfcd621"/>
    <ds:schemaRef ds:uri="8c83d6df-042f-4856-8300-b0a89e9522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33D0C8-AAB0-4B5F-B899-228859BB3C7A}">
  <ds:schemaRefs>
    <ds:schemaRef ds:uri="http://schemas.microsoft.com/sharepoint/v3/contenttype/forms"/>
  </ds:schemaRefs>
</ds:datastoreItem>
</file>

<file path=customXml/itemProps3.xml><?xml version="1.0" encoding="utf-8"?>
<ds:datastoreItem xmlns:ds="http://schemas.openxmlformats.org/officeDocument/2006/customXml" ds:itemID="{6064AF9A-8963-456C-98A1-F867A9AAFDFA}">
  <ds:schemaRefs>
    <ds:schemaRef ds:uri="http://schemas.microsoft.com/office/2006/metadata/properties"/>
    <ds:schemaRef ds:uri="http://schemas.microsoft.com/office/infopath/2007/PartnerControls"/>
    <ds:schemaRef ds:uri="99f59ed0-39e4-4f2c-a3c8-aef09bfcd621"/>
    <ds:schemaRef ds:uri="8c83d6df-042f-4856-8300-b0a89e9522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Control de Cambios</vt:lpstr>
      <vt:lpstr>1. Gestión del Riesgo </vt:lpstr>
      <vt:lpstr>2. Redes y Articulación</vt:lpstr>
      <vt:lpstr>3. Modelo de Estado Abierto</vt:lpstr>
      <vt:lpstr>4. Iniciativas Adicionales</vt:lpstr>
      <vt:lpstr>Cómo Nombrar Evidencias</vt:lpstr>
      <vt:lpstr>LISTAS</vt:lpstr>
      <vt:lpstr>'1. Gestión del Riesgo '!Área_de_impresión</vt:lpstr>
      <vt:lpstr>'2. Redes y Articulación'!Área_de_impresión</vt:lpstr>
      <vt:lpstr>'3. Modelo de Estado Abierto'!Área_de_impresión</vt:lpstr>
      <vt:lpstr>'4. Iniciativas Adicionales'!Área_de_impresión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nidiatorres</dc:creator>
  <cp:keywords/>
  <dc:description/>
  <cp:lastModifiedBy>Camilo Patarroyo Pardo</cp:lastModifiedBy>
  <cp:revision/>
  <dcterms:created xsi:type="dcterms:W3CDTF">2019-01-10T20:48:28Z</dcterms:created>
  <dcterms:modified xsi:type="dcterms:W3CDTF">2026-05-27T19:58:54Z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0x010100936D6CB328D2D846A139BE6F8E264450</vt:lpwstr>
  </property>
  <property fmtid="{D5CDD505-2E9C-101B-9397-08002B2CF9AE}" pid="3" name="MediaServiceImageTags">
    <vt:lpwstr/>
  </property>
</Properties>
</file>