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defaultThemeVersion="124226"/>
  <mc:AlternateContent xmlns:mc="http://schemas.openxmlformats.org/markup-compatibility/2006">
    <mc:Choice Requires="x15">
      <x15ac:absPath xmlns:x15ac="http://schemas.microsoft.com/office/spreadsheetml/2010/11/ac" url="https://supertransporte.sharepoint.com/sites/RepositorioEvidencias/Documentos compartidos/2025/a. Direccionamiento Estratégico/B.AUDITORIAS/B2. SEGUIMIENTO/Programa de Transparencia y Etica Pública PTEP/Segundo cuatrimestre 2025 (mayo-agosto)/"/>
    </mc:Choice>
  </mc:AlternateContent>
  <xr:revisionPtr revIDLastSave="1933" documentId="13_ncr:1_{F48EEA16-5E90-461D-8112-736BB41F2C17}" xr6:coauthVersionLast="47" xr6:coauthVersionMax="47" xr10:uidLastSave="{E509E969-0D57-41B4-AB76-64F16A020719}"/>
  <bookViews>
    <workbookView xWindow="810" yWindow="-120" windowWidth="20910" windowHeight="13740" tabRatio="689" firstSheet="4" activeTab="4" xr2:uid="{00000000-000D-0000-FFFF-FFFF00000000}"/>
  </bookViews>
  <sheets>
    <sheet name="Control de Cambios" sheetId="12" r:id="rId1"/>
    <sheet name="1.Gestión del riesgo" sheetId="1" r:id="rId2"/>
    <sheet name="2. Redes y articulación " sheetId="5" r:id="rId3"/>
    <sheet name="3. Cultura de la legalidad y es" sheetId="11" r:id="rId4"/>
    <sheet name="4. Iniciativas Adicionales" sheetId="19" r:id="rId5"/>
    <sheet name="Cómo marcar evidencias" sheetId="21" r:id="rId6"/>
  </sheets>
  <definedNames>
    <definedName name="_xlnm._FilterDatabase" localSheetId="1" hidden="1">'1.Gestión del riesgo'!$A$5:$K$24</definedName>
    <definedName name="_xlnm._FilterDatabase" localSheetId="3" hidden="1">'3. Cultura de la legalidad y es'!$A$5:$AK$43</definedName>
    <definedName name="_xlnm._FilterDatabase" localSheetId="4" hidden="1">'4. Iniciativas Adicionales'!$A$5:$K$41</definedName>
    <definedName name="_xlnm._FilterDatabase" localSheetId="2" hidden="1">'2. Redes y articulación '!$A$5:$DI$61</definedName>
    <definedName name="_xlnm.Print_Area" localSheetId="1">'1.Gestión del riesgo'!$A$1:$K$24</definedName>
    <definedName name="_xlnm.Print_Area" localSheetId="2">'2. Redes y articulación '!$A$1:$K$43</definedName>
    <definedName name="_xlnm.Print_Area" localSheetId="3">'3. Cultura de la legalidad y es'!$A$1:$K$38</definedName>
    <definedName name="_xlnm.Print_Area" localSheetId="4">'4. Iniciativas Adicionales'!$A$1:$K$6</definedName>
    <definedName name="_xlnm.Print_Titles" localSheetId="3">'3. Cultura de la legalidad y es'!$5:$5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11" l="1"/>
  <c r="O11" i="11"/>
  <c r="AD11" i="11" s="1"/>
  <c r="P11" i="11"/>
  <c r="AE11" i="11" s="1"/>
  <c r="Q11" i="11"/>
  <c r="T11" i="11" s="1"/>
  <c r="Z11" i="11" s="1"/>
  <c r="R11" i="11"/>
  <c r="S11" i="11"/>
  <c r="AA11" i="11"/>
  <c r="AB11" i="11"/>
  <c r="N12" i="11"/>
  <c r="AC12" i="11" s="1"/>
  <c r="O12" i="11"/>
  <c r="AD12" i="11" s="1"/>
  <c r="P12" i="11"/>
  <c r="AE12" i="11" s="1"/>
  <c r="Q12" i="11"/>
  <c r="T12" i="11" s="1"/>
  <c r="Z12" i="11" s="1"/>
  <c r="R12" i="11"/>
  <c r="S12" i="11"/>
  <c r="AA12" i="11"/>
  <c r="AB12" i="11"/>
  <c r="N15" i="11"/>
  <c r="O15" i="11"/>
  <c r="P15" i="11"/>
  <c r="AE15" i="11" s="1"/>
  <c r="Q15" i="11"/>
  <c r="R15" i="11"/>
  <c r="S15" i="11"/>
  <c r="AA15" i="11"/>
  <c r="AB15" i="11"/>
  <c r="N16" i="11"/>
  <c r="O16" i="11"/>
  <c r="P16" i="11"/>
  <c r="AE16" i="11" s="1"/>
  <c r="Q16" i="11"/>
  <c r="R16" i="11"/>
  <c r="S16" i="11"/>
  <c r="AA16" i="11"/>
  <c r="AB16" i="11"/>
  <c r="AD16" i="11"/>
  <c r="N23" i="11"/>
  <c r="O23" i="11"/>
  <c r="P23" i="11"/>
  <c r="Q23" i="11"/>
  <c r="R23" i="11"/>
  <c r="S23" i="11"/>
  <c r="AA23" i="11"/>
  <c r="AB23" i="11"/>
  <c r="AD23" i="11"/>
  <c r="AE23" i="11"/>
  <c r="N24" i="11"/>
  <c r="O24" i="11"/>
  <c r="AD24" i="11" s="1"/>
  <c r="P24" i="11"/>
  <c r="AE24" i="11" s="1"/>
  <c r="Q24" i="11"/>
  <c r="R24" i="11"/>
  <c r="S24" i="11"/>
  <c r="T24" i="11"/>
  <c r="Z24" i="11"/>
  <c r="AA24" i="11"/>
  <c r="AB24" i="11"/>
  <c r="AC24" i="11"/>
  <c r="N34" i="11"/>
  <c r="O34" i="11"/>
  <c r="P34" i="11"/>
  <c r="AE34" i="11" s="1"/>
  <c r="Q34" i="11"/>
  <c r="R34" i="11"/>
  <c r="S34" i="11"/>
  <c r="T34" i="11"/>
  <c r="Z34" i="11"/>
  <c r="AA34" i="11"/>
  <c r="AD34" i="11" s="1"/>
  <c r="AB34" i="11"/>
  <c r="AC34" i="11"/>
  <c r="N35" i="11"/>
  <c r="O35" i="11"/>
  <c r="AD35" i="11" s="1"/>
  <c r="P35" i="11"/>
  <c r="AE35" i="11" s="1"/>
  <c r="Q35" i="11"/>
  <c r="T35" i="11" s="1"/>
  <c r="Z35" i="11" s="1"/>
  <c r="R35" i="11"/>
  <c r="S35" i="11"/>
  <c r="AA35" i="11"/>
  <c r="AB35" i="11"/>
  <c r="N25" i="5"/>
  <c r="O25" i="5"/>
  <c r="P25" i="5"/>
  <c r="Q25" i="5"/>
  <c r="R25" i="5"/>
  <c r="S25" i="5"/>
  <c r="AA25" i="5"/>
  <c r="AB25" i="5"/>
  <c r="N28" i="5"/>
  <c r="O28" i="5"/>
  <c r="P28" i="5"/>
  <c r="Q28" i="5"/>
  <c r="R28" i="5"/>
  <c r="S28" i="5"/>
  <c r="AA28" i="5"/>
  <c r="AB28" i="5"/>
  <c r="N32" i="5"/>
  <c r="O32" i="5"/>
  <c r="P32" i="5"/>
  <c r="Q32" i="5"/>
  <c r="R32" i="5"/>
  <c r="S32" i="5"/>
  <c r="AA32" i="5"/>
  <c r="AB32" i="5"/>
  <c r="N34" i="5"/>
  <c r="O34" i="5"/>
  <c r="P34" i="5"/>
  <c r="Q34" i="5"/>
  <c r="R34" i="5"/>
  <c r="S34" i="5"/>
  <c r="AA34" i="5"/>
  <c r="AB34" i="5"/>
  <c r="AE34" i="5"/>
  <c r="N40" i="5"/>
  <c r="O40" i="5"/>
  <c r="Q40" i="5"/>
  <c r="R40" i="5"/>
  <c r="S40" i="5"/>
  <c r="AA40" i="5"/>
  <c r="AB40" i="5"/>
  <c r="N45" i="5"/>
  <c r="O45" i="5"/>
  <c r="P45" i="5"/>
  <c r="Q45" i="5"/>
  <c r="R45" i="5"/>
  <c r="S45" i="5"/>
  <c r="T45" i="5"/>
  <c r="Z45" i="5" s="1"/>
  <c r="AA45" i="5"/>
  <c r="AB45" i="5"/>
  <c r="N52" i="5"/>
  <c r="O52" i="5"/>
  <c r="P52" i="5"/>
  <c r="Q52" i="5"/>
  <c r="R52" i="5"/>
  <c r="S52" i="5"/>
  <c r="AA52" i="5"/>
  <c r="AB52" i="5"/>
  <c r="N53" i="5"/>
  <c r="O53" i="5"/>
  <c r="P53" i="5"/>
  <c r="Q53" i="5"/>
  <c r="R53" i="5"/>
  <c r="S53" i="5"/>
  <c r="AA53" i="5"/>
  <c r="AB53" i="5"/>
  <c r="N55" i="5"/>
  <c r="O55" i="5"/>
  <c r="P55" i="5"/>
  <c r="Q55" i="5"/>
  <c r="R55" i="5"/>
  <c r="S55" i="5"/>
  <c r="AA55" i="5"/>
  <c r="AB55" i="5"/>
  <c r="N30" i="19"/>
  <c r="P30" i="19"/>
  <c r="Q30" i="19"/>
  <c r="R30" i="19"/>
  <c r="S30" i="19"/>
  <c r="T30" i="19"/>
  <c r="Z30" i="19"/>
  <c r="AA30" i="19"/>
  <c r="AB30" i="19"/>
  <c r="AC30" i="19"/>
  <c r="AE30" i="19"/>
  <c r="N31" i="19"/>
  <c r="O31" i="19"/>
  <c r="P31" i="19"/>
  <c r="AE31" i="19" s="1"/>
  <c r="Q31" i="19"/>
  <c r="R31" i="19"/>
  <c r="S31" i="19"/>
  <c r="T31" i="19"/>
  <c r="Z31" i="19"/>
  <c r="AA31" i="19"/>
  <c r="AB31" i="19"/>
  <c r="AC31" i="19"/>
  <c r="AD31" i="19"/>
  <c r="N32" i="19"/>
  <c r="O32" i="19"/>
  <c r="AD32" i="19" s="1"/>
  <c r="P32" i="19"/>
  <c r="AE32" i="19" s="1"/>
  <c r="Q32" i="19"/>
  <c r="AC32" i="19" s="1"/>
  <c r="AF32" i="19" s="1"/>
  <c r="R32" i="19"/>
  <c r="S32" i="19"/>
  <c r="T32" i="19"/>
  <c r="Z32" i="19"/>
  <c r="AA32" i="19"/>
  <c r="AB32" i="19"/>
  <c r="N27" i="19"/>
  <c r="O27" i="19"/>
  <c r="AD27" i="19" s="1"/>
  <c r="P27" i="19"/>
  <c r="AE27" i="19" s="1"/>
  <c r="Q27" i="19"/>
  <c r="T27" i="19" s="1"/>
  <c r="Z27" i="19" s="1"/>
  <c r="R27" i="19"/>
  <c r="S27" i="19"/>
  <c r="AA27" i="19"/>
  <c r="AB27" i="19"/>
  <c r="N28" i="19"/>
  <c r="O28" i="19"/>
  <c r="AD28" i="19" s="1"/>
  <c r="P28" i="19"/>
  <c r="AE28" i="19" s="1"/>
  <c r="Q28" i="19"/>
  <c r="T28" i="19" s="1"/>
  <c r="Z28" i="19" s="1"/>
  <c r="R28" i="19"/>
  <c r="S28" i="19"/>
  <c r="AA28" i="19"/>
  <c r="AB28" i="19"/>
  <c r="N42" i="11"/>
  <c r="P42" i="11"/>
  <c r="AE42" i="11" s="1"/>
  <c r="Q42" i="11"/>
  <c r="R42" i="11"/>
  <c r="S42" i="11"/>
  <c r="AA42" i="11"/>
  <c r="AB42" i="11"/>
  <c r="N60" i="5"/>
  <c r="O60" i="5"/>
  <c r="Q60" i="5"/>
  <c r="R60" i="5"/>
  <c r="S60" i="5"/>
  <c r="AA60" i="5"/>
  <c r="AB60" i="5"/>
  <c r="N61" i="5"/>
  <c r="O61" i="5"/>
  <c r="Q61" i="5"/>
  <c r="R61" i="5"/>
  <c r="S61" i="5"/>
  <c r="AA61" i="5"/>
  <c r="AB61" i="5"/>
  <c r="C35" i="21"/>
  <c r="N15" i="5"/>
  <c r="Q15" i="5"/>
  <c r="R15" i="5"/>
  <c r="S15" i="5"/>
  <c r="AA15" i="5"/>
  <c r="AB15" i="5"/>
  <c r="N16" i="5"/>
  <c r="O16" i="5"/>
  <c r="Q16" i="5"/>
  <c r="R16" i="5"/>
  <c r="S16" i="5"/>
  <c r="AA16" i="5"/>
  <c r="AB16" i="5"/>
  <c r="N17" i="5"/>
  <c r="O17" i="5"/>
  <c r="P17" i="5"/>
  <c r="Q17" i="5"/>
  <c r="R17" i="5"/>
  <c r="S17" i="5"/>
  <c r="AA17" i="5"/>
  <c r="AB17" i="5"/>
  <c r="N19" i="5"/>
  <c r="O19" i="5"/>
  <c r="P19" i="5"/>
  <c r="Q19" i="5"/>
  <c r="R19" i="5"/>
  <c r="S19" i="5"/>
  <c r="AA19" i="5"/>
  <c r="AB19" i="5"/>
  <c r="N18" i="5"/>
  <c r="O18" i="5"/>
  <c r="P18" i="5"/>
  <c r="Q18" i="5"/>
  <c r="R18" i="5"/>
  <c r="S18" i="5"/>
  <c r="AA18" i="5"/>
  <c r="AB18" i="5"/>
  <c r="N10" i="5"/>
  <c r="O10" i="5"/>
  <c r="P10" i="5"/>
  <c r="Q10" i="5"/>
  <c r="R10" i="5"/>
  <c r="S10" i="5"/>
  <c r="AA10" i="5"/>
  <c r="AB10" i="5"/>
  <c r="N11" i="5"/>
  <c r="O11" i="5"/>
  <c r="Q11" i="5"/>
  <c r="R11" i="5"/>
  <c r="S11" i="5"/>
  <c r="AA11" i="5"/>
  <c r="AB11" i="5"/>
  <c r="N12" i="5"/>
  <c r="O12" i="5"/>
  <c r="Q12" i="5"/>
  <c r="R12" i="5"/>
  <c r="S12" i="5"/>
  <c r="AA12" i="5"/>
  <c r="AB12" i="5"/>
  <c r="N7" i="5"/>
  <c r="O7" i="5"/>
  <c r="P7" i="5"/>
  <c r="Q7" i="5"/>
  <c r="R7" i="5"/>
  <c r="S7" i="5"/>
  <c r="AA7" i="5"/>
  <c r="AB7" i="5"/>
  <c r="N8" i="5"/>
  <c r="O8" i="5"/>
  <c r="P8" i="5"/>
  <c r="Q8" i="5"/>
  <c r="R8" i="5"/>
  <c r="S8" i="5"/>
  <c r="AA8" i="5"/>
  <c r="AB8" i="5"/>
  <c r="N9" i="5"/>
  <c r="O9" i="5"/>
  <c r="Q9" i="5"/>
  <c r="R9" i="5"/>
  <c r="S9" i="5"/>
  <c r="AA9" i="5"/>
  <c r="AB9" i="5"/>
  <c r="N13" i="5"/>
  <c r="O13" i="5"/>
  <c r="P13" i="5"/>
  <c r="Q13" i="5"/>
  <c r="R13" i="5"/>
  <c r="S13" i="5"/>
  <c r="AA13" i="5"/>
  <c r="AB13" i="5"/>
  <c r="N14" i="5"/>
  <c r="P14" i="5"/>
  <c r="Q14" i="5"/>
  <c r="R14" i="5"/>
  <c r="S14" i="5"/>
  <c r="AA14" i="5"/>
  <c r="AB14" i="5"/>
  <c r="N20" i="5"/>
  <c r="O20" i="5"/>
  <c r="Q20" i="5"/>
  <c r="R20" i="5"/>
  <c r="S20" i="5"/>
  <c r="AA20" i="5"/>
  <c r="AB20" i="5"/>
  <c r="N21" i="5"/>
  <c r="P21" i="5"/>
  <c r="Q21" i="5"/>
  <c r="R21" i="5"/>
  <c r="S21" i="5"/>
  <c r="AA21" i="5"/>
  <c r="AB21" i="5"/>
  <c r="N23" i="5"/>
  <c r="P23" i="5"/>
  <c r="Q23" i="5"/>
  <c r="R23" i="5"/>
  <c r="S23" i="5"/>
  <c r="AA23" i="5"/>
  <c r="AB23" i="5"/>
  <c r="N24" i="5"/>
  <c r="Q24" i="5"/>
  <c r="R24" i="5"/>
  <c r="S24" i="5"/>
  <c r="AA24" i="5"/>
  <c r="AB24" i="5"/>
  <c r="N26" i="5"/>
  <c r="P26" i="5"/>
  <c r="Q26" i="5"/>
  <c r="R26" i="5"/>
  <c r="S26" i="5"/>
  <c r="AA26" i="5"/>
  <c r="AB26" i="5"/>
  <c r="N27" i="5"/>
  <c r="Q27" i="5"/>
  <c r="R27" i="5"/>
  <c r="S27" i="5"/>
  <c r="AA27" i="5"/>
  <c r="AB27" i="5"/>
  <c r="N29" i="5"/>
  <c r="P29" i="5"/>
  <c r="Q29" i="5"/>
  <c r="R29" i="5"/>
  <c r="S29" i="5"/>
  <c r="AA29" i="5"/>
  <c r="AB29" i="5"/>
  <c r="N30" i="5"/>
  <c r="P30" i="5"/>
  <c r="Q30" i="5"/>
  <c r="R30" i="5"/>
  <c r="S30" i="5"/>
  <c r="AA30" i="5"/>
  <c r="AB30" i="5"/>
  <c r="N6" i="5"/>
  <c r="O6" i="5"/>
  <c r="P6" i="5"/>
  <c r="Q6" i="5"/>
  <c r="R6" i="5"/>
  <c r="S6" i="5"/>
  <c r="AA6" i="5"/>
  <c r="AB6" i="5"/>
  <c r="T42" i="11" l="1"/>
  <c r="Z42" i="11" s="1"/>
  <c r="T16" i="11"/>
  <c r="Z16" i="11" s="1"/>
  <c r="T15" i="11"/>
  <c r="Z15" i="11" s="1"/>
  <c r="AD15" i="11"/>
  <c r="AE55" i="5"/>
  <c r="AD40" i="5"/>
  <c r="T28" i="5"/>
  <c r="Z28" i="5" s="1"/>
  <c r="AC28" i="5" s="1"/>
  <c r="AD25" i="5"/>
  <c r="AC35" i="11"/>
  <c r="AF35" i="11" s="1"/>
  <c r="AG35" i="11" s="1"/>
  <c r="AC42" i="11"/>
  <c r="AF24" i="11"/>
  <c r="AG24" i="11" s="1"/>
  <c r="AF34" i="11"/>
  <c r="AG34" i="11" s="1"/>
  <c r="AC15" i="11"/>
  <c r="AF15" i="11" s="1"/>
  <c r="AG15" i="11" s="1"/>
  <c r="AC16" i="11"/>
  <c r="AF16" i="11" s="1"/>
  <c r="AG16" i="11" s="1"/>
  <c r="AC11" i="11"/>
  <c r="AF11" i="11" s="1"/>
  <c r="AG11" i="11" s="1"/>
  <c r="AF12" i="11"/>
  <c r="AG12" i="11" s="1"/>
  <c r="AC27" i="19"/>
  <c r="AF27" i="19" s="1"/>
  <c r="AG27" i="19" s="1"/>
  <c r="AF31" i="19"/>
  <c r="AG32" i="19"/>
  <c r="AC28" i="19"/>
  <c r="AF28" i="19" s="1"/>
  <c r="AG28" i="19" s="1"/>
  <c r="AG31" i="19"/>
  <c r="T23" i="11"/>
  <c r="Z23" i="11" s="1"/>
  <c r="AC23" i="11" s="1"/>
  <c r="AF23" i="11" s="1"/>
  <c r="AG23" i="11" s="1"/>
  <c r="AD61" i="5"/>
  <c r="T60" i="5"/>
  <c r="Z60" i="5" s="1"/>
  <c r="AC60" i="5" s="1"/>
  <c r="AD60" i="5"/>
  <c r="T55" i="5"/>
  <c r="Z55" i="5" s="1"/>
  <c r="AC55" i="5" s="1"/>
  <c r="AD55" i="5"/>
  <c r="AE53" i="5"/>
  <c r="AE52" i="5"/>
  <c r="T32" i="5"/>
  <c r="Z32" i="5" s="1"/>
  <c r="AE32" i="5"/>
  <c r="AD52" i="5"/>
  <c r="AD32" i="5"/>
  <c r="T61" i="5"/>
  <c r="Z61" i="5" s="1"/>
  <c r="AC61" i="5" s="1"/>
  <c r="T53" i="5"/>
  <c r="Z53" i="5" s="1"/>
  <c r="AC53" i="5" s="1"/>
  <c r="AE45" i="5"/>
  <c r="AE25" i="5"/>
  <c r="T34" i="5"/>
  <c r="Z34" i="5" s="1"/>
  <c r="AC34" i="5" s="1"/>
  <c r="AE28" i="5"/>
  <c r="AD45" i="5"/>
  <c r="AD53" i="5"/>
  <c r="AD28" i="5"/>
  <c r="AD34" i="5"/>
  <c r="AC45" i="5"/>
  <c r="T40" i="5"/>
  <c r="Z40" i="5" s="1"/>
  <c r="AC40" i="5" s="1"/>
  <c r="T25" i="5"/>
  <c r="Z25" i="5" s="1"/>
  <c r="AC25" i="5" s="1"/>
  <c r="T52" i="5"/>
  <c r="Z52" i="5" s="1"/>
  <c r="AC52" i="5" s="1"/>
  <c r="AC32" i="5"/>
  <c r="T17" i="5"/>
  <c r="Z17" i="5" s="1"/>
  <c r="AC17" i="5" s="1"/>
  <c r="T16" i="5"/>
  <c r="Z16" i="5" s="1"/>
  <c r="T19" i="5"/>
  <c r="Z19" i="5" s="1"/>
  <c r="AC19" i="5" s="1"/>
  <c r="AD20" i="5"/>
  <c r="AD10" i="5"/>
  <c r="AD18" i="5"/>
  <c r="AE18" i="5"/>
  <c r="AD19" i="5"/>
  <c r="T15" i="5"/>
  <c r="Z15" i="5" s="1"/>
  <c r="AC15" i="5" s="1"/>
  <c r="T30" i="5"/>
  <c r="Z30" i="5" s="1"/>
  <c r="AC30" i="5" s="1"/>
  <c r="AE17" i="5"/>
  <c r="AD16" i="5"/>
  <c r="AD6" i="5"/>
  <c r="AD7" i="5"/>
  <c r="AD17" i="5"/>
  <c r="AC16" i="5"/>
  <c r="AE19" i="5"/>
  <c r="AE10" i="5"/>
  <c r="T10" i="5"/>
  <c r="Z10" i="5" s="1"/>
  <c r="AC10" i="5" s="1"/>
  <c r="T24" i="5"/>
  <c r="Z24" i="5" s="1"/>
  <c r="AC24" i="5" s="1"/>
  <c r="T7" i="5"/>
  <c r="Z7" i="5" s="1"/>
  <c r="AC7" i="5" s="1"/>
  <c r="T12" i="5"/>
  <c r="Z12" i="5" s="1"/>
  <c r="AC12" i="5" s="1"/>
  <c r="AD11" i="5"/>
  <c r="T18" i="5"/>
  <c r="Z18" i="5" s="1"/>
  <c r="AC18" i="5" s="1"/>
  <c r="AD12" i="5"/>
  <c r="AE26" i="5"/>
  <c r="T11" i="5"/>
  <c r="Z11" i="5" s="1"/>
  <c r="AC11" i="5" s="1"/>
  <c r="T21" i="5"/>
  <c r="Z21" i="5" s="1"/>
  <c r="AC21" i="5" s="1"/>
  <c r="AE8" i="5"/>
  <c r="AE30" i="5"/>
  <c r="AE21" i="5"/>
  <c r="AD13" i="5"/>
  <c r="AD9" i="5"/>
  <c r="AE14" i="5"/>
  <c r="AE29" i="5"/>
  <c r="AE23" i="5"/>
  <c r="T20" i="5"/>
  <c r="Z20" i="5" s="1"/>
  <c r="AC20" i="5" s="1"/>
  <c r="AE7" i="5"/>
  <c r="T29" i="5"/>
  <c r="Z29" i="5" s="1"/>
  <c r="AC29" i="5" s="1"/>
  <c r="T23" i="5"/>
  <c r="Z23" i="5" s="1"/>
  <c r="AC23" i="5" s="1"/>
  <c r="T14" i="5"/>
  <c r="Z14" i="5" s="1"/>
  <c r="AC14" i="5" s="1"/>
  <c r="T13" i="5"/>
  <c r="Z13" i="5" s="1"/>
  <c r="AC13" i="5" s="1"/>
  <c r="AD8" i="5"/>
  <c r="T9" i="5"/>
  <c r="Z9" i="5" s="1"/>
  <c r="AC9" i="5" s="1"/>
  <c r="AE6" i="5"/>
  <c r="T6" i="5"/>
  <c r="Z6" i="5" s="1"/>
  <c r="AC6" i="5" s="1"/>
  <c r="T27" i="5"/>
  <c r="Z27" i="5" s="1"/>
  <c r="AC27" i="5" s="1"/>
  <c r="T26" i="5"/>
  <c r="Z26" i="5" s="1"/>
  <c r="AC26" i="5" s="1"/>
  <c r="AE13" i="5"/>
  <c r="T8" i="5"/>
  <c r="Z8" i="5" s="1"/>
  <c r="AC8" i="5" s="1"/>
  <c r="N7" i="1"/>
  <c r="O7" i="1"/>
  <c r="Q7" i="1"/>
  <c r="R7" i="1"/>
  <c r="S7" i="1"/>
  <c r="Z7" i="1"/>
  <c r="AA7" i="1"/>
  <c r="N8" i="1"/>
  <c r="O8" i="1"/>
  <c r="Q8" i="1"/>
  <c r="R8" i="1"/>
  <c r="S8" i="1"/>
  <c r="Z8" i="1"/>
  <c r="AA8" i="1"/>
  <c r="O9" i="1"/>
  <c r="P9" i="1"/>
  <c r="Q9" i="1"/>
  <c r="R9" i="1"/>
  <c r="S9" i="1"/>
  <c r="Z9" i="1"/>
  <c r="AA9" i="1"/>
  <c r="N10" i="1"/>
  <c r="O10" i="1"/>
  <c r="Q10" i="1"/>
  <c r="R10" i="1"/>
  <c r="S10" i="1"/>
  <c r="Z10" i="1"/>
  <c r="AA10" i="1"/>
  <c r="O11" i="1"/>
  <c r="P11" i="1"/>
  <c r="Q11" i="1"/>
  <c r="R11" i="1"/>
  <c r="S11" i="1"/>
  <c r="Z11" i="1"/>
  <c r="AA11" i="1"/>
  <c r="N12" i="1"/>
  <c r="P12" i="1"/>
  <c r="Q12" i="1"/>
  <c r="R12" i="1"/>
  <c r="S12" i="1"/>
  <c r="Z12" i="1"/>
  <c r="AA12" i="1"/>
  <c r="N13" i="1"/>
  <c r="O13" i="1"/>
  <c r="Q13" i="1"/>
  <c r="R13" i="1"/>
  <c r="S13" i="1"/>
  <c r="Z13" i="1"/>
  <c r="AA13" i="1"/>
  <c r="N14" i="1"/>
  <c r="P14" i="1"/>
  <c r="Q14" i="1"/>
  <c r="R14" i="1"/>
  <c r="S14" i="1"/>
  <c r="Z14" i="1"/>
  <c r="AA14" i="1"/>
  <c r="N15" i="1"/>
  <c r="O15" i="1"/>
  <c r="Q15" i="1"/>
  <c r="R15" i="1"/>
  <c r="S15" i="1"/>
  <c r="Z15" i="1"/>
  <c r="AA15" i="1"/>
  <c r="N16" i="1"/>
  <c r="P16" i="1"/>
  <c r="Q16" i="1"/>
  <c r="R16" i="1"/>
  <c r="S16" i="1"/>
  <c r="Z16" i="1"/>
  <c r="AA16" i="1"/>
  <c r="N17" i="1"/>
  <c r="O17" i="1"/>
  <c r="Q17" i="1"/>
  <c r="R17" i="1"/>
  <c r="S17" i="1"/>
  <c r="Z17" i="1"/>
  <c r="AA17" i="1"/>
  <c r="N18" i="1"/>
  <c r="P18" i="1"/>
  <c r="Q18" i="1"/>
  <c r="R18" i="1"/>
  <c r="S18" i="1"/>
  <c r="Z18" i="1"/>
  <c r="AA18" i="1"/>
  <c r="N19" i="1"/>
  <c r="O19" i="1"/>
  <c r="Q19" i="1"/>
  <c r="R19" i="1"/>
  <c r="S19" i="1"/>
  <c r="Z19" i="1"/>
  <c r="AA19" i="1"/>
  <c r="N20" i="1"/>
  <c r="O20" i="1"/>
  <c r="Q20" i="1"/>
  <c r="R20" i="1"/>
  <c r="S20" i="1"/>
  <c r="Z20" i="1"/>
  <c r="AA20" i="1"/>
  <c r="N21" i="1"/>
  <c r="O21" i="1"/>
  <c r="Q21" i="1"/>
  <c r="R21" i="1"/>
  <c r="S21" i="1"/>
  <c r="Z21" i="1"/>
  <c r="AA21" i="1"/>
  <c r="N22" i="1"/>
  <c r="O22" i="1"/>
  <c r="Q22" i="1"/>
  <c r="R22" i="1"/>
  <c r="S22" i="1"/>
  <c r="Z22" i="1"/>
  <c r="AA22" i="1"/>
  <c r="N23" i="1"/>
  <c r="O23" i="1"/>
  <c r="Q23" i="1"/>
  <c r="R23" i="1"/>
  <c r="S23" i="1"/>
  <c r="Z23" i="1"/>
  <c r="AA23" i="1"/>
  <c r="N24" i="1"/>
  <c r="O24" i="1"/>
  <c r="P24" i="1"/>
  <c r="Q24" i="1"/>
  <c r="R24" i="1"/>
  <c r="S24" i="1"/>
  <c r="Z24" i="1"/>
  <c r="AA24" i="1"/>
  <c r="AB41" i="19"/>
  <c r="AA41" i="19"/>
  <c r="S41" i="19"/>
  <c r="R41" i="19"/>
  <c r="Q41" i="19"/>
  <c r="O41" i="19"/>
  <c r="N41" i="19"/>
  <c r="AB40" i="19"/>
  <c r="AA40" i="19"/>
  <c r="S40" i="19"/>
  <c r="R40" i="19"/>
  <c r="Q40" i="19"/>
  <c r="O40" i="19"/>
  <c r="N40" i="19"/>
  <c r="AB39" i="19"/>
  <c r="AA39" i="19"/>
  <c r="S39" i="19"/>
  <c r="R39" i="19"/>
  <c r="Q39" i="19"/>
  <c r="P39" i="19"/>
  <c r="N39" i="19"/>
  <c r="AB38" i="19"/>
  <c r="AA38" i="19"/>
  <c r="S38" i="19"/>
  <c r="R38" i="19"/>
  <c r="Q38" i="19"/>
  <c r="O38" i="19"/>
  <c r="N38" i="19"/>
  <c r="AB37" i="19"/>
  <c r="AA37" i="19"/>
  <c r="S37" i="19"/>
  <c r="R37" i="19"/>
  <c r="Q37" i="19"/>
  <c r="O37" i="19"/>
  <c r="N37" i="19"/>
  <c r="AB36" i="19"/>
  <c r="AA36" i="19"/>
  <c r="S36" i="19"/>
  <c r="R36" i="19"/>
  <c r="Q36" i="19"/>
  <c r="P36" i="19"/>
  <c r="AE36" i="19" s="1"/>
  <c r="O36" i="19"/>
  <c r="AB35" i="19"/>
  <c r="AA35" i="19"/>
  <c r="S35" i="19"/>
  <c r="R35" i="19"/>
  <c r="Q35" i="19"/>
  <c r="O35" i="19"/>
  <c r="N35" i="19"/>
  <c r="AB34" i="19"/>
  <c r="AA34" i="19"/>
  <c r="S34" i="19"/>
  <c r="R34" i="19"/>
  <c r="Q34" i="19"/>
  <c r="O34" i="19"/>
  <c r="AD34" i="19" s="1"/>
  <c r="N34" i="19"/>
  <c r="AB33" i="19"/>
  <c r="AA33" i="19"/>
  <c r="S33" i="19"/>
  <c r="R33" i="19"/>
  <c r="Q33" i="19"/>
  <c r="P33" i="19"/>
  <c r="O33" i="19"/>
  <c r="AB29" i="19"/>
  <c r="AA29" i="19"/>
  <c r="S29" i="19"/>
  <c r="R29" i="19"/>
  <c r="Q29" i="19"/>
  <c r="O29" i="19"/>
  <c r="N29" i="19"/>
  <c r="AB26" i="19"/>
  <c r="AA26" i="19"/>
  <c r="S26" i="19"/>
  <c r="R26" i="19"/>
  <c r="Q26" i="19"/>
  <c r="T26" i="19" s="1"/>
  <c r="Z26" i="19" s="1"/>
  <c r="O26" i="19"/>
  <c r="AB25" i="19"/>
  <c r="AA25" i="19"/>
  <c r="S25" i="19"/>
  <c r="R25" i="19"/>
  <c r="Q25" i="19"/>
  <c r="P25" i="19"/>
  <c r="N25" i="19"/>
  <c r="AB24" i="19"/>
  <c r="AA24" i="19"/>
  <c r="S24" i="19"/>
  <c r="R24" i="19"/>
  <c r="Q24" i="19"/>
  <c r="T24" i="19" s="1"/>
  <c r="Z24" i="19" s="1"/>
  <c r="P24" i="19"/>
  <c r="O24" i="19"/>
  <c r="AB23" i="19"/>
  <c r="AA23" i="19"/>
  <c r="S23" i="19"/>
  <c r="R23" i="19"/>
  <c r="Q23" i="19"/>
  <c r="P23" i="19"/>
  <c r="O23" i="19"/>
  <c r="N23" i="19"/>
  <c r="AB22" i="19"/>
  <c r="AA22" i="19"/>
  <c r="S22" i="19"/>
  <c r="R22" i="19"/>
  <c r="Q22" i="19"/>
  <c r="T22" i="19" s="1"/>
  <c r="Z22" i="19" s="1"/>
  <c r="O22" i="19"/>
  <c r="AD22" i="19" s="1"/>
  <c r="N22" i="19"/>
  <c r="AB21" i="19"/>
  <c r="AA21" i="19"/>
  <c r="S21" i="19"/>
  <c r="R21" i="19"/>
  <c r="Q21" i="19"/>
  <c r="T21" i="19" s="1"/>
  <c r="Z21" i="19" s="1"/>
  <c r="O21" i="19"/>
  <c r="AD21" i="19" s="1"/>
  <c r="N21" i="19"/>
  <c r="AB20" i="19"/>
  <c r="AA20" i="19"/>
  <c r="S20" i="19"/>
  <c r="R20" i="19"/>
  <c r="Q20" i="19"/>
  <c r="O20" i="19"/>
  <c r="N20" i="19"/>
  <c r="AB19" i="19"/>
  <c r="AA19" i="19"/>
  <c r="S19" i="19"/>
  <c r="R19" i="19"/>
  <c r="Q19" i="19"/>
  <c r="O19" i="19"/>
  <c r="N19" i="19"/>
  <c r="AB18" i="19"/>
  <c r="AA18" i="19"/>
  <c r="S18" i="19"/>
  <c r="R18" i="19"/>
  <c r="Q18" i="19"/>
  <c r="O18" i="19"/>
  <c r="N18" i="19"/>
  <c r="AB17" i="19"/>
  <c r="AA17" i="19"/>
  <c r="S17" i="19"/>
  <c r="R17" i="19"/>
  <c r="Q17" i="19"/>
  <c r="T17" i="19" s="1"/>
  <c r="Z17" i="19" s="1"/>
  <c r="P17" i="19"/>
  <c r="O17" i="19"/>
  <c r="N17" i="19"/>
  <c r="AB16" i="19"/>
  <c r="AA16" i="19"/>
  <c r="S16" i="19"/>
  <c r="R16" i="19"/>
  <c r="Q16" i="19"/>
  <c r="P16" i="19"/>
  <c r="N16" i="19"/>
  <c r="AB15" i="19"/>
  <c r="AA15" i="19"/>
  <c r="S15" i="19"/>
  <c r="R15" i="19"/>
  <c r="Q15" i="19"/>
  <c r="O15" i="19"/>
  <c r="N15" i="19"/>
  <c r="AB14" i="19"/>
  <c r="AA14" i="19"/>
  <c r="S14" i="19"/>
  <c r="R14" i="19"/>
  <c r="Q14" i="19"/>
  <c r="O14" i="19"/>
  <c r="AD14" i="19" s="1"/>
  <c r="N14" i="19"/>
  <c r="AB13" i="19"/>
  <c r="AA13" i="19"/>
  <c r="S13" i="19"/>
  <c r="R13" i="19"/>
  <c r="Q13" i="19"/>
  <c r="O13" i="19"/>
  <c r="N13" i="19"/>
  <c r="AB12" i="19"/>
  <c r="AA12" i="19"/>
  <c r="S12" i="19"/>
  <c r="R12" i="19"/>
  <c r="Q12" i="19"/>
  <c r="O12" i="19"/>
  <c r="N12" i="19"/>
  <c r="AB11" i="19"/>
  <c r="AA11" i="19"/>
  <c r="S11" i="19"/>
  <c r="R11" i="19"/>
  <c r="Q11" i="19"/>
  <c r="O11" i="19"/>
  <c r="N11" i="19"/>
  <c r="AB10" i="19"/>
  <c r="AA10" i="19"/>
  <c r="S10" i="19"/>
  <c r="R10" i="19"/>
  <c r="Q10" i="19"/>
  <c r="T10" i="19" s="1"/>
  <c r="Z10" i="19" s="1"/>
  <c r="O10" i="19"/>
  <c r="N10" i="19"/>
  <c r="AB9" i="19"/>
  <c r="AA9" i="19"/>
  <c r="S9" i="19"/>
  <c r="R9" i="19"/>
  <c r="Q9" i="19"/>
  <c r="T9" i="19" s="1"/>
  <c r="Z9" i="19" s="1"/>
  <c r="O9" i="19"/>
  <c r="AD9" i="19" s="1"/>
  <c r="N9" i="19"/>
  <c r="AB8" i="19"/>
  <c r="AA8" i="19"/>
  <c r="S8" i="19"/>
  <c r="R8" i="19"/>
  <c r="Q8" i="19"/>
  <c r="O8" i="19"/>
  <c r="N8" i="19"/>
  <c r="AB7" i="19"/>
  <c r="AA7" i="19"/>
  <c r="S7" i="19"/>
  <c r="R7" i="19"/>
  <c r="Q7" i="19"/>
  <c r="O7" i="19"/>
  <c r="N7" i="19"/>
  <c r="AB6" i="19"/>
  <c r="AA6" i="19"/>
  <c r="S6" i="19"/>
  <c r="R6" i="19"/>
  <c r="Q6" i="19"/>
  <c r="T6" i="19" s="1"/>
  <c r="Z6" i="19" s="1"/>
  <c r="P6" i="19"/>
  <c r="O6" i="19"/>
  <c r="N6" i="19"/>
  <c r="M2" i="19"/>
  <c r="P29" i="19" s="1"/>
  <c r="AB43" i="11"/>
  <c r="AA43" i="11"/>
  <c r="S43" i="11"/>
  <c r="R43" i="11"/>
  <c r="Q43" i="11"/>
  <c r="O43" i="11"/>
  <c r="N43" i="11"/>
  <c r="AB41" i="11"/>
  <c r="AA41" i="11"/>
  <c r="S41" i="11"/>
  <c r="R41" i="11"/>
  <c r="Q41" i="11"/>
  <c r="T41" i="11" s="1"/>
  <c r="Z41" i="11" s="1"/>
  <c r="O41" i="11"/>
  <c r="N41" i="11"/>
  <c r="AB40" i="11"/>
  <c r="AA40" i="11"/>
  <c r="S40" i="11"/>
  <c r="R40" i="11"/>
  <c r="Q40" i="11"/>
  <c r="O40" i="11"/>
  <c r="N40" i="11"/>
  <c r="AB39" i="11"/>
  <c r="AA39" i="11"/>
  <c r="S39" i="11"/>
  <c r="R39" i="11"/>
  <c r="Q39" i="11"/>
  <c r="P39" i="11"/>
  <c r="N39" i="11"/>
  <c r="AB38" i="11"/>
  <c r="AA38" i="11"/>
  <c r="S38" i="11"/>
  <c r="R38" i="11"/>
  <c r="Q38" i="11"/>
  <c r="O38" i="11"/>
  <c r="N38" i="11"/>
  <c r="AB37" i="11"/>
  <c r="AA37" i="11"/>
  <c r="S37" i="11"/>
  <c r="R37" i="11"/>
  <c r="Q37" i="11"/>
  <c r="T37" i="11" s="1"/>
  <c r="Z37" i="11" s="1"/>
  <c r="O37" i="11"/>
  <c r="AD37" i="11" s="1"/>
  <c r="N37" i="11"/>
  <c r="AB36" i="11"/>
  <c r="AA36" i="11"/>
  <c r="S36" i="11"/>
  <c r="R36" i="11"/>
  <c r="Q36" i="11"/>
  <c r="O36" i="11"/>
  <c r="N36" i="11"/>
  <c r="AB33" i="11"/>
  <c r="AA33" i="11"/>
  <c r="S33" i="11"/>
  <c r="R33" i="11"/>
  <c r="Q33" i="11"/>
  <c r="O33" i="11"/>
  <c r="N33" i="11"/>
  <c r="AB32" i="11"/>
  <c r="AA32" i="11"/>
  <c r="S32" i="11"/>
  <c r="R32" i="11"/>
  <c r="Q32" i="11"/>
  <c r="P32" i="11"/>
  <c r="AE32" i="11" s="1"/>
  <c r="N32" i="11"/>
  <c r="AB31" i="11"/>
  <c r="AA31" i="11"/>
  <c r="S31" i="11"/>
  <c r="R31" i="11"/>
  <c r="Q31" i="11"/>
  <c r="O31" i="11"/>
  <c r="N31" i="11"/>
  <c r="AB30" i="11"/>
  <c r="AA30" i="11"/>
  <c r="S30" i="11"/>
  <c r="R30" i="11"/>
  <c r="Q30" i="11"/>
  <c r="O30" i="11"/>
  <c r="N30" i="11"/>
  <c r="AB29" i="11"/>
  <c r="AA29" i="11"/>
  <c r="S29" i="11"/>
  <c r="R29" i="11"/>
  <c r="Q29" i="11"/>
  <c r="O29" i="11"/>
  <c r="N29" i="11"/>
  <c r="AB28" i="11"/>
  <c r="AA28" i="11"/>
  <c r="S28" i="11"/>
  <c r="R28" i="11"/>
  <c r="Q28" i="11"/>
  <c r="O28" i="11"/>
  <c r="AD28" i="11" s="1"/>
  <c r="N28" i="11"/>
  <c r="AB27" i="11"/>
  <c r="AA27" i="11"/>
  <c r="S27" i="11"/>
  <c r="R27" i="11"/>
  <c r="Q27" i="11"/>
  <c r="T27" i="11" s="1"/>
  <c r="Z27" i="11" s="1"/>
  <c r="O27" i="11"/>
  <c r="AD27" i="11" s="1"/>
  <c r="N27" i="11"/>
  <c r="AB26" i="11"/>
  <c r="AA26" i="11"/>
  <c r="S26" i="11"/>
  <c r="R26" i="11"/>
  <c r="Q26" i="11"/>
  <c r="O26" i="11"/>
  <c r="N26" i="11"/>
  <c r="AB25" i="11"/>
  <c r="AA25" i="11"/>
  <c r="S25" i="11"/>
  <c r="R25" i="11"/>
  <c r="Q25" i="11"/>
  <c r="T25" i="11" s="1"/>
  <c r="Z25" i="11" s="1"/>
  <c r="O25" i="11"/>
  <c r="N25" i="11"/>
  <c r="AB22" i="11"/>
  <c r="AA22" i="11"/>
  <c r="S22" i="11"/>
  <c r="R22" i="11"/>
  <c r="Q22" i="11"/>
  <c r="O22" i="11"/>
  <c r="N22" i="11"/>
  <c r="AB21" i="11"/>
  <c r="AA21" i="11"/>
  <c r="S21" i="11"/>
  <c r="R21" i="11"/>
  <c r="Q21" i="11"/>
  <c r="T21" i="11" s="1"/>
  <c r="Z21" i="11" s="1"/>
  <c r="O21" i="11"/>
  <c r="AD21" i="11" s="1"/>
  <c r="N21" i="11"/>
  <c r="AB20" i="11"/>
  <c r="AA20" i="11"/>
  <c r="S20" i="11"/>
  <c r="R20" i="11"/>
  <c r="Q20" i="11"/>
  <c r="O20" i="11"/>
  <c r="N20" i="11"/>
  <c r="AB19" i="11"/>
  <c r="AA19" i="11"/>
  <c r="S19" i="11"/>
  <c r="R19" i="11"/>
  <c r="Q19" i="11"/>
  <c r="O19" i="11"/>
  <c r="N19" i="11"/>
  <c r="AB18" i="11"/>
  <c r="AA18" i="11"/>
  <c r="S18" i="11"/>
  <c r="R18" i="11"/>
  <c r="Q18" i="11"/>
  <c r="P18" i="11"/>
  <c r="N18" i="11"/>
  <c r="AB17" i="11"/>
  <c r="AA17" i="11"/>
  <c r="S17" i="11"/>
  <c r="R17" i="11"/>
  <c r="Q17" i="11"/>
  <c r="T17" i="11" s="1"/>
  <c r="Z17" i="11" s="1"/>
  <c r="O17" i="11"/>
  <c r="N17" i="11"/>
  <c r="AB14" i="11"/>
  <c r="AA14" i="11"/>
  <c r="S14" i="11"/>
  <c r="R14" i="11"/>
  <c r="Q14" i="11"/>
  <c r="O14" i="11"/>
  <c r="N14" i="11"/>
  <c r="AB13" i="11"/>
  <c r="AA13" i="11"/>
  <c r="S13" i="11"/>
  <c r="R13" i="11"/>
  <c r="Q13" i="11"/>
  <c r="O13" i="11"/>
  <c r="N13" i="11"/>
  <c r="AB10" i="11"/>
  <c r="AA10" i="11"/>
  <c r="S10" i="11"/>
  <c r="R10" i="11"/>
  <c r="Q10" i="11"/>
  <c r="O10" i="11"/>
  <c r="AD10" i="11" s="1"/>
  <c r="N10" i="11"/>
  <c r="AB9" i="11"/>
  <c r="AA9" i="11"/>
  <c r="S9" i="11"/>
  <c r="R9" i="11"/>
  <c r="Q9" i="11"/>
  <c r="T9" i="11" s="1"/>
  <c r="Z9" i="11" s="1"/>
  <c r="O9" i="11"/>
  <c r="AD9" i="11" s="1"/>
  <c r="N9" i="11"/>
  <c r="AB8" i="11"/>
  <c r="AA8" i="11"/>
  <c r="S8" i="11"/>
  <c r="R8" i="11"/>
  <c r="Q8" i="11"/>
  <c r="P8" i="11"/>
  <c r="N8" i="11"/>
  <c r="AB7" i="11"/>
  <c r="AA7" i="11"/>
  <c r="S7" i="11"/>
  <c r="R7" i="11"/>
  <c r="Q7" i="11"/>
  <c r="P7" i="11"/>
  <c r="O7" i="11"/>
  <c r="AB6" i="11"/>
  <c r="AA6" i="11"/>
  <c r="S6" i="11"/>
  <c r="R6" i="11"/>
  <c r="Q6" i="11"/>
  <c r="P6" i="11"/>
  <c r="N6" i="11"/>
  <c r="M2" i="11"/>
  <c r="P33" i="11" s="1"/>
  <c r="AE33" i="11" s="1"/>
  <c r="N31" i="5"/>
  <c r="O31" i="5"/>
  <c r="Q31" i="5"/>
  <c r="R31" i="5"/>
  <c r="S31" i="5"/>
  <c r="AA31" i="5"/>
  <c r="AB31" i="5"/>
  <c r="N33" i="5"/>
  <c r="Q33" i="5"/>
  <c r="R33" i="5"/>
  <c r="S33" i="5"/>
  <c r="AA33" i="5"/>
  <c r="AB33" i="5"/>
  <c r="N35" i="5"/>
  <c r="O35" i="5"/>
  <c r="Q35" i="5"/>
  <c r="R35" i="5"/>
  <c r="S35" i="5"/>
  <c r="AA35" i="5"/>
  <c r="AB35" i="5"/>
  <c r="N36" i="5"/>
  <c r="O36" i="5"/>
  <c r="Q36" i="5"/>
  <c r="R36" i="5"/>
  <c r="S36" i="5"/>
  <c r="AA36" i="5"/>
  <c r="AB36" i="5"/>
  <c r="N37" i="5"/>
  <c r="P37" i="5"/>
  <c r="Q37" i="5"/>
  <c r="R37" i="5"/>
  <c r="S37" i="5"/>
  <c r="AA37" i="5"/>
  <c r="AB37" i="5"/>
  <c r="N38" i="5"/>
  <c r="O38" i="5"/>
  <c r="Q38" i="5"/>
  <c r="R38" i="5"/>
  <c r="S38" i="5"/>
  <c r="AA38" i="5"/>
  <c r="AB38" i="5"/>
  <c r="N39" i="5"/>
  <c r="O39" i="5"/>
  <c r="P39" i="5"/>
  <c r="Q39" i="5"/>
  <c r="R39" i="5"/>
  <c r="S39" i="5"/>
  <c r="AA39" i="5"/>
  <c r="AB39" i="5"/>
  <c r="N41" i="5"/>
  <c r="O41" i="5"/>
  <c r="Q41" i="5"/>
  <c r="R41" i="5"/>
  <c r="S41" i="5"/>
  <c r="AA41" i="5"/>
  <c r="AB41" i="5"/>
  <c r="N42" i="5"/>
  <c r="O42" i="5"/>
  <c r="Q42" i="5"/>
  <c r="R42" i="5"/>
  <c r="S42" i="5"/>
  <c r="AA42" i="5"/>
  <c r="AB42" i="5"/>
  <c r="N43" i="5"/>
  <c r="P43" i="5"/>
  <c r="Q43" i="5"/>
  <c r="R43" i="5"/>
  <c r="S43" i="5"/>
  <c r="AA43" i="5"/>
  <c r="AB43" i="5"/>
  <c r="N44" i="5"/>
  <c r="Q44" i="5"/>
  <c r="R44" i="5"/>
  <c r="S44" i="5"/>
  <c r="AA44" i="5"/>
  <c r="AB44" i="5"/>
  <c r="N46" i="5"/>
  <c r="P46" i="5"/>
  <c r="Q46" i="5"/>
  <c r="R46" i="5"/>
  <c r="S46" i="5"/>
  <c r="AA46" i="5"/>
  <c r="AB46" i="5"/>
  <c r="N47" i="5"/>
  <c r="P47" i="5"/>
  <c r="Q47" i="5"/>
  <c r="R47" i="5"/>
  <c r="S47" i="5"/>
  <c r="AA47" i="5"/>
  <c r="AB47" i="5"/>
  <c r="N48" i="5"/>
  <c r="O48" i="5"/>
  <c r="Q48" i="5"/>
  <c r="R48" i="5"/>
  <c r="S48" i="5"/>
  <c r="AA48" i="5"/>
  <c r="AB48" i="5"/>
  <c r="N49" i="5"/>
  <c r="P49" i="5"/>
  <c r="Q49" i="5"/>
  <c r="R49" i="5"/>
  <c r="S49" i="5"/>
  <c r="AA49" i="5"/>
  <c r="AB49" i="5"/>
  <c r="N50" i="5"/>
  <c r="P50" i="5"/>
  <c r="Q50" i="5"/>
  <c r="R50" i="5"/>
  <c r="S50" i="5"/>
  <c r="AA50" i="5"/>
  <c r="AB50" i="5"/>
  <c r="N51" i="5"/>
  <c r="O51" i="5"/>
  <c r="Q51" i="5"/>
  <c r="R51" i="5"/>
  <c r="S51" i="5"/>
  <c r="AA51" i="5"/>
  <c r="AB51" i="5"/>
  <c r="N54" i="5"/>
  <c r="Q54" i="5"/>
  <c r="R54" i="5"/>
  <c r="S54" i="5"/>
  <c r="AA54" i="5"/>
  <c r="AB54" i="5"/>
  <c r="N56" i="5"/>
  <c r="O56" i="5"/>
  <c r="Q56" i="5"/>
  <c r="R56" i="5"/>
  <c r="S56" i="5"/>
  <c r="AA56" i="5"/>
  <c r="AB56" i="5"/>
  <c r="N57" i="5"/>
  <c r="O57" i="5"/>
  <c r="Q57" i="5"/>
  <c r="R57" i="5"/>
  <c r="S57" i="5"/>
  <c r="AA57" i="5"/>
  <c r="AB57" i="5"/>
  <c r="N58" i="5"/>
  <c r="O58" i="5"/>
  <c r="Q58" i="5"/>
  <c r="R58" i="5"/>
  <c r="S58" i="5"/>
  <c r="AA58" i="5"/>
  <c r="AB58" i="5"/>
  <c r="N59" i="5"/>
  <c r="O59" i="5"/>
  <c r="Q59" i="5"/>
  <c r="R59" i="5"/>
  <c r="S59" i="5"/>
  <c r="AA59" i="5"/>
  <c r="AB59" i="5"/>
  <c r="M2" i="5"/>
  <c r="O46" i="5" s="1"/>
  <c r="O6" i="1"/>
  <c r="M2" i="1"/>
  <c r="N11" i="1" s="1"/>
  <c r="Z6" i="1"/>
  <c r="AA6" i="1"/>
  <c r="R6" i="1"/>
  <c r="S6" i="1"/>
  <c r="Q6" i="1"/>
  <c r="AD41" i="19" l="1"/>
  <c r="T41" i="19"/>
  <c r="Z41" i="19" s="1"/>
  <c r="AD40" i="19"/>
  <c r="AF28" i="5"/>
  <c r="P54" i="5"/>
  <c r="O21" i="5"/>
  <c r="AD21" i="5" s="1"/>
  <c r="AF34" i="5"/>
  <c r="AG34" i="5" s="1"/>
  <c r="AF55" i="5"/>
  <c r="AG55" i="5" s="1"/>
  <c r="T13" i="11"/>
  <c r="Z13" i="11" s="1"/>
  <c r="AD38" i="11"/>
  <c r="AD20" i="11"/>
  <c r="AD36" i="11"/>
  <c r="T22" i="11"/>
  <c r="Z22" i="11" s="1"/>
  <c r="N9" i="1"/>
  <c r="AE23" i="19"/>
  <c r="AF32" i="5"/>
  <c r="AG32" i="5" s="1"/>
  <c r="AD35" i="19"/>
  <c r="AD8" i="19"/>
  <c r="T18" i="19"/>
  <c r="Z18" i="19" s="1"/>
  <c r="AC18" i="19" s="1"/>
  <c r="AD15" i="19"/>
  <c r="AF52" i="5"/>
  <c r="AG52" i="5" s="1"/>
  <c r="AD13" i="19"/>
  <c r="AD20" i="19"/>
  <c r="AD37" i="19"/>
  <c r="AD10" i="19"/>
  <c r="T37" i="19"/>
  <c r="Z37" i="19" s="1"/>
  <c r="AC37" i="19" s="1"/>
  <c r="O30" i="19"/>
  <c r="AD30" i="19" s="1"/>
  <c r="P26" i="19"/>
  <c r="P14" i="11"/>
  <c r="AE14" i="11" s="1"/>
  <c r="P22" i="11"/>
  <c r="AE22" i="11" s="1"/>
  <c r="P43" i="11"/>
  <c r="AE43" i="11" s="1"/>
  <c r="P10" i="11"/>
  <c r="AE10" i="11" s="1"/>
  <c r="P44" i="5"/>
  <c r="AE44" i="5" s="1"/>
  <c r="P51" i="5"/>
  <c r="AE51" i="5" s="1"/>
  <c r="P33" i="5"/>
  <c r="AE33" i="5" s="1"/>
  <c r="P40" i="5"/>
  <c r="AE40" i="5" s="1"/>
  <c r="AF40" i="5" s="1"/>
  <c r="AG40" i="5" s="1"/>
  <c r="P24" i="5"/>
  <c r="AE24" i="5" s="1"/>
  <c r="P27" i="5"/>
  <c r="AE27" i="5" s="1"/>
  <c r="P9" i="5"/>
  <c r="AE9" i="5" s="1"/>
  <c r="AF9" i="5" s="1"/>
  <c r="AG9" i="5" s="1"/>
  <c r="P15" i="5"/>
  <c r="AE15" i="5" s="1"/>
  <c r="AF53" i="5"/>
  <c r="AG53" i="5" s="1"/>
  <c r="AF25" i="5"/>
  <c r="AG25" i="5" s="1"/>
  <c r="AG28" i="5"/>
  <c r="AF45" i="5"/>
  <c r="AG45" i="5" s="1"/>
  <c r="O24" i="5"/>
  <c r="AD24" i="5" s="1"/>
  <c r="O23" i="5"/>
  <c r="AD23" i="5" s="1"/>
  <c r="AF23" i="5" s="1"/>
  <c r="AG23" i="5" s="1"/>
  <c r="P31" i="5"/>
  <c r="AE31" i="5" s="1"/>
  <c r="O27" i="5"/>
  <c r="AD27" i="5" s="1"/>
  <c r="P41" i="5"/>
  <c r="AE41" i="5" s="1"/>
  <c r="O33" i="5"/>
  <c r="AD33" i="5" s="1"/>
  <c r="O54" i="5"/>
  <c r="AD54" i="5" s="1"/>
  <c r="O44" i="5"/>
  <c r="AD44" i="5" s="1"/>
  <c r="AF30" i="19"/>
  <c r="AG30" i="19" s="1"/>
  <c r="P9" i="19"/>
  <c r="AE9" i="19" s="1"/>
  <c r="N26" i="19"/>
  <c r="AC26" i="19" s="1"/>
  <c r="T13" i="19"/>
  <c r="Z13" i="19" s="1"/>
  <c r="T25" i="19"/>
  <c r="Z25" i="19" s="1"/>
  <c r="T38" i="19"/>
  <c r="Z38" i="19" s="1"/>
  <c r="AC38" i="19" s="1"/>
  <c r="P37" i="11"/>
  <c r="AE37" i="11" s="1"/>
  <c r="O42" i="11"/>
  <c r="AD42" i="11" s="1"/>
  <c r="T31" i="11"/>
  <c r="Z31" i="11" s="1"/>
  <c r="AC31" i="11" s="1"/>
  <c r="T36" i="11"/>
  <c r="Z36" i="11" s="1"/>
  <c r="AC36" i="11" s="1"/>
  <c r="P60" i="5"/>
  <c r="AE60" i="5" s="1"/>
  <c r="P61" i="5"/>
  <c r="AE61" i="5" s="1"/>
  <c r="T36" i="5"/>
  <c r="AC15" i="1"/>
  <c r="T7" i="19"/>
  <c r="Z7" i="19" s="1"/>
  <c r="AC7" i="19" s="1"/>
  <c r="T18" i="1"/>
  <c r="Y18" i="1" s="1"/>
  <c r="AB18" i="1" s="1"/>
  <c r="AC19" i="1"/>
  <c r="T21" i="1"/>
  <c r="Y21" i="1" s="1"/>
  <c r="AB21" i="1" s="1"/>
  <c r="T22" i="1"/>
  <c r="Y22" i="1" s="1"/>
  <c r="AB22" i="1" s="1"/>
  <c r="AF17" i="5"/>
  <c r="AG17" i="5" s="1"/>
  <c r="AF18" i="5"/>
  <c r="AG18" i="5" s="1"/>
  <c r="AD24" i="1"/>
  <c r="AC23" i="1"/>
  <c r="AD11" i="1"/>
  <c r="AC11" i="1"/>
  <c r="T19" i="19"/>
  <c r="Z19" i="19" s="1"/>
  <c r="AC19" i="19" s="1"/>
  <c r="T34" i="19"/>
  <c r="Z34" i="19" s="1"/>
  <c r="AC22" i="1"/>
  <c r="AD16" i="1"/>
  <c r="AD12" i="1"/>
  <c r="T14" i="1"/>
  <c r="Y14" i="1" s="1"/>
  <c r="AB14" i="1" s="1"/>
  <c r="AC10" i="1"/>
  <c r="AC7" i="1"/>
  <c r="AC41" i="19"/>
  <c r="T40" i="19"/>
  <c r="Z40" i="19" s="1"/>
  <c r="AC40" i="19" s="1"/>
  <c r="AC17" i="19"/>
  <c r="AD6" i="19"/>
  <c r="AD7" i="19"/>
  <c r="T8" i="19"/>
  <c r="Z8" i="19" s="1"/>
  <c r="AD12" i="19"/>
  <c r="T14" i="19"/>
  <c r="Z14" i="19" s="1"/>
  <c r="AC14" i="19" s="1"/>
  <c r="T15" i="19"/>
  <c r="Z15" i="19" s="1"/>
  <c r="AC15" i="19" s="1"/>
  <c r="AD17" i="19"/>
  <c r="AD24" i="19"/>
  <c r="AD26" i="19"/>
  <c r="T11" i="19"/>
  <c r="Z11" i="19" s="1"/>
  <c r="AC11" i="19" s="1"/>
  <c r="AD33" i="19"/>
  <c r="AD19" i="19"/>
  <c r="T20" i="19"/>
  <c r="Z20" i="19" s="1"/>
  <c r="AC20" i="19" s="1"/>
  <c r="T23" i="19"/>
  <c r="Z23" i="19" s="1"/>
  <c r="AC23" i="19" s="1"/>
  <c r="AE25" i="19"/>
  <c r="AD29" i="19"/>
  <c r="AE33" i="19"/>
  <c r="T35" i="19"/>
  <c r="Z35" i="19" s="1"/>
  <c r="AC35" i="19" s="1"/>
  <c r="T36" i="19"/>
  <c r="Z36" i="19" s="1"/>
  <c r="AE6" i="19"/>
  <c r="AD11" i="19"/>
  <c r="T12" i="19"/>
  <c r="Z12" i="19" s="1"/>
  <c r="AE16" i="19"/>
  <c r="AE17" i="19"/>
  <c r="AD18" i="19"/>
  <c r="AD23" i="19"/>
  <c r="AE24" i="19"/>
  <c r="AE26" i="19"/>
  <c r="AE29" i="19"/>
  <c r="T33" i="19"/>
  <c r="Z33" i="19" s="1"/>
  <c r="AD36" i="19"/>
  <c r="T39" i="19"/>
  <c r="Z39" i="19" s="1"/>
  <c r="AC39" i="19" s="1"/>
  <c r="T26" i="11"/>
  <c r="Z26" i="11" s="1"/>
  <c r="AD33" i="11"/>
  <c r="T38" i="11"/>
  <c r="Z38" i="11" s="1"/>
  <c r="AC38" i="11" s="1"/>
  <c r="T40" i="11"/>
  <c r="Z40" i="11" s="1"/>
  <c r="AC40" i="11" s="1"/>
  <c r="AD41" i="11"/>
  <c r="AD43" i="11"/>
  <c r="AD7" i="11"/>
  <c r="AE8" i="11"/>
  <c r="AE6" i="11"/>
  <c r="AE7" i="11"/>
  <c r="T10" i="11"/>
  <c r="Z10" i="11" s="1"/>
  <c r="AC10" i="11" s="1"/>
  <c r="AC17" i="11"/>
  <c r="AE18" i="11"/>
  <c r="AC25" i="11"/>
  <c r="AD26" i="11"/>
  <c r="T28" i="11"/>
  <c r="Z28" i="11" s="1"/>
  <c r="T30" i="11"/>
  <c r="Z30" i="11" s="1"/>
  <c r="AC30" i="11" s="1"/>
  <c r="AD31" i="11"/>
  <c r="AD40" i="11"/>
  <c r="T6" i="11"/>
  <c r="Z6" i="11" s="1"/>
  <c r="AC6" i="11" s="1"/>
  <c r="T7" i="11"/>
  <c r="Z7" i="11" s="1"/>
  <c r="AC9" i="11"/>
  <c r="AD14" i="11"/>
  <c r="AD17" i="11"/>
  <c r="T18" i="11"/>
  <c r="Z18" i="11" s="1"/>
  <c r="AC18" i="11" s="1"/>
  <c r="AC21" i="11"/>
  <c r="AD22" i="11"/>
  <c r="AD30" i="11"/>
  <c r="T32" i="11"/>
  <c r="Z32" i="11" s="1"/>
  <c r="AC32" i="11" s="1"/>
  <c r="T33" i="11"/>
  <c r="Z33" i="11" s="1"/>
  <c r="AC33" i="11" s="1"/>
  <c r="AF33" i="11" s="1"/>
  <c r="AG33" i="11" s="1"/>
  <c r="AE39" i="11"/>
  <c r="T43" i="11"/>
  <c r="Z43" i="11" s="1"/>
  <c r="AC43" i="11" s="1"/>
  <c r="AF6" i="5"/>
  <c r="AG6" i="5" s="1"/>
  <c r="AF10" i="5"/>
  <c r="AG10" i="5" s="1"/>
  <c r="T13" i="1"/>
  <c r="Y13" i="1" s="1"/>
  <c r="AB13" i="1" s="1"/>
  <c r="T17" i="1"/>
  <c r="Y17" i="1" s="1"/>
  <c r="AB17" i="1" s="1"/>
  <c r="T10" i="1"/>
  <c r="Y10" i="1" s="1"/>
  <c r="AB10" i="1" s="1"/>
  <c r="T9" i="1"/>
  <c r="Y9" i="1" s="1"/>
  <c r="AB9" i="1" s="1"/>
  <c r="T14" i="11"/>
  <c r="Z14" i="11" s="1"/>
  <c r="AC14" i="11" s="1"/>
  <c r="T29" i="19"/>
  <c r="Z29" i="19" s="1"/>
  <c r="AC29" i="19" s="1"/>
  <c r="T20" i="11"/>
  <c r="Z20" i="11" s="1"/>
  <c r="T8" i="11"/>
  <c r="Z8" i="11" s="1"/>
  <c r="AC8" i="11" s="1"/>
  <c r="AC20" i="11"/>
  <c r="AC26" i="11"/>
  <c r="AC27" i="11"/>
  <c r="AC37" i="11"/>
  <c r="AC41" i="11"/>
  <c r="AC9" i="19"/>
  <c r="AC13" i="19"/>
  <c r="AC21" i="19"/>
  <c r="AC25" i="19"/>
  <c r="AC34" i="19"/>
  <c r="AD38" i="19"/>
  <c r="AE39" i="19"/>
  <c r="T23" i="1"/>
  <c r="Y23" i="1" s="1"/>
  <c r="AB23" i="1" s="1"/>
  <c r="AC21" i="1"/>
  <c r="T20" i="1"/>
  <c r="Y20" i="1" s="1"/>
  <c r="AB20" i="1" s="1"/>
  <c r="AC20" i="1"/>
  <c r="T19" i="1"/>
  <c r="Y19" i="1" s="1"/>
  <c r="AB19" i="1" s="1"/>
  <c r="AD18" i="1"/>
  <c r="AC17" i="1"/>
  <c r="T16" i="1"/>
  <c r="Y16" i="1" s="1"/>
  <c r="AB16" i="1" s="1"/>
  <c r="T15" i="1"/>
  <c r="Y15" i="1" s="1"/>
  <c r="AB15" i="1" s="1"/>
  <c r="AD14" i="1"/>
  <c r="AC13" i="1"/>
  <c r="T12" i="1"/>
  <c r="Y12" i="1" s="1"/>
  <c r="AB12" i="1" s="1"/>
  <c r="T11" i="1"/>
  <c r="Y11" i="1" s="1"/>
  <c r="AB11" i="1" s="1"/>
  <c r="AC9" i="1"/>
  <c r="AC8" i="1"/>
  <c r="T8" i="1"/>
  <c r="Y8" i="1" s="1"/>
  <c r="AB8" i="1" s="1"/>
  <c r="T7" i="1"/>
  <c r="Y7" i="1" s="1"/>
  <c r="AB7" i="1" s="1"/>
  <c r="AF21" i="5"/>
  <c r="AG21" i="5" s="1"/>
  <c r="AF19" i="5"/>
  <c r="AG19" i="5" s="1"/>
  <c r="AD36" i="5"/>
  <c r="O15" i="5"/>
  <c r="AD15" i="5" s="1"/>
  <c r="P16" i="5"/>
  <c r="AE16" i="5" s="1"/>
  <c r="AE54" i="5"/>
  <c r="AF8" i="5"/>
  <c r="AG8" i="5" s="1"/>
  <c r="AF7" i="5"/>
  <c r="AG7" i="5" s="1"/>
  <c r="AD57" i="5"/>
  <c r="AE37" i="5"/>
  <c r="AF13" i="5"/>
  <c r="AG13" i="5" s="1"/>
  <c r="AD58" i="5"/>
  <c r="T46" i="5"/>
  <c r="Z46" i="5" s="1"/>
  <c r="AC46" i="5" s="1"/>
  <c r="AD46" i="5"/>
  <c r="AE46" i="5"/>
  <c r="P12" i="5"/>
  <c r="AE12" i="5" s="1"/>
  <c r="P11" i="5"/>
  <c r="AE11" i="5" s="1"/>
  <c r="Z36" i="5"/>
  <c r="AC36" i="5" s="1"/>
  <c r="AE47" i="5"/>
  <c r="AE43" i="5"/>
  <c r="AD41" i="5"/>
  <c r="T38" i="5"/>
  <c r="Z38" i="5" s="1"/>
  <c r="AC38" i="5" s="1"/>
  <c r="T44" i="5"/>
  <c r="Z44" i="5" s="1"/>
  <c r="AC44" i="5" s="1"/>
  <c r="T57" i="5"/>
  <c r="Z57" i="5" s="1"/>
  <c r="AC57" i="5" s="1"/>
  <c r="AE50" i="5"/>
  <c r="T49" i="5"/>
  <c r="Z49" i="5" s="1"/>
  <c r="AC49" i="5" s="1"/>
  <c r="T42" i="5"/>
  <c r="Z42" i="5" s="1"/>
  <c r="AC42" i="5" s="1"/>
  <c r="AD31" i="5"/>
  <c r="T50" i="5"/>
  <c r="Z50" i="5" s="1"/>
  <c r="AC50" i="5" s="1"/>
  <c r="AE49" i="5"/>
  <c r="T41" i="5"/>
  <c r="Z41" i="5" s="1"/>
  <c r="AC41" i="5" s="1"/>
  <c r="AD51" i="5"/>
  <c r="T43" i="5"/>
  <c r="Z43" i="5" s="1"/>
  <c r="AC43" i="5" s="1"/>
  <c r="AD42" i="5"/>
  <c r="T33" i="5"/>
  <c r="Z33" i="5" s="1"/>
  <c r="AC33" i="5" s="1"/>
  <c r="O14" i="5"/>
  <c r="AD14" i="5" s="1"/>
  <c r="O29" i="5"/>
  <c r="AD29" i="5" s="1"/>
  <c r="O26" i="5"/>
  <c r="AD26" i="5" s="1"/>
  <c r="P20" i="5"/>
  <c r="AE20" i="5" s="1"/>
  <c r="AF20" i="5" s="1"/>
  <c r="O30" i="5"/>
  <c r="AD30" i="5" s="1"/>
  <c r="T58" i="5"/>
  <c r="Z58" i="5" s="1"/>
  <c r="AC58" i="5" s="1"/>
  <c r="AD59" i="5"/>
  <c r="AD56" i="5"/>
  <c r="T48" i="5"/>
  <c r="Z48" i="5" s="1"/>
  <c r="AC48" i="5" s="1"/>
  <c r="T47" i="5"/>
  <c r="Z47" i="5" s="1"/>
  <c r="AC47" i="5" s="1"/>
  <c r="AE39" i="5"/>
  <c r="AD38" i="5"/>
  <c r="AD35" i="5"/>
  <c r="P21" i="1"/>
  <c r="AD21" i="1" s="1"/>
  <c r="P10" i="1"/>
  <c r="AD10" i="1" s="1"/>
  <c r="T59" i="5"/>
  <c r="Z59" i="5" s="1"/>
  <c r="AC59" i="5" s="1"/>
  <c r="T54" i="5"/>
  <c r="Z54" i="5" s="1"/>
  <c r="AC54" i="5" s="1"/>
  <c r="T37" i="5"/>
  <c r="Z37" i="5" s="1"/>
  <c r="AC37" i="5" s="1"/>
  <c r="P22" i="1"/>
  <c r="AD22" i="1" s="1"/>
  <c r="T56" i="5"/>
  <c r="Z56" i="5" s="1"/>
  <c r="AC56" i="5" s="1"/>
  <c r="T51" i="5"/>
  <c r="Z51" i="5" s="1"/>
  <c r="AC51" i="5" s="1"/>
  <c r="AD48" i="5"/>
  <c r="T39" i="5"/>
  <c r="Z39" i="5" s="1"/>
  <c r="AC39" i="5" s="1"/>
  <c r="AD39" i="5"/>
  <c r="T35" i="5"/>
  <c r="Z35" i="5" s="1"/>
  <c r="AC35" i="5" s="1"/>
  <c r="T31" i="5"/>
  <c r="Z31" i="5" s="1"/>
  <c r="AC31" i="5" s="1"/>
  <c r="AC24" i="1"/>
  <c r="T24" i="1"/>
  <c r="Y24" i="1" s="1"/>
  <c r="AB24" i="1" s="1"/>
  <c r="P23" i="1"/>
  <c r="AD23" i="1" s="1"/>
  <c r="P19" i="1"/>
  <c r="AD19" i="1" s="1"/>
  <c r="O18" i="1"/>
  <c r="AC18" i="1" s="1"/>
  <c r="P15" i="1"/>
  <c r="AD15" i="1" s="1"/>
  <c r="O14" i="1"/>
  <c r="AC14" i="1" s="1"/>
  <c r="AD9" i="1"/>
  <c r="P7" i="1"/>
  <c r="AD7" i="1" s="1"/>
  <c r="P20" i="1"/>
  <c r="AD20" i="1" s="1"/>
  <c r="P8" i="1"/>
  <c r="AD8" i="1" s="1"/>
  <c r="P17" i="1"/>
  <c r="AD17" i="1" s="1"/>
  <c r="O16" i="1"/>
  <c r="AC16" i="1" s="1"/>
  <c r="P13" i="1"/>
  <c r="AD13" i="1" s="1"/>
  <c r="O12" i="1"/>
  <c r="AC12" i="1" s="1"/>
  <c r="P13" i="19"/>
  <c r="AE13" i="19" s="1"/>
  <c r="AC6" i="19"/>
  <c r="AC10" i="19"/>
  <c r="T16" i="19"/>
  <c r="Z16" i="19" s="1"/>
  <c r="AC16" i="19" s="1"/>
  <c r="AC8" i="19"/>
  <c r="AC12" i="19"/>
  <c r="AC22" i="19"/>
  <c r="P35" i="19"/>
  <c r="AE35" i="19" s="1"/>
  <c r="N33" i="19"/>
  <c r="O25" i="19"/>
  <c r="AD25" i="19" s="1"/>
  <c r="N24" i="19"/>
  <c r="AC24" i="19" s="1"/>
  <c r="P22" i="19"/>
  <c r="AE22" i="19" s="1"/>
  <c r="P18" i="19"/>
  <c r="AE18" i="19" s="1"/>
  <c r="P14" i="19"/>
  <c r="AE14" i="19" s="1"/>
  <c r="P10" i="19"/>
  <c r="AE10" i="19" s="1"/>
  <c r="P38" i="19"/>
  <c r="AE38" i="19" s="1"/>
  <c r="P34" i="19"/>
  <c r="AE34" i="19" s="1"/>
  <c r="P40" i="19"/>
  <c r="AE40" i="19" s="1"/>
  <c r="O39" i="19"/>
  <c r="AD39" i="19" s="1"/>
  <c r="P19" i="19"/>
  <c r="AE19" i="19" s="1"/>
  <c r="P15" i="19"/>
  <c r="AE15" i="19" s="1"/>
  <c r="P11" i="19"/>
  <c r="AE11" i="19" s="1"/>
  <c r="P7" i="19"/>
  <c r="AE7" i="19" s="1"/>
  <c r="N36" i="19"/>
  <c r="P21" i="19"/>
  <c r="AE21" i="19" s="1"/>
  <c r="P41" i="19"/>
  <c r="AE41" i="19" s="1"/>
  <c r="P37" i="19"/>
  <c r="AE37" i="19" s="1"/>
  <c r="P20" i="19"/>
  <c r="AE20" i="19" s="1"/>
  <c r="P12" i="19"/>
  <c r="AE12" i="19" s="1"/>
  <c r="P8" i="19"/>
  <c r="AE8" i="19" s="1"/>
  <c r="O16" i="19"/>
  <c r="AD16" i="19" s="1"/>
  <c r="AC28" i="11"/>
  <c r="N7" i="11"/>
  <c r="AC7" i="11" s="1"/>
  <c r="P9" i="11"/>
  <c r="AE9" i="11" s="1"/>
  <c r="AF9" i="11" s="1"/>
  <c r="P17" i="11"/>
  <c r="AE17" i="11" s="1"/>
  <c r="AC22" i="11"/>
  <c r="AD25" i="11"/>
  <c r="AC13" i="11"/>
  <c r="AD19" i="11"/>
  <c r="P27" i="11"/>
  <c r="AE27" i="11" s="1"/>
  <c r="AD29" i="11"/>
  <c r="P38" i="11"/>
  <c r="AE38" i="11" s="1"/>
  <c r="P28" i="11"/>
  <c r="AE28" i="11" s="1"/>
  <c r="P20" i="11"/>
  <c r="AE20" i="11" s="1"/>
  <c r="O32" i="11"/>
  <c r="AD32" i="11" s="1"/>
  <c r="P29" i="11"/>
  <c r="AE29" i="11" s="1"/>
  <c r="P25" i="11"/>
  <c r="AE25" i="11" s="1"/>
  <c r="P19" i="11"/>
  <c r="AE19" i="11" s="1"/>
  <c r="O18" i="11"/>
  <c r="AD18" i="11" s="1"/>
  <c r="P13" i="11"/>
  <c r="AE13" i="11" s="1"/>
  <c r="O6" i="11"/>
  <c r="AD6" i="11" s="1"/>
  <c r="P40" i="11"/>
  <c r="AE40" i="11" s="1"/>
  <c r="O39" i="11"/>
  <c r="AD39" i="11" s="1"/>
  <c r="P36" i="11"/>
  <c r="AE36" i="11" s="1"/>
  <c r="P30" i="11"/>
  <c r="AE30" i="11" s="1"/>
  <c r="P26" i="11"/>
  <c r="AE26" i="11" s="1"/>
  <c r="O8" i="11"/>
  <c r="AD8" i="11" s="1"/>
  <c r="AD13" i="11"/>
  <c r="T19" i="11"/>
  <c r="Z19" i="11" s="1"/>
  <c r="AC19" i="11" s="1"/>
  <c r="P21" i="11"/>
  <c r="AE21" i="11" s="1"/>
  <c r="T29" i="11"/>
  <c r="Z29" i="11" s="1"/>
  <c r="AC29" i="11" s="1"/>
  <c r="P31" i="11"/>
  <c r="AE31" i="11" s="1"/>
  <c r="T39" i="11"/>
  <c r="Z39" i="11" s="1"/>
  <c r="AC39" i="11" s="1"/>
  <c r="P41" i="11"/>
  <c r="AE41" i="11" s="1"/>
  <c r="O43" i="5"/>
  <c r="AD43" i="5" s="1"/>
  <c r="P57" i="5"/>
  <c r="AE57" i="5" s="1"/>
  <c r="P56" i="5"/>
  <c r="AE56" i="5" s="1"/>
  <c r="O49" i="5"/>
  <c r="AD49" i="5" s="1"/>
  <c r="P36" i="5"/>
  <c r="AE36" i="5" s="1"/>
  <c r="P58" i="5"/>
  <c r="AE58" i="5" s="1"/>
  <c r="O50" i="5"/>
  <c r="AD50" i="5" s="1"/>
  <c r="P42" i="5"/>
  <c r="AE42" i="5" s="1"/>
  <c r="P59" i="5"/>
  <c r="AE59" i="5" s="1"/>
  <c r="P48" i="5"/>
  <c r="AE48" i="5" s="1"/>
  <c r="O47" i="5"/>
  <c r="AD47" i="5" s="1"/>
  <c r="P38" i="5"/>
  <c r="AE38" i="5" s="1"/>
  <c r="O37" i="5"/>
  <c r="AD37" i="5" s="1"/>
  <c r="P35" i="5"/>
  <c r="AE35" i="5" s="1"/>
  <c r="P6" i="1"/>
  <c r="AD6" i="1" s="1"/>
  <c r="N6" i="1"/>
  <c r="T6" i="1"/>
  <c r="AC6" i="1"/>
  <c r="AF20" i="11" l="1"/>
  <c r="AF31" i="11"/>
  <c r="AG31" i="11" s="1"/>
  <c r="AF30" i="11"/>
  <c r="AG30" i="11" s="1"/>
  <c r="AF36" i="11"/>
  <c r="AE11" i="1"/>
  <c r="AF11" i="1" s="1"/>
  <c r="AE21" i="1"/>
  <c r="AF21" i="1" s="1"/>
  <c r="AF41" i="19"/>
  <c r="AG41" i="19" s="1"/>
  <c r="AF17" i="19"/>
  <c r="AG17" i="19" s="1"/>
  <c r="AF25" i="19"/>
  <c r="AG25" i="19" s="1"/>
  <c r="AF37" i="19"/>
  <c r="AF7" i="19"/>
  <c r="AG7" i="19" s="1"/>
  <c r="AC33" i="19"/>
  <c r="AF33" i="19" s="1"/>
  <c r="AG33" i="19" s="1"/>
  <c r="AF24" i="19"/>
  <c r="AG24" i="19" s="1"/>
  <c r="AF13" i="19"/>
  <c r="AG13" i="19" s="1"/>
  <c r="AC36" i="19"/>
  <c r="AF36" i="19" s="1"/>
  <c r="AG36" i="19" s="1"/>
  <c r="AF43" i="11"/>
  <c r="AG43" i="11" s="1"/>
  <c r="AF27" i="5"/>
  <c r="AG27" i="5" s="1"/>
  <c r="AF24" i="5"/>
  <c r="AG24" i="5" s="1"/>
  <c r="AF14" i="11"/>
  <c r="AG14" i="11" s="1"/>
  <c r="AF10" i="11"/>
  <c r="AG10" i="11" s="1"/>
  <c r="AF37" i="11"/>
  <c r="AG37" i="11" s="1"/>
  <c r="AF9" i="19"/>
  <c r="AG9" i="19" s="1"/>
  <c r="AF36" i="5"/>
  <c r="AG36" i="5" s="1"/>
  <c r="AF42" i="11"/>
  <c r="AG42" i="11" s="1"/>
  <c r="AF61" i="5"/>
  <c r="AG61" i="5" s="1"/>
  <c r="AF60" i="5"/>
  <c r="AG60" i="5" s="1"/>
  <c r="AE9" i="1"/>
  <c r="AF9" i="1" s="1"/>
  <c r="AE14" i="1"/>
  <c r="AF14" i="1" s="1"/>
  <c r="AE13" i="1"/>
  <c r="AF13" i="1" s="1"/>
  <c r="AF29" i="19"/>
  <c r="AG29" i="19" s="1"/>
  <c r="AF23" i="19"/>
  <c r="AG23" i="19" s="1"/>
  <c r="AE22" i="1"/>
  <c r="AF22" i="1" s="1"/>
  <c r="AF49" i="5"/>
  <c r="AG49" i="5" s="1"/>
  <c r="AF11" i="19"/>
  <c r="AG11" i="19" s="1"/>
  <c r="AF26" i="19"/>
  <c r="AG26" i="19" s="1"/>
  <c r="AF20" i="19"/>
  <c r="AG20" i="19" s="1"/>
  <c r="AF19" i="19"/>
  <c r="AG19" i="19" s="1"/>
  <c r="AF38" i="19"/>
  <c r="AG38" i="19" s="1"/>
  <c r="AF35" i="19"/>
  <c r="AG35" i="19" s="1"/>
  <c r="AF6" i="19"/>
  <c r="AG6" i="19" s="1"/>
  <c r="AF7" i="11"/>
  <c r="AG7" i="11" s="1"/>
  <c r="AF22" i="11"/>
  <c r="AG22" i="11" s="1"/>
  <c r="AF26" i="11"/>
  <c r="AG26" i="11" s="1"/>
  <c r="AF40" i="11"/>
  <c r="AG40" i="11" s="1"/>
  <c r="AF25" i="11"/>
  <c r="AG25" i="11" s="1"/>
  <c r="AE24" i="1"/>
  <c r="AF24" i="1" s="1"/>
  <c r="AE12" i="1"/>
  <c r="AF12" i="1" s="1"/>
  <c r="AE10" i="1"/>
  <c r="AF10" i="1" s="1"/>
  <c r="AF46" i="5"/>
  <c r="AG46" i="5" s="1"/>
  <c r="AF16" i="5"/>
  <c r="AG16" i="5" s="1"/>
  <c r="AF15" i="5"/>
  <c r="AG15" i="5" s="1"/>
  <c r="AF31" i="5"/>
  <c r="AG31" i="5" s="1"/>
  <c r="AF51" i="5"/>
  <c r="AG51" i="5" s="1"/>
  <c r="AF41" i="5"/>
  <c r="AG41" i="5" s="1"/>
  <c r="AF57" i="5"/>
  <c r="AG57" i="5" s="1"/>
  <c r="AF11" i="5"/>
  <c r="AG11" i="5" s="1"/>
  <c r="AF12" i="5"/>
  <c r="AG12" i="5" s="1"/>
  <c r="AF58" i="5"/>
  <c r="AG58" i="5" s="1"/>
  <c r="AF39" i="5"/>
  <c r="AG39" i="5" s="1"/>
  <c r="AF54" i="5"/>
  <c r="AG54" i="5" s="1"/>
  <c r="AF44" i="5"/>
  <c r="AG44" i="5" s="1"/>
  <c r="AF35" i="5"/>
  <c r="AG35" i="5" s="1"/>
  <c r="AF48" i="5"/>
  <c r="AG48" i="5" s="1"/>
  <c r="AF29" i="5"/>
  <c r="AG29" i="5" s="1"/>
  <c r="AF30" i="5"/>
  <c r="AG30" i="5" s="1"/>
  <c r="AG20" i="5"/>
  <c r="AF14" i="5"/>
  <c r="AG14" i="5" s="1"/>
  <c r="AF26" i="5"/>
  <c r="AG26" i="5" s="1"/>
  <c r="AE8" i="1"/>
  <c r="AF8" i="1" s="1"/>
  <c r="AE17" i="1"/>
  <c r="AF17" i="1" s="1"/>
  <c r="AE16" i="1"/>
  <c r="AF16" i="1" s="1"/>
  <c r="AF59" i="5"/>
  <c r="AG59" i="5" s="1"/>
  <c r="AF33" i="5"/>
  <c r="AG33" i="5" s="1"/>
  <c r="AF56" i="5"/>
  <c r="AG56" i="5" s="1"/>
  <c r="AE7" i="1"/>
  <c r="AF7" i="1" s="1"/>
  <c r="AE19" i="1"/>
  <c r="AF19" i="1" s="1"/>
  <c r="AE18" i="1"/>
  <c r="AF18" i="1" s="1"/>
  <c r="AE23" i="1"/>
  <c r="AF23" i="1" s="1"/>
  <c r="AE20" i="1"/>
  <c r="AF20" i="1" s="1"/>
  <c r="AE15" i="1"/>
  <c r="AF15" i="1" s="1"/>
  <c r="AF38" i="5"/>
  <c r="AG38" i="5" s="1"/>
  <c r="AF39" i="11"/>
  <c r="AG39" i="11" s="1"/>
  <c r="AG37" i="19"/>
  <c r="AF6" i="11"/>
  <c r="AG6" i="11" s="1"/>
  <c r="AF22" i="19"/>
  <c r="AG22" i="19" s="1"/>
  <c r="AF15" i="19"/>
  <c r="AG15" i="19" s="1"/>
  <c r="AF38" i="11"/>
  <c r="AG38" i="11" s="1"/>
  <c r="AF21" i="19"/>
  <c r="AG21" i="19" s="1"/>
  <c r="AF12" i="19"/>
  <c r="AG12" i="19" s="1"/>
  <c r="AF10" i="19"/>
  <c r="AG10" i="19" s="1"/>
  <c r="AG20" i="11"/>
  <c r="AG36" i="11"/>
  <c r="AF18" i="19"/>
  <c r="AG18" i="19" s="1"/>
  <c r="AF40" i="19"/>
  <c r="AG40" i="19" s="1"/>
  <c r="AF34" i="19"/>
  <c r="AG34" i="19" s="1"/>
  <c r="AF19" i="11"/>
  <c r="AG19" i="11" s="1"/>
  <c r="AF29" i="11"/>
  <c r="AG29" i="11" s="1"/>
  <c r="AF39" i="19"/>
  <c r="AG39" i="19" s="1"/>
  <c r="AF16" i="19"/>
  <c r="AG16" i="19" s="1"/>
  <c r="AF8" i="19"/>
  <c r="AG8" i="19" s="1"/>
  <c r="AF14" i="19"/>
  <c r="AG14" i="19" s="1"/>
  <c r="AF13" i="11"/>
  <c r="AG13" i="11" s="1"/>
  <c r="AG9" i="11"/>
  <c r="AF43" i="5"/>
  <c r="AG43" i="5" s="1"/>
  <c r="AF18" i="11"/>
  <c r="AG18" i="11" s="1"/>
  <c r="AF8" i="11"/>
  <c r="AG8" i="11" s="1"/>
  <c r="AF17" i="11"/>
  <c r="AG17" i="11" s="1"/>
  <c r="AF21" i="11"/>
  <c r="AG21" i="11" s="1"/>
  <c r="AF32" i="11"/>
  <c r="AG32" i="11" s="1"/>
  <c r="AF28" i="11"/>
  <c r="AG28" i="11" s="1"/>
  <c r="AF27" i="11"/>
  <c r="AG27" i="11" s="1"/>
  <c r="AF41" i="11"/>
  <c r="AG41" i="11" s="1"/>
  <c r="AF47" i="5"/>
  <c r="AG47" i="5" s="1"/>
  <c r="AF42" i="5"/>
  <c r="AG42" i="5" s="1"/>
  <c r="AF37" i="5"/>
  <c r="AG37" i="5" s="1"/>
  <c r="AF50" i="5"/>
  <c r="AG50" i="5" s="1"/>
  <c r="Y6" i="1"/>
  <c r="AB6" i="1" s="1"/>
  <c r="AE6" i="1" s="1"/>
  <c r="AF6"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<sst xmlns="http://schemas.openxmlformats.org/spreadsheetml/2006/main" count="872" uniqueCount="535">
  <si>
    <t>HOJA DE RUTA 
PROGRAMA DE TRANSPARENCIA Y ÉTICA DE LO PÚBLICO 2025 V1
SUPERINTENDENCIA DE TRANSPORTE</t>
  </si>
  <si>
    <t>Versión</t>
  </si>
  <si>
    <t>Cambios realizados</t>
  </si>
  <si>
    <t>Fecha de aprobación en Comité Institucional de Gestión y Desempeño</t>
  </si>
  <si>
    <t>Se elabora, se aprueba por parte del comité intitucional y se publica el Programa de Transparencia y Ética pública para la vigencia 2025, de acuerdo con los lineamientos estipulados en el anexo técnico del decreto 1122 del 2024</t>
  </si>
  <si>
    <t>Se agrega la columna "G" nombrada "Fecha de seguimiento de avance" con el fin de registrar la fecha correspondiente al seguimiento del desarrollo de la actividad</t>
  </si>
  <si>
    <t>PROGRAMA DE TRANSPARENCIA Y ÉTICA DE LO PÚBLICO 2025
SUPERINTENDENCIA DE TRANSPORTE</t>
  </si>
  <si>
    <r>
      <t xml:space="preserve">Entidad: </t>
    </r>
    <r>
      <rPr>
        <sz val="10"/>
        <color indexed="8"/>
        <rFont val="Arial Narrow"/>
        <family val="2"/>
      </rPr>
      <t>Superintendencia de Transporte</t>
    </r>
  </si>
  <si>
    <r>
      <rPr>
        <b/>
        <sz val="10"/>
        <color theme="1"/>
        <rFont val="Arial Narrow"/>
        <family val="2"/>
      </rPr>
      <t>Sector Administrativo:</t>
    </r>
    <r>
      <rPr>
        <sz val="10"/>
        <color theme="1"/>
        <rFont val="Arial Narrow"/>
        <family val="2"/>
      </rPr>
      <t xml:space="preserve"> Transporte</t>
    </r>
  </si>
  <si>
    <r>
      <rPr>
        <b/>
        <sz val="10"/>
        <color indexed="8"/>
        <rFont val="Arial Narrow"/>
        <family val="2"/>
      </rPr>
      <t>Orden:</t>
    </r>
    <r>
      <rPr>
        <sz val="10"/>
        <color indexed="8"/>
        <rFont val="Arial Narrow"/>
        <family val="2"/>
      </rPr>
      <t xml:space="preserve"> Nacional</t>
    </r>
  </si>
  <si>
    <r>
      <rPr>
        <b/>
        <sz val="10"/>
        <color indexed="8"/>
        <rFont val="Arial Narrow"/>
        <family val="2"/>
      </rPr>
      <t>Departamento:</t>
    </r>
    <r>
      <rPr>
        <sz val="10"/>
        <color indexed="8"/>
        <rFont val="Arial Narrow"/>
        <family val="2"/>
      </rPr>
      <t xml:space="preserve"> Bogotá D.C</t>
    </r>
  </si>
  <si>
    <t>Componente 1.Gestión del riesgo</t>
  </si>
  <si>
    <t>Fecha de Publicación: 31/01/2025</t>
  </si>
  <si>
    <t>Hoy</t>
  </si>
  <si>
    <t>Alerta menos de un mes</t>
  </si>
  <si>
    <t>Gestion asesor OAP</t>
  </si>
  <si>
    <t>Calificacion Pertinencia de evidencia</t>
  </si>
  <si>
    <t>Fecha de revision</t>
  </si>
  <si>
    <t>Alerta Evidencias</t>
  </si>
  <si>
    <t>Alerta final</t>
  </si>
  <si>
    <t>Semaforo</t>
  </si>
  <si>
    <t>Tipología de alerta</t>
  </si>
  <si>
    <t>Componente 1: Gestión del Riesgo de Corrupción  - Mapa de Riesgos de Corrupción</t>
  </si>
  <si>
    <t>Reporte de Actividades realizadas</t>
  </si>
  <si>
    <t>Fecha de registro de la informacion y cargue de evidencias</t>
  </si>
  <si>
    <t>Subcomponente</t>
  </si>
  <si>
    <t xml:space="preserve"> Actividades</t>
  </si>
  <si>
    <t>Meta o producto</t>
  </si>
  <si>
    <t xml:space="preserve">Responsable </t>
  </si>
  <si>
    <t>Fecha Inicio</t>
  </si>
  <si>
    <t>Fecha de seguimiento de avance</t>
  </si>
  <si>
    <t>Fecha Fin</t>
  </si>
  <si>
    <t>Abril 30</t>
  </si>
  <si>
    <t>Agosto 31</t>
  </si>
  <si>
    <t>Diciembre 31</t>
  </si>
  <si>
    <t>La fecha de la información que se digita en esta columna es la del registro del avance o culminación de la información y cargue de la totalidad de las evidencias</t>
  </si>
  <si>
    <t>Se recuerda que el incumplimiento de las acciones del PTEP es una falta disciplinaria grave.</t>
  </si>
  <si>
    <t>1.1</t>
  </si>
  <si>
    <t xml:space="preserve">Actualizar la política de Administración del Riesgo contemplando: Conflicto de Intereses, soborno, corrupción,  y fraude conforme al DAFP </t>
  </si>
  <si>
    <t>Un (1) Politica de Administración de Riesgo actualizada</t>
  </si>
  <si>
    <t>Oficina Asesora de Planeación/Comité Institucional de Coordinación de Control Interno</t>
  </si>
  <si>
    <t>A cierre de 30 de abril se mantiene la Política de Administración de Riesgos en su versión 6 emitida el pasado 27 de diciembre de 2024. No se adjuntan evidencias.</t>
  </si>
  <si>
    <t>verde</t>
  </si>
  <si>
    <t>El tiempo de reporte y la evidencia no presentan novedades</t>
  </si>
  <si>
    <t>1.2</t>
  </si>
  <si>
    <t>Socializar la política de administración de riesgos mediante una reunión virtual a los enlaces de los procesos de la entidad</t>
  </si>
  <si>
    <t>Una (1) socializacion al interior de la Entidad de Política de administración de riesgos cuando se haya actualizado</t>
  </si>
  <si>
    <t>Oficina Asesora de Planeación</t>
  </si>
  <si>
    <t>El espacio de socialización al interior de la Política de Administración de riesgos se tiene contemplado para inicios del segundo semestre de la vigencia 2025. No se adjuntan evidencias.</t>
  </si>
  <si>
    <t>amarillo</t>
  </si>
  <si>
    <t>Presenta inconvenientes en la evidencia o en el registro de la informacion</t>
  </si>
  <si>
    <t>1.3</t>
  </si>
  <si>
    <t>Identificar los riesgos de Conflicto de Intereses, soborno y fraude y Revisar los riesgos de corrupción en los procesos de la entidad</t>
  </si>
  <si>
    <t>Mapa de riesgos de corrupción, actualizado</t>
  </si>
  <si>
    <t>Para el primer cuatrimestre de la vigencia se actualizo el Mapa de Riesgos de Corrupción contemplando con base al contexto estrategico de la entidad y la formulación para el inicio de vigencia el cual fue publicado el 31 de Enero de 2025. posteriormente se realiza actualización a la versión 2 de la matriz siendo publicada el 31 de marzo. La identificación respecto a Conflicto de intereses, soborno y fraude se tiene proyectada para el segundo semestre de la vigencia. Se adjunta Mapa de Riesgos de Corrupción del primer cuatrimestre.
PTEP-1.Gst.RisgCorrup_1.3.OAP_30abr25 V2
PTEP-1.Gst.RisgCorrup_1.4.OAP_30abr25 V1</t>
  </si>
  <si>
    <t>naranja</t>
  </si>
  <si>
    <t>Se encuentra en un periodo menor a un mes y no reporta registro d einformacion</t>
  </si>
  <si>
    <t>1.4</t>
  </si>
  <si>
    <t>Publicar el Mapa de Riesgos de Corrupción en la página web</t>
  </si>
  <si>
    <t>Mapas de riesgos de corrupción publicado en la página Web</t>
  </si>
  <si>
    <t>Para el primer cuatrimestre de la vigencia se actualizo el Mapa de Riesgos de Corrupción contemplando con base al contexto estrategico de la entidad y la formulación para el inicio de vigencia el cual fue publicado el 31 de Enero de 2025. 
Evidencia
PTEP-1.Gst.RisgCorrup_1.3.OAP_30abr25 V2
PTEP-1.Gst.RisgCorrup_1.4.OAP_30abr25 V1</t>
  </si>
  <si>
    <t>rojo</t>
  </si>
  <si>
    <t>Presenta incumplimiento en tiempo de reporte o en calidad de evidencias</t>
  </si>
  <si>
    <t>1.5</t>
  </si>
  <si>
    <t>Socializar en el Comité Institucional de Coordinación de Control Interno, el balance del monitoreo de riesgos de la Entidad.</t>
  </si>
  <si>
    <t>Tres (3) Actas del Comité  Institucional de Coordinación de Control Interno</t>
  </si>
  <si>
    <t>El pasado 27 de marzo se efectuó el primer Comité Institucional de Coordinación de Control Interno, en el cual se socializaron los resultados de la Gestión del Riesgo de la entidad. Se anexa acta suscrita del espacio.
Evidencia
PTEP-1Gst.RiesgCorrup_1.5.OAP_30abr25</t>
  </si>
  <si>
    <t>Se adjunta acta de Comité Institucional de Coordinación de Control Interno Numero 2 efectuado el pasado 26/06/2025. Evidencia PTEP-1Gst.RiesgCorrup_1.5.OAP_30ago25</t>
  </si>
  <si>
    <t xml:space="preserve">Dicha Actividad no aplica para este cuatrimestre </t>
  </si>
  <si>
    <r>
      <rPr>
        <b/>
        <sz val="11"/>
        <color indexed="8"/>
        <rFont val="Calibri"/>
        <family val="2"/>
        <scheme val="minor"/>
      </rPr>
      <t xml:space="preserve">Subcomponente 2 
</t>
    </r>
    <r>
      <rPr>
        <sz val="11"/>
        <color indexed="8"/>
        <rFont val="Calibri"/>
        <family val="2"/>
        <scheme val="minor"/>
      </rPr>
      <t>Canales de denuncia</t>
    </r>
  </si>
  <si>
    <t>2.1</t>
  </si>
  <si>
    <t>Una (1) socialización de la campaña comunicativa en redes sociales</t>
  </si>
  <si>
    <t>Control Interno Discilplinario</t>
  </si>
  <si>
    <t>Para el día 09 de mayo de 2025 se realizó la publicación de la campaña comunicativa en redes sociales de la Superitedencia de Transporte, sobre el canal de denuncias denominado "Quejas por actos de Corrupción". (PTEP-1.GestRies_2.1CID Video)</t>
  </si>
  <si>
    <r>
      <t xml:space="preserve">Subcomponente 3
</t>
    </r>
    <r>
      <rPr>
        <sz val="11"/>
        <color rgb="FF000000"/>
        <rFont val="Calibri"/>
        <family val="2"/>
        <scheme val="minor"/>
      </rPr>
      <t>Riesgo de Lavado de Activos, Financiación del
Terrorismo y Financiación para la Proliferación de Armas de Destrucción
Masiva – LAFT/FPADM.</t>
    </r>
  </si>
  <si>
    <t>3.1</t>
  </si>
  <si>
    <t>Incluir en la Política de Administración del Riesgo de la Entidad  la gestión del riesgo de lavado de activos y financiación del terrorismo SARLAFT</t>
  </si>
  <si>
    <t>3.2</t>
  </si>
  <si>
    <t>Socializar el componente de SARLAFT en la entidad</t>
  </si>
  <si>
    <t>Dos (2) socializaciones realizadas</t>
  </si>
  <si>
    <t>El pasado 20 de marzo de 2025 se efectuó la sensibilización de lanzamiento sobre el SARLAFT al interior de la entidad transmitiendo lo relacionado con la emisión de la resolucion 2328 del 06 de marzo de 2025. Se anexan listados de asistencia.
Evidencias
PTEP-1Gst.RiesgCorrup_3.2.OAP_30abr25 Asistencia
PTEP-1Gst.RiesgCorrup_3.2.OAP_30abr25 asistencia 2</t>
  </si>
  <si>
    <t>El pasado 20 de marzo de 2025 se efectuó la sensibilización de lanzamiento sobre el SARLAFT al interior de la entidad cargue de evidencias en 1er Cuatrimestre 
El pasado 20 de agosto se llevo a cabo el “Primer Encuentro Nacional para el Fortalecimiento de la Cultura Antilavado de Activos, contra la Financiación del Terrorismo y contra la Financiación de la Proliferación de Armas de Destrucción Masiva LA/FT/FP, además se abordaron temas como la corrupción y el soborno en el sector transporte", el cual fue divulgado en vivo por el canal oficial de Youtube de la entidad.
https://www.youtube.com/live/iBh3jjETk3Y?si=gLUijZllKd9J0Xrj
Evidencia PTEP-1Gst.RiesgCorrup_3.2.OAP_30ago25_1  PTEP-1Gst.RiesgCorrup_3.2.OAP_30ago25_2</t>
  </si>
  <si>
    <t>3.3</t>
  </si>
  <si>
    <t>Socializar la Cultura en prevención del LAFT mediante campañas de comunicación</t>
  </si>
  <si>
    <t>El pasado 21 de marzo de 2025 se efectuó la sensibilización de lanzamiento a los vigilados mediante campañas de comunicación que contemplo emisión de piezas digitales en redes sociales, live en canal de Youtube de la entidad y lanzamiento de micrositio SARLAFT. Se comparte listado de asistencia, enlace de evento y pantallazo de micrositio.
Evidencias
PTEP-1Gst.RiesgCorrup_3.3.OAP_30abr25 Live
PTEP-1Gst.RiesgCorrup_3.3.OAP_30abr25 Red
PTEP-1Gst.RiesgCorrup_3.3.OAP_30abr25 red1
PTEP-1Gst.RiesgCorrup_3.3.OAP_30abr25 WEB
PTEP-1Gst.RiesgCorrup_3.3.OAP_30abr25 x</t>
  </si>
  <si>
    <t>Esta actividad se desarrolló en el primer cuatrimestre. Parte de las evidencias se encuentran alojadas en la carpeta Primer Cuatrimestre y en la carpeta del segundo cuatrimestre. Se comparten las piezas comunicativas generadas durante el periodo promoviendo la cultura en prevención LA/FT
PTEP-1Gst.RiesgCorrup_3.3.OAP_30ago25_1
PTEP-1Gst.RiesgCorrup_3.3.OAP_30ago25_2
PTEP-1Gst.RiesgCorrup_3.3.OAP_30ago25_3
PTEP-1Gst.RiesgCorrup_3.3.OAP_30ago25_4
PTEP-1Gst.RiesgCorrup_3.3.OAP_30ago25_5</t>
  </si>
  <si>
    <t>3.4</t>
  </si>
  <si>
    <t xml:space="preserve">Actualización del espacio en el sitio web institucional  SARLAFT </t>
  </si>
  <si>
    <t>Un (1)Espacio web actualizado</t>
  </si>
  <si>
    <t>Oficina Asesora de Planeación/TIC/Comunicaciones</t>
  </si>
  <si>
    <r>
      <rPr>
        <b/>
        <sz val="11"/>
        <color rgb="FF000000"/>
        <rFont val="Calibri"/>
        <family val="2"/>
      </rPr>
      <t xml:space="preserve">OTIC: </t>
    </r>
    <r>
      <rPr>
        <sz val="11"/>
        <color rgb="FF000000"/>
        <rFont val="Calibri"/>
        <family val="2"/>
      </rPr>
      <t xml:space="preserve">no se han realizado solicitudes sobre la actualización en temáticas de SARLAFT  </t>
    </r>
    <r>
      <rPr>
        <b/>
        <sz val="11"/>
        <color rgb="FF000000"/>
        <rFont val="Calibri"/>
        <family val="2"/>
      </rPr>
      <t>Comunicaciones:</t>
    </r>
    <r>
      <rPr>
        <sz val="11"/>
        <color rgb="FF000000"/>
        <rFont val="Calibri"/>
        <family val="2"/>
      </rPr>
      <t xml:space="preserve"> se realizó la actualización y publicación en la página web sobre el live y los conceptos de  SARLAFT  adjunto enlace https://www.supertransporte.gov.co/index.php/sarlaft/</t>
    </r>
  </si>
  <si>
    <t>3.5</t>
  </si>
  <si>
    <t>Actualizar el diagnóstico interno en LAFT</t>
  </si>
  <si>
    <t>Un (1) diagnóstico actualizado</t>
  </si>
  <si>
    <t>Se estan adelantando las mesas de trabajo diagnosticas con los distintos procesos para formular los riesgos a los q se somete la entidad respecto a SARLAFT. Sin evidencias.</t>
  </si>
  <si>
    <t>3.6</t>
  </si>
  <si>
    <t>Identificar los riesgos de LAFT en los procesos de la entidad</t>
  </si>
  <si>
    <t>Mapa de riesgos actualizado</t>
  </si>
  <si>
    <r>
      <t xml:space="preserve">Subcomponente 4
</t>
    </r>
    <r>
      <rPr>
        <sz val="11"/>
        <color rgb="FF000000"/>
        <rFont val="Calibri"/>
        <family val="2"/>
        <scheme val="minor"/>
      </rPr>
      <t>Debida Diligencia</t>
    </r>
  </si>
  <si>
    <t>4.1</t>
  </si>
  <si>
    <t>Actualizar el procedimiento que contenga la debida diligencia en la entidad</t>
  </si>
  <si>
    <t>Procedimiento actualizado</t>
  </si>
  <si>
    <t>Se encuentra en proceso de verificación lo cual será abordado luego de finalizar el diagnostico con los procesos de la entidad. Sin evidencias.</t>
  </si>
  <si>
    <t>4.2</t>
  </si>
  <si>
    <t>Enviar reportes a la Unidad de Información y análisis Financiero UIAF</t>
  </si>
  <si>
    <t>Número de Registros de Operaciones Sospechosas ROS cuando sean identificados</t>
  </si>
  <si>
    <t>Oficina Asesora de Planeación o a quien se designe</t>
  </si>
  <si>
    <t>Se cumple con los reportes a la unidad de Información y Analisis Financiero por parte del Oficial de cumplimiento. Se anexa soporte PTEP-1Gst.RiesgCorrup_4.2.OAP_30abr25 Reporte</t>
  </si>
  <si>
    <t>Entidad: Superintendencia deTransporte</t>
  </si>
  <si>
    <r>
      <rPr>
        <b/>
        <sz val="11"/>
        <color indexed="8"/>
        <rFont val="Arial Narrow"/>
        <family val="2"/>
      </rPr>
      <t>Orden:</t>
    </r>
    <r>
      <rPr>
        <sz val="11"/>
        <color indexed="8"/>
        <rFont val="Arial Narrow"/>
        <family val="2"/>
      </rPr>
      <t xml:space="preserve"> Nacional</t>
    </r>
  </si>
  <si>
    <r>
      <rPr>
        <b/>
        <sz val="11"/>
        <color indexed="8"/>
        <rFont val="Arial Narrow"/>
        <family val="2"/>
      </rPr>
      <t>Departamento:</t>
    </r>
    <r>
      <rPr>
        <sz val="11"/>
        <color indexed="8"/>
        <rFont val="Arial Narrow"/>
        <family val="2"/>
      </rPr>
      <t xml:space="preserve"> Bogotá D.C</t>
    </r>
  </si>
  <si>
    <t xml:space="preserve">Componente 2. Redes y articulación </t>
  </si>
  <si>
    <t>Gestion asesor asesor OAP</t>
  </si>
  <si>
    <t xml:space="preserve">Componente 2: Redes y articulación </t>
  </si>
  <si>
    <t>Actividades realizadas</t>
  </si>
  <si>
    <t>OBSERVACNOES</t>
  </si>
  <si>
    <t>Subcomponente 1
Redes internas</t>
  </si>
  <si>
    <t>Optimizar, actualizar y monitorear los conjuntos de datos abiertos con que cuenta la Entidad</t>
  </si>
  <si>
    <t>Datos abiertos actualizados y un monitoreo por cada cuatrimestre</t>
  </si>
  <si>
    <t>Oficina de Tecnologías de la Información y las comunicaciones</t>
  </si>
  <si>
    <t>Los datos se han venido actualizando en la periocidad definida para cada conjunto.</t>
  </si>
  <si>
    <t xml:space="preserve">Se han venido optimizando, actualizando los conjuntos de datos de la entidad, de igual manera se están analizando la pertinencia de otros conjuntos actuales. </t>
  </si>
  <si>
    <t>Presenta inonvenientes en la evidencia o en el registro de la informacion</t>
  </si>
  <si>
    <t>Socializar con lo funcionarios y contratistas la gestión de la entidad y los avances a través de publicaciones</t>
  </si>
  <si>
    <t>tres (3) publicaciones realizadas para cada cuatrimestre a través de los canales internos de la superintendencia.</t>
  </si>
  <si>
    <t>Grupo Interno de Comunicaciones</t>
  </si>
  <si>
    <t>Durante el primer cuatrimestre del año se elaboraron y difundieron 16 boletines informativos institucionales. Cada boletín incluyó más de cinco piezas de contenido, entre noticias, comunicados, infografías y otros recursos de interés. Estos boletines fueron enviados de manera oportuna a todos los funcionarios y contratistas de la Superintendencia de Transporte, con el objetivo de mantenerlos informados sobre temas relevantes del sector, avances institucionales y actividades de interés general.</t>
  </si>
  <si>
    <t>No se tiene previsto para este cuatrimestre</t>
  </si>
  <si>
    <t>Socializar los resultados de la medición del Índice de Desempeño Institucional - IDI de la vigencia 2025, en en el Sitio Web de la Entidad</t>
  </si>
  <si>
    <t>Socialización realizada en sitio web y redes sociales</t>
  </si>
  <si>
    <t>Realizar seguimiento a las diferentes dependencias de la Entidad, en la atención de PQRSD con recordatorio del marco normativo.</t>
  </si>
  <si>
    <t>Seguimiento a las PQRS indicando la normatividad vigente</t>
  </si>
  <si>
    <t>Relacionamiento con el Ciudadano</t>
  </si>
  <si>
    <t>Con corte a 30 de abril se realizaron un total de 18 reuniones de seguimiento 
Evidencia:
PTEP-2RedsyArtc_1.4.RelCiud_30abr25.1 
PTEP-2RedsyArtc_1.4.RelCiud_30abr25.2</t>
  </si>
  <si>
    <t xml:space="preserve">con corte 31 de agosto se realizaron un total de 12 reuniones de seguimiento 
PTEP-2RedsyArtc_1.4.RelCiud_30ago25.1 
PTEP-2RedsyArtc_1.4.RelCiud_30ago25.2 </t>
  </si>
  <si>
    <t>Actualizar el "Índice de Información clasificada y Reservada" (Art 20. ley 1712)</t>
  </si>
  <si>
    <t>100 % de actualización del "Índice de Información clasificada y Reservada</t>
  </si>
  <si>
    <t>Aún no se han realizado actividades</t>
  </si>
  <si>
    <t>Se publicó el "Índice de Información clasificada y Reservada" en el portal web de la entidad https://www.supertransporte.gov.co/documentos/2025/julio/OTIC_17/TIC-FR-010_V3_2025-Activos_de_Informacion_Clasificada_Reservada.xlsx</t>
  </si>
  <si>
    <t>1.6</t>
  </si>
  <si>
    <t>Divulgación de información en temas de seguridad informática</t>
  </si>
  <si>
    <t>2 publicaciones de divulgaciones de la información en temas de seguridad al año</t>
  </si>
  <si>
    <t>Se han publicado temáticas de seguridad en el Boletín Informativo #SuperInformados</t>
  </si>
  <si>
    <t>N/A</t>
  </si>
  <si>
    <t>1.7</t>
  </si>
  <si>
    <t>Realizar y presentar informe de medición cuatrimestral de satisfacción y percepción sobre la atención prestada por los diferentes canales de atención.</t>
  </si>
  <si>
    <t>Memorando-Informe cuatrimestral socializado con directivos</t>
  </si>
  <si>
    <t>Relacionamiento con el ciudadano</t>
  </si>
  <si>
    <t>Se realiza  informe cuatrimestral con corte a 30 de abril 
PTEP-2RedsyArtc_1.7.RelCiud_30abr25</t>
  </si>
  <si>
    <t>Se realizo el informe cuatrimestral con corte 31 de agosto 
PTEP-2RedsyArtc_1.7.RelCiud_31ago25</t>
  </si>
  <si>
    <t>1.8</t>
  </si>
  <si>
    <t>Documentos académicos de investigación de la Superintendencia de Transporte elaborados y publicados</t>
  </si>
  <si>
    <t>1 artículo académico publicado en la página web de la entidad</t>
  </si>
  <si>
    <t>Oficina Asesora de Planeación / Proceso Gestión del Conocimiento y la Innovación</t>
  </si>
  <si>
    <t>1.9</t>
  </si>
  <si>
    <t>Realizar revisión semestral del cumplimiento de la Ley de Transparencia de la información publicada en la página web de la ST</t>
  </si>
  <si>
    <t>Realizar 2 seguimientos de la información publicada en la página web en cumplimiento de la Ley de Transparencia y Acceso a la Información Pública</t>
  </si>
  <si>
    <t xml:space="preserve">Oficina Asesora de Planeación </t>
  </si>
  <si>
    <t>Se elaboró y publicó en DARUMA el instructivo "DE-IN-002" para lapublicación y actualización del botón de transparencia y acceso a la información pública en el portal web institucional. Se carga como evidencia denominada: DE-IN-002 Instruc public BotónTransp y Acce a la Informac_31mar2025</t>
  </si>
  <si>
    <t>1.10</t>
  </si>
  <si>
    <t>Realizar la socialización de la política de prevención de daño antijurídico</t>
  </si>
  <si>
    <t>Socialización de la política de prevención de daño antijurídico</t>
  </si>
  <si>
    <t>Oficina Asesora jurídica / Comité de conciliación</t>
  </si>
  <si>
    <t xml:space="preserve">La Resolución 1255 del 15 de febrero de 2024 "Por Ia cual se adopta Ia Politica de Prevención del Daño AntijurIdico de Ia Superintendencia de Transporte" se encuentra colgada en la página web de la entidad, y, se puede consultar en el enlace chrome-extension://efaidnbmnnnibpcajpcglclefindmkaj/https://www.supertransporte.gov.co/documentos/2024/Marzo/Comunicaciones_19/1255_F_ST.pdf. </t>
  </si>
  <si>
    <r>
      <rPr>
        <sz val="11"/>
        <color rgb="FF000000"/>
        <rFont val="Calibri"/>
        <family val="2"/>
      </rPr>
      <t>La Resolución 1255 del 15 de febrero de 2024 "</t>
    </r>
    <r>
      <rPr>
        <i/>
        <sz val="11"/>
        <color rgb="FF000000"/>
        <rFont val="Calibri"/>
        <family val="2"/>
      </rPr>
      <t>Por Ia cual se adopta Ia Politica de Prevención del Daño AntijurIdico de Ia Superintendencia de Transporte</t>
    </r>
    <r>
      <rPr>
        <sz val="11"/>
        <color rgb="FF000000"/>
        <rFont val="Calibri"/>
        <family val="2"/>
      </rPr>
      <t xml:space="preserve">" se encuentra colgada en la página web de la entidad, y, se puede consultar en el enlace chrome-extension://efaidnbmnnnibpcajpcglclefindmkaj/https://www.supertransporte.gov.co/documentos/2024/Marzo/Comunicaciones_19/1255_F_ST.pdf. Asi mismo, el día 26 de junio del presente año se socializó a los funcionarios y contratistas de la entidad la divulgación de la Política de Daño Antijurídico, por medio de Teams y el grupo de wtssap de la entidad. </t>
    </r>
  </si>
  <si>
    <t>1.11</t>
  </si>
  <si>
    <t>Divulgar las directrices institucionales de conciliación 1 y 2</t>
  </si>
  <si>
    <t>Campaña de divulgación de las directrices institucionales de conciliación 1 y 2</t>
  </si>
  <si>
    <t>Las Directrices Institucionales de Conciliación 1 y 2 fueron divulgadas a través del Boletín Informativo del 27 de marzo de 2025, al igual que las Directrices Institucionales 3 y 4. Asi mismo, dicho campaña de divulgación se cargo en el anterior cuatrimestre. (PTEP_2. Red y arti_1.11.OAJ_30abr25).</t>
  </si>
  <si>
    <t>1.12</t>
  </si>
  <si>
    <t xml:space="preserve">Divulgar el instructivo para la evaluación de la regularidad de los actos administrativos </t>
  </si>
  <si>
    <t>Campaña de divulgación para el instructivo parab la evaluación de la regularidad de los actos administrativos</t>
  </si>
  <si>
    <t>El Instructivo para la evaluación de la regularidad de los actos administrativos fue divulgado a través del Boletín Informativo del 27 de marzo de marzo de 2025</t>
  </si>
  <si>
    <t>1.13</t>
  </si>
  <si>
    <t>Socialización y disposición de herramientas para apropiación del aplicativo de PQRSD</t>
  </si>
  <si>
    <t>Socializaciones y disposición de herramientas para la apropiación del aplicativo</t>
  </si>
  <si>
    <t>Se realiza la socialización del aplicativo PQRSD https://supertransporte-my.sharepoint.com/:v:/g/personal/comunicaciones_supertransporte_gov_co/EQlA7duI1dBPkpq_SzvseZkBGX7_Fr_Rnr-rpf_9UjBZCQ?e=eYgAkc&amp;nav=eyJyZWZlcnJhbEluZm8iOnsicmVmZXJyYWxBcHAiOiJTdHJlYW1XZWJBcHAiLCJyZWZlcnJhbFZpZXciOiJTaGFyZURpYWxvZy1MaW5rIiwicmVmZXJyYWxBcHBQbGF0Zm9ybSI6IldlYiIsInJlZmVycmFsTW9kZSI6InZpZXcifX0%3D</t>
  </si>
  <si>
    <t>https://supertransporte-my.sharepoint.com/:v:/r/personal/oficinatic_supertransporte_gov_co/Documents/2024/Grabaciones1/NUEVO%20SISTEMA%20DE%20GESTI%C3%93N%20DE%20PQRSD-20250704_101454-Grabaci%C3%B3n%20de%20la%20reuni%C3%B3n.mp4?csf=1&amp;web=1&amp;e=zcQuIT</t>
  </si>
  <si>
    <t>1.14</t>
  </si>
  <si>
    <t>Sensibilizar a servidores públicos y contratistas sobre procedimientos de tramite en oficios de salida y memorandos, teniendo en cuenta los motivos frecuentes de devolución en procedimiento de envíos a través del Sistema de Gestión Documental.</t>
  </si>
  <si>
    <t xml:space="preserve">Banner "Trámite de envío" publicado en el Boletín Informativo de la Entidad </t>
  </si>
  <si>
    <t>Gestión Documental</t>
  </si>
  <si>
    <t>Se generó revisión del material de sensibilización a publicar, se preveé la comunicación de este antes de la fecha de corte del compromiso 30/05/2025.</t>
  </si>
  <si>
    <t>Se generó publicación del material de sensibilización, a través del Boletín Informativo.</t>
  </si>
  <si>
    <t>1.15</t>
  </si>
  <si>
    <t>Sensibilizar a servidores públicos y contratistas sobre procedimientos de tramite (asociación, solicitud de préstamo, inclusión TRD, expediente, archivo) a traves del Sistema de Gestión Documental de los radicados de entrada.</t>
  </si>
  <si>
    <t xml:space="preserve">Banner "Tramite de radicados de entrada" publicado en el Boletín Informativo de la Entidad e Intranet de la entidad </t>
  </si>
  <si>
    <t>Se generó revisión del material a publicar, se preveé la comunicación de este antes de la fecha de corte del compromiso 30/05/2025.</t>
  </si>
  <si>
    <t>1.16</t>
  </si>
  <si>
    <t>Socialización del manejo de la herramienta "Noti pro"</t>
  </si>
  <si>
    <t xml:space="preserve">2 socializaciones anuales para el manejo de la herramienta </t>
  </si>
  <si>
    <t xml:space="preserve">Grupo interno de notificaciones </t>
  </si>
  <si>
    <r>
      <rPr>
        <sz val="11"/>
        <color rgb="FF000000"/>
        <rFont val="Calibri"/>
        <family val="2"/>
      </rPr>
      <t xml:space="preserve">Se cargan evidencias de Mesas de Trabajo mensuales, brindando instrucción con respecto a NOTIPRO, nuevo aplicativo que inció su funcionamiento en la vigencia de 2025, en su primer versionamiento, adicional a ello, se indica la importancia del seguimiento por parte de las areas misionales para un correcto diligenciamiento de la Base general del GIT de Notificaciones y así expedir en oportunidad tanto las constancias de ejecutoria correspondientes, así como las observaciones de aquellas que no son susceptibles de este trámite. Finalmente se carga lista en formtao excel de asistencia a la mesas de trabajo realizadas a través de Teams en los meses de enero, febrero, marzo y abril, denominadas de la siguiente forma: </t>
    </r>
    <r>
      <rPr>
        <i/>
        <sz val="11"/>
        <color rgb="FF000000"/>
        <rFont val="Calibri"/>
        <family val="2"/>
      </rPr>
      <t>PTEP-2 Red y Art_1.16_ Noti_30abr 25.1</t>
    </r>
    <r>
      <rPr>
        <b/>
        <sz val="11"/>
        <color rgb="FF000000"/>
        <rFont val="Calibri"/>
        <family val="2"/>
      </rPr>
      <t xml:space="preserve">/ </t>
    </r>
    <r>
      <rPr>
        <i/>
        <sz val="11"/>
        <color rgb="FF000000"/>
        <rFont val="Calibri"/>
        <family val="2"/>
      </rPr>
      <t>PTEP-2 Red y Art_1.16_ Noti_30abr 25.2</t>
    </r>
    <r>
      <rPr>
        <b/>
        <sz val="11"/>
        <color rgb="FF000000"/>
        <rFont val="Calibri"/>
        <family val="2"/>
      </rPr>
      <t xml:space="preserve">/ </t>
    </r>
    <r>
      <rPr>
        <i/>
        <sz val="11"/>
        <color rgb="FF000000"/>
        <rFont val="Calibri"/>
        <family val="2"/>
      </rPr>
      <t>PTEP-2 Red y Art_1.16_ Noti_30abr 25.3</t>
    </r>
    <r>
      <rPr>
        <sz val="11"/>
        <color rgb="FF000000"/>
        <rFont val="Calibri"/>
        <family val="2"/>
      </rPr>
      <t xml:space="preserve"> </t>
    </r>
    <r>
      <rPr>
        <b/>
        <sz val="11"/>
        <color rgb="FF000000"/>
        <rFont val="Calibri"/>
        <family val="2"/>
      </rPr>
      <t xml:space="preserve">y </t>
    </r>
    <r>
      <rPr>
        <i/>
        <sz val="11"/>
        <color rgb="FF000000"/>
        <rFont val="Calibri"/>
        <family val="2"/>
      </rPr>
      <t>PTEP-2 Red y Art_1.16_ Noti_30abr 25.4.</t>
    </r>
  </si>
  <si>
    <r>
      <rPr>
        <sz val="11"/>
        <color rgb="FF000000"/>
        <rFont val="Calibri"/>
        <family val="2"/>
      </rPr>
      <t>Se cargan evidencias de Mesas de Trabajo mensuales, brindando instrucción con respecto a NOTIPRO, nuevo aplicativo que inció su funcionamiento en la vigencia de 2025, en su primer versionamiento, adicional a ello, se indica la importancia del seguimiento por parte de las areas misionales para un correcto diligenciamiento de la Base general del GIT de Notificaciones y así expedir en oportunidad tanto las constancias de ejecutoria correspondientes, así como las observaciones de aquellas que no son susceptibles de este trámite. Finalmente se carga lista en formtao excel de asistencia a la mesas de trabajo realizadas a través de Teams en los meses de mayo, junio, julio y agosto (para brindar trazabilidad en coherencia con el primeri cuatrimetre se han numerado al final de cada evidencia como: (</t>
    </r>
    <r>
      <rPr>
        <i/>
        <sz val="11"/>
        <color rgb="FF000000"/>
        <rFont val="Calibri"/>
        <family val="2"/>
      </rPr>
      <t>5,6,7 y 8</t>
    </r>
    <r>
      <rPr>
        <sz val="11"/>
        <color rgb="FF000000"/>
        <rFont val="Calibri"/>
        <family val="2"/>
      </rPr>
      <t>) denominadas de la siguiente forma: PTEP-2 Red y Art_1.16_ Noti_31ago 25.5/ PTEP-2 Red y Art_1.16_ Noti_31ago 25.6/ PTEP-2 Red y Art_1.16_ Noti_31ago 25.7 y PTEP-2 Red y Art_1.16_ Noti_31ago 25.8.</t>
    </r>
  </si>
  <si>
    <t>1.17</t>
  </si>
  <si>
    <t>Socialización de las nuevas funcionalidades que se incorporaron en el sistema de gestión documental</t>
  </si>
  <si>
    <t xml:space="preserve">2 socializaciones anuales de las nuevas funcionalidades del sistema de gestión documental </t>
  </si>
  <si>
    <t>Se generó revisión del material a socializar, se preveé la comunicación de este antes de la fecha de corte del primer compromiso 30/06/2025.</t>
  </si>
  <si>
    <t>Se generó capacitación de conformación y organización de expedientes híbridos.</t>
  </si>
  <si>
    <t>1.18</t>
  </si>
  <si>
    <t>Desarrollar una (1) actividad o campaña de socialización para todos los funcionarios (con participación de la Alta Dirección), relacionada con el Código de Integridad y principios del servicio público.</t>
  </si>
  <si>
    <t xml:space="preserve">Una (1) actividad o campaña de socialización para todos los funcionarios (con participación de la Alta Dirección) del Código de Integridad y principios del servicio público. </t>
  </si>
  <si>
    <t>Grupo interno de Talento Humano</t>
  </si>
  <si>
    <t>Actividad a realizar en el 2do cuatrimestre</t>
  </si>
  <si>
    <t>1.19</t>
  </si>
  <si>
    <t xml:space="preserve">Difundir a los colaboradores de la entidad la información relacionada con el Procedimiento para la declaración de conflictos de intereses </t>
  </si>
  <si>
    <t xml:space="preserve">Realizar una (1) campaña adelantada y difundida </t>
  </si>
  <si>
    <t>1.20</t>
  </si>
  <si>
    <t>Capacitación sobre el servicio al ciudadano, cultura del buen servicio (principalmente para el equipo de regionales), y participación ciudadana</t>
  </si>
  <si>
    <t>1 capacitación anual sobre el servicio al ciudadano, cultura del buen servicio y participación ciudadana</t>
  </si>
  <si>
    <t xml:space="preserve">Evidencias capacitación PTEP-2.RedsyArtc_1.20.TH_30ago25
</t>
  </si>
  <si>
    <t>1.21</t>
  </si>
  <si>
    <t>Elaborar y divulgar boletines informativos a funcionarios y contratistas de la superintendencia de transporte con el fin de dar a conocer las actividades y temas de relevancia de las distantas áreas de la entidad</t>
  </si>
  <si>
    <t>cuatro (4) boletines informativos mensuales</t>
  </si>
  <si>
    <t>Se realizaron y difundieron un total de doce (16) boletines internos a través del correo institucional y de los canales internos de la Superintendencia.</t>
  </si>
  <si>
    <t>1.22</t>
  </si>
  <si>
    <t>Realizar informe de gestión al seguimiento de la atención presencial al ciudadano, del chat institucional, de la la atención telefónica a través del centro de contacto (018000915615), videollamada y númeral 767, que de cuenta de la interacción y gestión con el ciudadano</t>
  </si>
  <si>
    <t>1 memorando-informe con corte mensual con análisis de los datos</t>
  </si>
  <si>
    <t>31/01/2025
28/02/2025
31/03/2025
30/04/2025
31/05/2025
30/06/2025
31/07/2025
31/08/2025
30/09/2025
31/10/2025
28/11/2025
31/12/2025</t>
  </si>
  <si>
    <t>Se realizan los respectivos informes de los meses:
Enero: PTEP-2RedsyArtc_1.22.RelCiud_30abr25.1
Febrero: PTEP-2RedsyArtc_1.22RelCiud_30abr25.2
Marzo: PTEP-2RedsyArtc_1.22RelCiud_30abr25.3 
Abril: PTEP-2RedsyArtc_1.22.RelCiud_30abr25.4</t>
  </si>
  <si>
    <t>se realizaron los respectivos informes de los meses: 
mayo: PTEP-2RedsyArtc_1.22.RelCiud_30Agos25
junio PTEP-2RedsyArtc_1.22.RelCiud_30Agos25.1
 julio: PTEP-2RedsyArtc_1.22.RelCiud_30Agos25.2
Agosto:  PTEP-2RedsyArtc_1.22.RelCiud_30Agos25.3</t>
  </si>
  <si>
    <t>1.23</t>
  </si>
  <si>
    <t>Elaborar y divulgar un boletin semestral informativo a funcionarios y contratistas de la superintendencia de transporte con el fin de dar a conocer las actividades y temas de relevancia de la Delegatura de Puertos</t>
  </si>
  <si>
    <t xml:space="preserve">Boletin semestral publicado a través del Grupo interno de Trabajo de Comunicaciones. </t>
  </si>
  <si>
    <t>Superintendente Delegada de Puertos
Directora de la Dirección de Promoción y Prevención de Puertos
Director de la Dirección de Investigaciones y Control de Puertos</t>
  </si>
  <si>
    <t>Subcomponente 2
Redes externas</t>
  </si>
  <si>
    <t>Publicar en el sitio web institucional, previa visto bueno de los líderes de proceso, los documentos nuevos y actualizados para conocimiento de la ciudadanía</t>
  </si>
  <si>
    <t>Documentos cargados en Cadena de Valor</t>
  </si>
  <si>
    <t>2.2</t>
  </si>
  <si>
    <t>Actualizar, aprobar y publicar el Registro de activos de información</t>
  </si>
  <si>
    <t>Un Registro de activos de información actualizado, aprobado y
publicado</t>
  </si>
  <si>
    <t>Se publicó el "Registro de activos de información" en el portal web de la entidad https://www.supertransporte.gov.co/documentos/2025/julio/OTIC_17/TIC-FR-010_V3_2025_Registro_act_clas_activos_Informacion_DEF.xlsx</t>
  </si>
  <si>
    <t>2.3</t>
  </si>
  <si>
    <t>Presentar seguimiento a las solicitudes recibidas en la Entidad y elaborar el informe de PQRS.</t>
  </si>
  <si>
    <t>Informe de PQRS publicado en página web</t>
  </si>
  <si>
    <t>Programada para el siguiente cuatrimestre</t>
  </si>
  <si>
    <t>Se presenta el informe semestral, el cual se encuentra disponible en la página web institucional.
PTEP-2RedsyArtc_2.3.RelCiud_30Agos25
PTEP-2RedsyArtc_2.3.RelCiud_30Agos25.1</t>
  </si>
  <si>
    <t>2.4</t>
  </si>
  <si>
    <t>Actualizar la Caracterización de usuarios - Grupos de Interés</t>
  </si>
  <si>
    <t>Caracterización de usuarios actualizados y publicados en página web</t>
  </si>
  <si>
    <t>Relacionamiento con el Ciudadano / Oficina Asesora de Planeación</t>
  </si>
  <si>
    <t>Se actualizo la caracterizacion 2025, la cual se encuentra cargada en la pagina web https://www.supertransporte.gov.co/documentos/2025/junio/AtencionCiudadano_20/Caracterizacion_2025.pdf
PTEP-2RedsyArtc_2.4.RelCiud_30Agos25</t>
  </si>
  <si>
    <t>2.5</t>
  </si>
  <si>
    <t>Actualizar y divulgar el protocolo de servicio al ciudadano, debidamente articulado con los canales de atención</t>
  </si>
  <si>
    <t>Protocolo de servicio al ciudadano actualizado y divulgado</t>
  </si>
  <si>
    <t>Se actualizo el protocolo de relacionamiento con el ciudadano y se realizo la divulgacion en el boletin de la supertransporte:
PTEP-2RedsyArtc_2.5.RelCiud_30Agos25
PTEP-2RedsyArtc_2.5.RelCiud_30Agos25.1</t>
  </si>
  <si>
    <t>2.6</t>
  </si>
  <si>
    <t>Actualizar, aprobar y divulgar el Portafolio General de Servicios</t>
  </si>
  <si>
    <t>Un Portafolio General de Servicios actualizado, aprobado y divulgado</t>
  </si>
  <si>
    <t xml:space="preserve">Relacionamiento con el Ciudadano / Grupo interno de Comunicaciones </t>
  </si>
  <si>
    <t xml:space="preserve">Programada para ultimo cuatrimestre </t>
  </si>
  <si>
    <t>2.7</t>
  </si>
  <si>
    <t>Socialización a la ciudadanía sobre el aplicativo de PQRSD</t>
  </si>
  <si>
    <t>Socialización del aplicativo</t>
  </si>
  <si>
    <t>Se realiza la socialización del aplicativo PQRSD a la ciudadanía https://www.youtube.com/watch?v=tPVa6dAJ9vQ y evidencias en el repositorio</t>
  </si>
  <si>
    <t>2.8</t>
  </si>
  <si>
    <t>Actualizar, socializar y hacer sensibilización de la carta de trato digno al usuario</t>
  </si>
  <si>
    <r>
      <t xml:space="preserve">Carta de Trato Digno actualizada, </t>
    </r>
    <r>
      <rPr>
        <sz val="11"/>
        <rFont val="Arial Narrow"/>
        <family val="2"/>
      </rPr>
      <t>socializada</t>
    </r>
    <r>
      <rPr>
        <sz val="11"/>
        <color theme="1"/>
        <rFont val="Arial Narrow"/>
        <family val="2"/>
      </rPr>
      <t xml:space="preserve"> y sensibilizada</t>
    </r>
  </si>
  <si>
    <t xml:space="preserve">El 4 de abril se realiza actualizacion, publicaion de la carta de trato digno.
Solicitud publicacion: PTEP-2RedsyArtc_2.8RelCiud_30abr25.1
Documento: PTEP-2RedsyArtc_2.8RelCiud_30abr25.2
Ubicacion y Publicacion pagina web: PTEP-2RedsyArtc_2.8RelCiud_30abr25.3
</t>
  </si>
  <si>
    <t>Ya se presento en el primer cuatrimestre. Esta actividad se desarrolló en el primer cuatrimestre. Parte de las evidencias se encuentran alojadas en la carpeta Primer Cuatrimestre y en la carpeta de segundo cuatrimestre</t>
  </si>
  <si>
    <t>2.9</t>
  </si>
  <si>
    <t>Generar espacios de formación y capacitación para promover el respeto de los derechos y el cumplimiento de las responsabilidades de los usuarios del sector transporte</t>
  </si>
  <si>
    <t>9 espacios de formación y capacitación</t>
  </si>
  <si>
    <t>Delegatura para la Protección de usuarios del sector  transporte / Dirección de prevención y promoción</t>
  </si>
  <si>
    <r>
      <rPr>
        <b/>
        <sz val="11"/>
        <color rgb="FF000000"/>
        <rFont val="Arial Narrow"/>
        <family val="2"/>
      </rPr>
      <t xml:space="preserve">Capacitaciones
</t>
    </r>
    <r>
      <rPr>
        <sz val="11"/>
        <color rgb="FF000000"/>
        <rFont val="Arial Narrow"/>
        <family val="2"/>
      </rPr>
      <t>En el primer cuatrimestre del año se desarrollaron 11 jornadas de formación y capacitación.
Enero: Se llevaron a cabo 4 jornadas de formación y capacitación a diferentes empresas de transporte, fundaciones y/o entidades estatales impactando 62 personas.
Febrero: Se llevaron a cabo 2 jornadas de formación y capacitación a diferentes empresas de transporte, fundaciones y/o entidades estatales impactando 6 personas.
Marzo: Se llevaron a cabo 3 jornadas de formación y capacitación a diferentes empresas de transporte, fundaciones y/o entidades estatales impactando 12 personas.
Abril: Se llevaron a cabo 2 jornadas de formación y capacitación a diferentes empresas de transporte, fundaciones y/o entidades estatales impactando 51 personas.</t>
    </r>
  </si>
  <si>
    <t>Capacitaciones
En el segundo cuatrimestre del año se desarrollaron 7 jornadas de formación y capacitación impactando un total de 128 personas.
Mayo: Se llevaron a cabo 3 jornadas de formación y capacitación a diferentes empresas de transporte, fundaciones y/o entidades estatales impactando a 29 personas.
Junio: Se llevó a cabo 1 jornada de formación y capacitación a diferentes empresas de transporte, fundaciones y/o entidades estatales impactando a 7 personas.
Julio: Se llevó a cabo 1 jornada de formación y capacitación a diferentes empresas de transporte, fundaciones y/o entidades estatales impactando a 1 persona.
Agosto: Se llevaron a cabo 2 jornadas de formación y capacitación a diferentes empresas de transporte, fundaciones y/o entidades estatales impactando a 91 personas</t>
  </si>
  <si>
    <r>
      <t>Capacitaciones
En el segundo cuatrimestre del año se desarrollaron 7 jornadas</t>
    </r>
    <r>
      <rPr>
        <sz val="11"/>
        <color rgb="FF000000"/>
        <rFont val="Arial Narrow"/>
        <family val="2"/>
      </rPr>
      <t xml:space="preserve"> de formación y capacitación impactando un total de </t>
    </r>
    <r>
      <rPr>
        <b/>
        <sz val="11"/>
        <color rgb="FF000000"/>
        <rFont val="Arial Narrow"/>
        <family val="2"/>
      </rPr>
      <t>128 personas.
Mayo:</t>
    </r>
    <r>
      <rPr>
        <sz val="11"/>
        <color rgb="FF000000"/>
        <rFont val="Arial Narrow"/>
        <family val="2"/>
      </rPr>
      <t xml:space="preserve"> Se llevaron a cabo </t>
    </r>
    <r>
      <rPr>
        <b/>
        <sz val="11"/>
        <color rgb="FF000000"/>
        <rFont val="Arial Narrow"/>
        <family val="2"/>
      </rPr>
      <t>3 jornadas</t>
    </r>
    <r>
      <rPr>
        <sz val="11"/>
        <color rgb="FF000000"/>
        <rFont val="Arial Narrow"/>
        <family val="2"/>
      </rPr>
      <t xml:space="preserve"> de formación y capacitación a diferentes empresas de transporte, fundaciones y/o entidades estatales impactando a </t>
    </r>
    <r>
      <rPr>
        <b/>
        <sz val="11"/>
        <color rgb="FF000000"/>
        <rFont val="Arial Narrow"/>
        <family val="2"/>
      </rPr>
      <t>29 personas.
Junio:</t>
    </r>
    <r>
      <rPr>
        <sz val="11"/>
        <color rgb="FF000000"/>
        <rFont val="Arial Narrow"/>
        <family val="2"/>
      </rPr>
      <t xml:space="preserve"> Se llevó a cabo </t>
    </r>
    <r>
      <rPr>
        <b/>
        <sz val="11"/>
        <color rgb="FF000000"/>
        <rFont val="Arial Narrow"/>
        <family val="2"/>
      </rPr>
      <t>1 jornada</t>
    </r>
    <r>
      <rPr>
        <sz val="11"/>
        <color rgb="FF000000"/>
        <rFont val="Arial Narrow"/>
        <family val="2"/>
      </rPr>
      <t xml:space="preserve"> de formación y capacitación a diferentes empresas de transporte, fundaciones y/o entidades estatales impactando a </t>
    </r>
    <r>
      <rPr>
        <b/>
        <sz val="11"/>
        <color rgb="FF000000"/>
        <rFont val="Arial Narrow"/>
        <family val="2"/>
      </rPr>
      <t>7 personas.
Julio:</t>
    </r>
    <r>
      <rPr>
        <sz val="11"/>
        <color rgb="FF000000"/>
        <rFont val="Arial Narrow"/>
        <family val="2"/>
      </rPr>
      <t xml:space="preserve"> Se llevó a cabo </t>
    </r>
    <r>
      <rPr>
        <b/>
        <sz val="11"/>
        <color rgb="FF000000"/>
        <rFont val="Arial Narrow"/>
        <family val="2"/>
      </rPr>
      <t>1 jornada</t>
    </r>
    <r>
      <rPr>
        <sz val="11"/>
        <color rgb="FF000000"/>
        <rFont val="Arial Narrow"/>
        <family val="2"/>
      </rPr>
      <t xml:space="preserve"> de formación y capacitación a diferentes empresas de transporte, fundaciones y/o entidades estatales impactando a</t>
    </r>
    <r>
      <rPr>
        <b/>
        <sz val="11"/>
        <color rgb="FF000000"/>
        <rFont val="Arial Narrow"/>
        <family val="2"/>
      </rPr>
      <t xml:space="preserve"> 1 persona.
Agosto:</t>
    </r>
    <r>
      <rPr>
        <sz val="11"/>
        <color rgb="FF000000"/>
        <rFont val="Arial Narrow"/>
        <family val="2"/>
      </rPr>
      <t xml:space="preserve"> Se llevaron a cabo</t>
    </r>
    <r>
      <rPr>
        <b/>
        <sz val="11"/>
        <color rgb="FF000000"/>
        <rFont val="Arial Narrow"/>
        <family val="2"/>
      </rPr>
      <t xml:space="preserve"> 2 jornadas</t>
    </r>
    <r>
      <rPr>
        <sz val="11"/>
        <color rgb="FF000000"/>
        <rFont val="Arial Narrow"/>
        <family val="2"/>
      </rPr>
      <t xml:space="preserve"> de formación y capacitación a diferentes empresas de transporte, fundaciones y/o entidades estatales impactando a </t>
    </r>
    <r>
      <rPr>
        <b/>
        <sz val="11"/>
        <color rgb="FF000000"/>
        <rFont val="Arial Narrow"/>
        <family val="2"/>
      </rPr>
      <t>91 personas.</t>
    </r>
  </si>
  <si>
    <t>2.10</t>
  </si>
  <si>
    <t xml:space="preserve">Desarrollar un espacio de diálogo virtual (chat, foro, facebook live) de un tema relacionado con las acciones desarrolladas por la Delegatura de Concesiones e Infraestructura </t>
  </si>
  <si>
    <t>2 espacios de diálogo virtual anuales relacionado con las acciones que desarrolla la Delegatura</t>
  </si>
  <si>
    <t>Delegatura de concesiones e infraestructura</t>
  </si>
  <si>
    <t>La primera actividad se encuetra programada para el 30/06/2025, el seguimiento y las evidencias se registraran el el segundo cuatrimestre</t>
  </si>
  <si>
    <t>Se realizo youtobe live el 26 de junio dee 2025 "El sector Transporte fortalece la lucha contra el lavado de activos y la financiacion del terrorismo sarlaft"</t>
  </si>
  <si>
    <t>2.11</t>
  </si>
  <si>
    <t>Realizar y divulgar "Supercapsulas" con el fin de dar a conocer temas de interés de la ciudadanía como derechos y deberes de los usuarios del sector transporte</t>
  </si>
  <si>
    <t xml:space="preserve">Una (1) "Supercapcula" mensual </t>
  </si>
  <si>
    <t>Durante el primer cuatrimestre se realizaron y difundieron tres (3) Super Cápsulas a través de los canales internos de la Superintendencia, cumpliendo con el objetivo establecido para el periodo.</t>
  </si>
  <si>
    <t>2.12</t>
  </si>
  <si>
    <t xml:space="preserve">Redactar y divulgar comunicados de prensa con el fin de dar a conocer las acciones y la gestión de la supertransporte </t>
  </si>
  <si>
    <t xml:space="preserve">Una (1) comunicado de prensa mensual </t>
  </si>
  <si>
    <t>Durante el periodo se realizaron un total de catorce (14) comunicados de prensa, los cuales fueron enviados a diversos medios de comunicación a nivel nacional con el objetivo de informar sobre las acciones, decisiones y avances más relevantes de la Superintendencia. Estos comunicados permitieron garantizar una adecuada difusión de la gestión institucional, así como promover la transparencia y el acceso a la información por parte de la ciudadanía y los actores del sector. Asimismo, se logró cobertura en medios impresos, digitales y audiovisuales, fortaleciendo la visibilidad de la entidad a nivel nacional.</t>
  </si>
  <si>
    <t>2.13</t>
  </si>
  <si>
    <t>Diseñar y divulgar campañas digitales a través de las redes sociales de la entidad con el fin de dar a conocer los avances, descisiones y gestión de la supertransporte.</t>
  </si>
  <si>
    <t>Dos (2) campañas digitales mensuales</t>
  </si>
  <si>
    <t>Durante el primer cuatrimestre se realizaron 15 campañas enfocadas en la gestión institucional, los derechos y deberes ciudadanos, así como en la misionalidad, con énfasis en actividades de vigilancia, inspección y control.</t>
  </si>
  <si>
    <t>2.14</t>
  </si>
  <si>
    <t>Desarrollar actividades de promoción de los derechos de los usuarios del servicio de transporte</t>
  </si>
  <si>
    <t xml:space="preserve">Actividades de promoción realizadas </t>
  </si>
  <si>
    <t>Delegatura para la Protección de usuarios del sector  transporte</t>
  </si>
  <si>
    <t>La actividad se encuetra programada para el 30/06/2025 y las evidencias se registraran en el segundo cuatrimestre</t>
  </si>
  <si>
    <t>La Delegatura para la Protección de Usuarios del Sector Transporte, bajo el liderazgo de la delegada encargada, en el marco del Programa de Transparencia y Ética Pública 2025, y como responsable del subcomponente de Redes Externas Actividad 2.14: “Desarrollar actividades de promoción de los derechos de los usuarios del servicio de transporte”, presenta el siguiente informe:
Esta actividad esta programada para ejecutarse entre el 1 de abril y el 29 de diciembre de 2025, que corresponden a acciones de promoción. Por lo anterior, a través de los canales oficiales de comunicación de la entidad la delegada para la Protección de Usuarios del Sector Transporte, informo y divulgo los derechos y deberes de los usuarios del sector transporte.
Reporte segundo cuatrimestre ( Se informa que al ser videos estos no se pueden descargar)
Recomendaciones, derechos y deberes
https://www.facebook.com/reel/1192657475676403
https://www.instagram.com/reel/DIbgO92gbeR/?igsh=MWtvam95dmZ1ZHNiZg==
Recomendaciones transporte de mascotas
https://www.instagram.com/reel/DM0dl5gMbQJ/?igsh=dGhxYTRmdDJyZ3pz
Recomendación a usuarios por evento aeronáutico en medellin
https://www.instagram.com/reel/DL2fE3Qs1rK/?igsh=bW10NzAwZzJ0aHk3</t>
  </si>
  <si>
    <t>2.15</t>
  </si>
  <si>
    <t>Actualización del Manual  para la Inscripción y Registro de Operadores Portuarios Maritimos y Fluviales.</t>
  </si>
  <si>
    <t>Manual publicado en la pagina web de la ST.</t>
  </si>
  <si>
    <t xml:space="preserve">Dirección de Promoción y Prevención de la Delegatura de Puertos. </t>
  </si>
  <si>
    <t xml:space="preserve">Aunque no aplica en este cuatrimestre, se está trabajando en la actualización del Manual  para la Inscripción y Registro de Operadores Portuarios Maritimos y Fluviales </t>
  </si>
  <si>
    <t>2.16</t>
  </si>
  <si>
    <t>Actualizar en la página web de la supertransporte, la información de competencia de la Delegatura de Puertos, en la sección de "Preguntas frecuentes"</t>
  </si>
  <si>
    <t>Actualización de las "Preguntas frecuentes" en la página web de la ST.</t>
  </si>
  <si>
    <t>Dirección de Promoción y Prevención de la Delegatura de Puertos. 
Direccion de Investigaciones y Control de la Delegatura de Puertos.</t>
  </si>
  <si>
    <t>No aplica en este cuatrimestre</t>
  </si>
  <si>
    <r>
      <t xml:space="preserve">Entidad: </t>
    </r>
    <r>
      <rPr>
        <sz val="10"/>
        <color theme="1"/>
        <rFont val="Arial Narrow"/>
        <family val="2"/>
      </rPr>
      <t>Superintendencia deTransporte</t>
    </r>
  </si>
  <si>
    <r>
      <rPr>
        <b/>
        <sz val="10"/>
        <color theme="1"/>
        <rFont val="Arial Narrow"/>
        <family val="2"/>
      </rPr>
      <t>Ciudad:</t>
    </r>
    <r>
      <rPr>
        <sz val="10"/>
        <color theme="1"/>
        <rFont val="Arial Narrow"/>
        <family val="2"/>
      </rPr>
      <t xml:space="preserve"> Bogotá D.C</t>
    </r>
  </si>
  <si>
    <t>Componente 3. Cultura de la legalidad y estado abierto</t>
  </si>
  <si>
    <t>Componente 3: Cultura de la legalidad y estado abierto</t>
  </si>
  <si>
    <t>SUBCOMPONENTE</t>
  </si>
  <si>
    <t>10. ACTIVIDADES A DESARROLLAR</t>
  </si>
  <si>
    <t>11. META O PRODUCTO</t>
  </si>
  <si>
    <t>12. RESPONSABLE</t>
  </si>
  <si>
    <t>OBSERVACIONES</t>
  </si>
  <si>
    <t>Subcomponente 1
Acceso a la información pública y transparencia</t>
  </si>
  <si>
    <t xml:space="preserve">1.1 </t>
  </si>
  <si>
    <t xml:space="preserve">Sensibilización sobre el proceso de rendición de  cuentas a  servidores públicos de la entidad </t>
  </si>
  <si>
    <t>Sensibilización realizada sobre rendición de cuentas</t>
  </si>
  <si>
    <t>Actividad programada para el siguiente cuatrimestre</t>
  </si>
  <si>
    <t>Se realiza socialización evidencias 
PTEP-3.CultLeg.EstdoAbi_1.1.OAP_30ago25_1
PTEP-3.CultLeg.EstdoAbi_1.1.OAP_30ago25_2</t>
  </si>
  <si>
    <t>Divulgar para consulta ciudadana el Programa de Transparencia y Ética Pública</t>
  </si>
  <si>
    <t>Programa de Transparencia y Ética Pública divulgado</t>
  </si>
  <si>
    <t>El día 09 de enero de 2025, se publica para comentarios de la ciudadanía la propuesta del PTEP 2025. De acuerdo con los comentarios recibidos el día 30 de enero se aprueba en comité el PTEP 2025 y se publica la versión final en la página web de la entidad el día 31 de enero del mismo año.Evidencias: 
PTEP- 3Cult.Legal_1.2.OAP_09ene25
PTEP- 3Cult.Legal_1.2.OAP_31ene25</t>
  </si>
  <si>
    <t xml:space="preserve">Crear, aprobar y publicar el Politica de Transparencia </t>
  </si>
  <si>
    <t>Política de Transparencia</t>
  </si>
  <si>
    <t>Oficina Asesora de Planeación / Relacionamiento con el Ciudadano</t>
  </si>
  <si>
    <t>El 25 de marzo se envio un borrador de la Política de Transparecia a la Oficina Asesora de Planeacion
Correo: PTEP-3.CultLeg.EstdoAbi_1.3.RelCiud_30abr25.1
Borrador Política: PTEP-3.CultLeg.EstdoAbi_1.3.RelCiud_30abr25.2</t>
  </si>
  <si>
    <t>Durante el cuatrimestre, se ha venido adelantando en el desarrollo de la politica de transparencia. Se cuenta con el documento que sera revisado en el cómite de gestión Institucional, programado para el 17 de septiembre, por lo anterior no fue posible dar cumplimiento en la fecha inicialmente establecida</t>
  </si>
  <si>
    <t>Se cuenta con el documento que será revisado en el cómite de gestión Institucional, programado para el 17 de septiembre, por lo anterior no fue posible dar cumplimiento en la fecha inicialmente establecida</t>
  </si>
  <si>
    <t>Elaborar y publicar un informe anual de Rendición de Cuentas (con corte 1 de Octubre 2024 a 30 de Septiembre 2025)</t>
  </si>
  <si>
    <t xml:space="preserve">Informe anual de Rendición de Cuentas (con corte 1 de Octubre 2024 a 30 de Septiembre 2025) publicado y socializado </t>
  </si>
  <si>
    <t>Difundir la actividad misional de la entidad, a través de Boletines Informativos audiovisuales</t>
  </si>
  <si>
    <t>1 Boletín en redes sociales con corte cuatrimestral</t>
  </si>
  <si>
    <t>Grupo de Comunicaciones</t>
  </si>
  <si>
    <t>Durante el primer cuatrimestre del año se publicaron 10 boletines informativos titulados “Las 3 de la SUPER”, a través de los cuales se dio a conocer la gestión de la entidad en todas sus áreas misionales.</t>
  </si>
  <si>
    <t>Publicación y actualización de datos abiertos</t>
  </si>
  <si>
    <t>Conjuntos de datos publicados y actualizados</t>
  </si>
  <si>
    <t xml:space="preserve">Oficina de Tecnologías de la Información y Comunicaciones </t>
  </si>
  <si>
    <t>Realizar mesas de concertación con las empresas del sector transporte, orientadas a promover la protección de los derechos y la promoción de los deberes de los usuarios, con el propósito de abordar de manera efectiva los temas recurrentes identificados en las PQRD presentadas.</t>
  </si>
  <si>
    <t>Realizar 6 mesas de concertación con las empresas del sector transporte (3 con modo aéreo y 3 con modo transporte terrestre).</t>
  </si>
  <si>
    <r>
      <rPr>
        <b/>
        <sz val="11"/>
        <color rgb="FF000000"/>
        <rFont val="Calibri"/>
        <family val="2"/>
      </rPr>
      <t>Durante el primer cuatrimestre de 2025</t>
    </r>
    <r>
      <rPr>
        <sz val="11"/>
        <color rgb="FF000000"/>
        <rFont val="Calibri"/>
        <family val="2"/>
      </rPr>
      <t>, el despacho de la Delegada para la Protección de Usuarios del Sector Transporte, en colaboración con el equipo profesional de la Dirección de Prevención y Promoción, llevó a cabo dos mesas de concertación con las aerolíneas Lufthansa y Aerolíneas Argentinas. Estas sesiones tuvieron como objetivo principal promover la protección de los derechos y la concientización sobre los deberes de los usuarios, abordando de manera efectiva los temas recurrentes identificados en las Peticiones, Quejas, Reclamos y Denuncias (PQRD) presentadas ante la Superintendencia de Transporte. Estas acciones se enmarcan en las estrategias de prevención y promoción que la entidad desarrolla para fortalecer la calidad del servicio y garantizar la satisfacción de los usuarios del sector aéreo.</t>
    </r>
  </si>
  <si>
    <t xml:space="preserve">La Delegatura para la Protección de Usuarios del Sector Transporte, bajo el liderazgo de la delegada encargada y en el marco del Programa de Transparencia y Ética Pública 2025, como responsable del Subcomponente 1: Acceso a la información pública y transparencia, Actividad 1.7:
“Realizar mesas de concertación con las empresas del sector transporte, orientadas a promover la protección de los derechos y la promoción de los deberes de los usuarios, con el propósito de abordar de manera efectiva los temas recurrentes identificados en las PQRD presentadas.”
presenta el siguiente informe:
Esta actividad está programada para ejecutarse entre el 30 de abril y el 28 de noviembre de 2025, con la meta de realizar seis mesas de concertación con empresas del sector transporte (tres en el modo aéreo y tres en el modo terrestre).
Al inicio de la elaboración del PTEP se estableció que se realizarían dos mesas por cuatrimestre. En consecuencia, para el segundo cuatrimestre se reporta el cumplimiento de la actividad con la realización de dos mesas de concertación: una con la empresa Clic, del sector aéreo, y otra con la empresa Coomotor, del transporte terrestre.
Quedan pendientes dos mesas correspondientes al modo terrestre, las cuales se desarrollarán en el tercer cuatrimestre del año
</t>
  </si>
  <si>
    <t>“Realizar mesas de concertación con las empresas del sector transporte, orientadas a promover la protección de los derechos y la promoción de los deberes de los usuarios, con el propósito de abordar de manera efectiva los temas recurrentes identificados en las PQRD presentadas.”</t>
  </si>
  <si>
    <t>Realizar mesas de trabajo relacionadas con las acciones desarrolladas en la delegatura de concesiones (vigilados, ciudadanía, autoridades y otro)</t>
  </si>
  <si>
    <t>50 mesas de trabajo realizadas por parte de la delegatura</t>
  </si>
  <si>
    <t>Delegatura de Concesiones e Infraestructura</t>
  </si>
  <si>
    <t>Durante el primer cuatrimestre la Delegatura de Concesiones e Infraestructura realizó, tres (3) mesas de trabajo con la participacion de vigilados, ciudadania, autoridades y otros
PTEP-3.CulLeg_1.8.DCI_30abr25</t>
  </si>
  <si>
    <t>Durante el segundo cuatrimestre la Delegatura de Concesiones e Infraestructura realizó,  (9) mesas de trabajo con la participacion de vigilados, ciudadania, autoridades y otros
PTEP-3.CulLeg_1.8.DCI_30agost25</t>
  </si>
  <si>
    <t>Incorporar en los pliegos de condiciones o invitaciones públicas y sus anexos la declaratoria de los oferentes sobre no estar incursos en actividades de lavado de activos, financiación del terrorismo y proliferación de armas y riesgos de corrupción</t>
  </si>
  <si>
    <t>Un (1) documento de pliego de condiciones actualizado</t>
  </si>
  <si>
    <t>Grupo de Gestión Contractual</t>
  </si>
  <si>
    <t>Se incorporó en los pliegos de condiciones y/o invitaciones públicas de los procesos que se han adelantado. Como evidencia se anexa Invitación Pública de mínima cuantía del proceso IPMC-004-2025.</t>
  </si>
  <si>
    <t>Se incorporó en los pliegos de condiciones y/o invitaciones públicas de los procesos que se han adelantado. Como evidencia de anexa Pliego de Condiciones definitivo del proceso SASI No. 006 de 2025</t>
  </si>
  <si>
    <t>Elaborar y publicar en la pagina web de la entidad, 4 Boletines Estadisticos de Trafico Portuario en Colombia</t>
  </si>
  <si>
    <t>4 Boletines Estadisticos de Trafico Portuario en Colombia, publicados en la página web.</t>
  </si>
  <si>
    <t xml:space="preserve">
 Dirección de Promoción y Prevención de Puertos
</t>
  </si>
  <si>
    <t xml:space="preserve">Se elaboró el 28 de febrero de la presente anualidad  y publicó  en la pagina web de la entidad, el  Boletin Estadistico de Trafico Portuario en Colombia correspondiente a enero a diciembre de 2024. Los enclaces son:
https://www.supertransporte.gov.co/index.php/superintendencia-delegada-de-puertos/estadisticas-trafico-portuario-en-colombia/
https://www.supertransporte.gov.co/documentos/2025/marzo/puertos_06/BOLETIN-ESTADISTICO-TRAFICO-PORTUARIO-EN-COLOMBIA-ENERO-A-DICIEMBRE-2024.pdf
</t>
  </si>
  <si>
    <t>Quedan pendientes dos mesas correspondientes al modo terrestre, las cuales se desarrollarán en el tercer cuatrimestre del año</t>
  </si>
  <si>
    <t>Subcomponente 2 
Participación ciudadana y rendición de cuentas</t>
  </si>
  <si>
    <t>Realizar audiencia pública de rendición de cuentas</t>
  </si>
  <si>
    <t>Audiencia pública de rendición de cuentas realizada</t>
  </si>
  <si>
    <t>Lidera Despacho, Equipo de Cominicaciones, Relacionamiento con el ciudadano y Oficina Asesora de Planeación con apoyo de todas las dependencias</t>
  </si>
  <si>
    <t>Desarrollar un espacio de diálogo virtual (chat, foro, facebook live) de una temática relacionada con Transito y Transporte Terrestre</t>
  </si>
  <si>
    <t>1 espacio de dialogo desarrollado</t>
  </si>
  <si>
    <t>Delegatura de Tránsito y Transporte Terrestre</t>
  </si>
  <si>
    <t>Se está realizando la programación del espacio de diálogo</t>
  </si>
  <si>
    <t>Llevar a cabo mesas de trabajo con las empresas de transporte en el marco del programa de prevención ante la reclamación</t>
  </si>
  <si>
    <t>3 mesas de trabajo con las empresas de transporte en el marco del programa de prevención ante la reclamación</t>
  </si>
  <si>
    <r>
      <rPr>
        <b/>
        <sz val="11"/>
        <color rgb="FF000000"/>
        <rFont val="Calibri"/>
        <family val="2"/>
      </rPr>
      <t>Durante el primer cuatrimestre de 2025</t>
    </r>
    <r>
      <rPr>
        <sz val="11"/>
        <color rgb="FF000000"/>
        <rFont val="Calibri"/>
        <family val="2"/>
      </rPr>
      <t>, la Delegatura para la Protección de Usuarios del Sector Transporte, a través de la Dirección de Prevención y Promoción, implementó el Programa de Prevención ante la Reclamación con el objetivo de fortalecer la legalidad y la formalidad en la prestación del servicio de transporte. En este contexto, se llevaron a cabo cinco mesas de trabajo con empresas del sector: una correspondiente al modo aéreo y cuatro al modo terrestre. Estas sesiones permitieron identificar oportunidades de mejora en la atención al usuario y en la gestión de reclamaciones, promoviendo el cumplimiento normativo y la adopción de buenas prácticas empresariales. Las actas de reunión y el material pedagógico utilizado respaldan la ejecución de estas actividades</t>
    </r>
  </si>
  <si>
    <t>Durante el segundo cuatrimestre de 2025, la Delegatura para la Protección de Usuarios del Sector Transporte, a través de la Dirección de Prevención y Promoción, implementó el Programa de Prevención ante la Reclamación con el objetivo de fortalecer la legalidad y la formalidad en la prestación del servicio de transporte.
En este contexto, se llevaron a cabo seis mesas de trabajo con empresas del sector: una correspondiente al modo aéreo y cinco al modo terrestre. Estas sesiones permitieron identificar oportunidades de mejora en la atención al usuario y en la gestión de reclamaciones, promoviendo el cumplimiento normativo y la adopción de buenas prácticas empresariales. Las actas de reunión respaldan la ejecución de estas actividades</t>
  </si>
  <si>
    <r>
      <t xml:space="preserve">Durante el </t>
    </r>
    <r>
      <rPr>
        <b/>
        <sz val="11"/>
        <color rgb="FF000000"/>
        <rFont val="Calibri"/>
        <family val="2"/>
      </rPr>
      <t>segundo cuatrimestre de 2025</t>
    </r>
    <r>
      <rPr>
        <sz val="11"/>
        <color rgb="FF000000"/>
        <rFont val="Calibri"/>
        <family val="2"/>
      </rPr>
      <t xml:space="preserve">, la Delegatura para la Protección de Usuarios del Sector Transporte, a través de la Dirección de Prevención y Promoción, implementó el Programa de Prevención ante la Reclamación con el objetivo de fortalecer la legalidad y la formalidad en la prestación del servicio de transporte.
En este contexto, se llevaron a cabo </t>
    </r>
    <r>
      <rPr>
        <b/>
        <sz val="11"/>
        <color rgb="FF000000"/>
        <rFont val="Calibri"/>
        <family val="2"/>
      </rPr>
      <t xml:space="preserve">seis mesas de trabajo </t>
    </r>
    <r>
      <rPr>
        <sz val="11"/>
        <color rgb="FF000000"/>
        <rFont val="Calibri"/>
        <family val="2"/>
      </rPr>
      <t xml:space="preserve">con empresas del sector: </t>
    </r>
    <r>
      <rPr>
        <b/>
        <sz val="11"/>
        <color rgb="FF000000"/>
        <rFont val="Calibri"/>
        <family val="2"/>
      </rPr>
      <t>una</t>
    </r>
    <r>
      <rPr>
        <sz val="11"/>
        <color rgb="FF000000"/>
        <rFont val="Calibri"/>
        <family val="2"/>
      </rPr>
      <t xml:space="preserve"> correspondiente al modo aéreo y </t>
    </r>
    <r>
      <rPr>
        <b/>
        <sz val="11"/>
        <color rgb="FF000000"/>
        <rFont val="Calibri"/>
        <family val="2"/>
      </rPr>
      <t xml:space="preserve">cinco </t>
    </r>
    <r>
      <rPr>
        <sz val="11"/>
        <color rgb="FF000000"/>
        <rFont val="Calibri"/>
        <family val="2"/>
      </rPr>
      <t>al modo terrestre. Estas sesiones permitieron identificar oportunidades de mejora en la atención al usuario y en la gestión de reclamaciones, promoviendo el cumplimiento normativo y la adopción de buenas prácticas empresariales. Las actas de reunión respaldan la ejecución de estas actividades</t>
    </r>
  </si>
  <si>
    <t xml:space="preserve">
28/11/2025</t>
  </si>
  <si>
    <t>Diseñar, aplicar y sistematizar los datos de una encuesta para conocer los temas a priorizar en la audiencia pública de rendición de cuentas de la Superintendencia de Transporte</t>
  </si>
  <si>
    <t>Encuesta diseñada, divulgada y aplicada</t>
  </si>
  <si>
    <t>Oficina de Planeación con apoyo del grupo de Comunicaciones / Relacionamiento con el Ciudadano</t>
  </si>
  <si>
    <t xml:space="preserve">Desarrollar campaña de expectativa y divulgación de la encuesta de rendición de cuentas dirigido a vigilados y publico en general </t>
  </si>
  <si>
    <t>1 campaña realizada</t>
  </si>
  <si>
    <t>Grupo de Comunicaciones / Relacionamiento con el Ciudadano</t>
  </si>
  <si>
    <t>A la fecha, no se ha iniciado la campaña de expectativa relacionada con la rendición de cuentas, ya que este ejercicio, conforme a la planeación institucional y a lo establecido en años anteriores, se realiza habitualmente en el mes de noviembre. Por tal razón, las acciones de comunicación y divulgación se programarán oportunamente de acuerdo con el cronograma definido para dicho proceso.</t>
  </si>
  <si>
    <t>Hacer encuesta a la Ciudadanía para conocer su percepción sobre la gestión presentada presentada en la Audiencia Pública de Rendición de cuentas 2025</t>
  </si>
  <si>
    <t>Resultados de la encuesta realizada.</t>
  </si>
  <si>
    <t>Divulgar las respuestas a las preguntas efectuadas por la ciudadanía durante la audiencia y en la encuesta posterior a la rendición de cuentas</t>
  </si>
  <si>
    <t>Documento de respuesta a inquietudes publicado en página web</t>
  </si>
  <si>
    <t>Oficina Asesora de Planeación con el apoyo de las Delegaturas / Relacionamiento con el Ciudadano</t>
  </si>
  <si>
    <t>Elaborar el informe final de la estrategia de rendición de cuentas de la entidad.</t>
  </si>
  <si>
    <t>Informe final de la estrategia de Rendición de Cuentas</t>
  </si>
  <si>
    <t>Participar en la audiencia pública de rendición de cuentas  del Sector Transporte</t>
  </si>
  <si>
    <t>Audiencia realizada</t>
  </si>
  <si>
    <t>Despacho del Superintendente</t>
  </si>
  <si>
    <t>Realizar espacios de diálogo  de cara a la ciudadanía</t>
  </si>
  <si>
    <t>Publicaciones, fotografía, entre otras evidencias de los espacios de diálogo realizados</t>
  </si>
  <si>
    <t>Relacionamiento con el ciudadano / comunicaciones</t>
  </si>
  <si>
    <t>El 27 de agosto de 2025 se realizo EL FACEBOOK LIVE, donde se dio a conocer a los vigilados y la ciudadania en general la aplicacion del programa especial de cierres y afectaciones PAFYCY</t>
  </si>
  <si>
    <t>Preparar y realizar espacios de diálogo virtual (facebook live, tiktok live, youtube live e instragam live) con el fin de responder inquitudes y dar a concer los últimos avances de la entidad.</t>
  </si>
  <si>
    <t>Un (1) espacio de diálogo virtual de forma cuatrimestral</t>
  </si>
  <si>
    <t>Se realizaron 8 transmisiones en vivo con el objetivo de promover la participación ciudadana. Estas jornadas permitieron alcanzar a más de 9.869 personas conectadas, fortaleciendo así los canales de comunicación directa con la ciudadanía y fomentando la transparencia en la gestión de la Superintendencia de Transporte.</t>
  </si>
  <si>
    <t xml:space="preserve">Mesas de trabajo realizadas con los actores de la cadena logistica supervisada por la Delegatura de Puertos (vigilados, autoridades, gremios y otros) </t>
  </si>
  <si>
    <t>20 mesas de trabajo realizadas por la Delegatura de Puertos</t>
  </si>
  <si>
    <t xml:space="preserve">Superintendente Delegada de Puertos
Directora de la Dirección de Promoción y Prevención de Puertos
</t>
  </si>
  <si>
    <t xml:space="preserve">Desarrollar un espacio de rendición de cuentas con las organizaciones de la sociedad civil de derechos de las mujeres e igualdad de género, con el fin de socializar avances en el cumplimiento de los objetivos de la política de género institucional </t>
  </si>
  <si>
    <t>Un (1) espacio de rendición de cuentas con las organizaciones de la sociedad civil  de derechos de las mujeres e igualdad de género</t>
  </si>
  <si>
    <t>Equipo de Igual de Género / Oficina Asesora de Planeación</t>
  </si>
  <si>
    <t xml:space="preserve">Desarrollar un espacio de diálogo virtual (chat, foro, facebook live) de un tema relacionado con las acciones desarrolladas por la Delegatura de Puertos </t>
  </si>
  <si>
    <t>Delegatura de Puertos</t>
  </si>
  <si>
    <t>No se ralizó en este cuatrimestre</t>
  </si>
  <si>
    <t>Un (1) documento de pliego de condiciones ajustado</t>
  </si>
  <si>
    <t>Se incorporó en los pliegos de condiciones y/o invitaciones públicas de los procesos que se han adelantado . Como evidencia se anexa Invitación Pública de mínima cuantía del proceso IPMC-004-2025.</t>
  </si>
  <si>
    <t>Gestión de Talento Humano</t>
  </si>
  <si>
    <t>Para el segundo cuatrimestre no se registraron conflicto de intereses, se anexan evidencias de seguimientos realizados. Para el periodo restante se continuara con  el seguimiento del reporte de situaciones de conflicto de intereses</t>
  </si>
  <si>
    <t xml:space="preserve">Realizar seguimiento y monitoreo al registro de conflictos de intereses que han surtido trámite </t>
  </si>
  <si>
    <t>Una (1) matriz de seguimiento y monitoreo al registro de conflictos de intereses que han surtido trámite</t>
  </si>
  <si>
    <t>Se anexa matriz del seguimiento y monitoreo del conflicto de intereses.</t>
  </si>
  <si>
    <t xml:space="preserve">Publicar semestralmente un informe con los resultados de minimo 4 estrategias a ser ejecutadas por la Dirección de Promoción y Prevención de Puertos en ejercicio de su función de vigilancia e inspección. </t>
  </si>
  <si>
    <t>Un (1) documento semestral con los resultados de las cuatro (4)estrategias ejecutadas</t>
  </si>
  <si>
    <t>Se realiza la publicación en Redes Sociales  de las actividades correspondientes a la Estrategia Indice de Formalización Fluvial IFF y se consolidaron en el Documento "4 ESTRATEGIAS", se anexa evidencia: PTEP_3.4_PyPP_Ago2025</t>
  </si>
  <si>
    <t>Componente 4. Iniciativas Adicionales</t>
  </si>
  <si>
    <t>Componente 4: Iniciativas adicionales</t>
  </si>
  <si>
    <r>
      <rPr>
        <b/>
        <sz val="11"/>
        <color rgb="FF000000"/>
        <rFont val="Calibri"/>
        <family val="2"/>
        <scheme val="minor"/>
      </rPr>
      <t xml:space="preserve">Subcomponente
</t>
    </r>
    <r>
      <rPr>
        <sz val="11"/>
        <color rgb="FF000000"/>
        <rFont val="Calibri"/>
        <family val="2"/>
        <scheme val="minor"/>
      </rPr>
      <t>Iniciativas Adicionales</t>
    </r>
  </si>
  <si>
    <t xml:space="preserve">Publicar video sobre el deber de rendir testimonio cuando es citado y su consecuencia al rehusarse </t>
  </si>
  <si>
    <t>video publicado sobre el deber de rendir testimonio cuando es citado y su consecuencia al rehusarse</t>
  </si>
  <si>
    <t>Se público el video en la plataforma de Teams, y en familia Supertransporte sobre el deber de rendir testimonio cuando es citado y su consecuencia al rehusarse (PTEP-4.InicAdic_1.1CID)</t>
  </si>
  <si>
    <t xml:space="preserve">Dicha Activadad ya se realizó en el anterior cuatrimestre </t>
  </si>
  <si>
    <t>Publicar banner sobre principios que rigen el proceso de derecho disciplinario</t>
  </si>
  <si>
    <t>Banner sobre principios que rigen el proceso de derecho disciplinario.</t>
  </si>
  <si>
    <t xml:space="preserve">Dicha Actividad no aplica para este catrimestre </t>
  </si>
  <si>
    <t>Dicha Actividad no aplica para este cuatrimestre</t>
  </si>
  <si>
    <t xml:space="preserve">Realizar una campaña para servidores públicos y contratistas en el marco del 18 de agosto; día de la lucha contra la corrupción </t>
  </si>
  <si>
    <t>Publicacion en el Boletin Informativo de la Entidad "herramientas para fortalecer una gestión pública transparente".</t>
  </si>
  <si>
    <t>Se encuentra en un periodo menor a un mes y no reporta registro de informacion</t>
  </si>
  <si>
    <t>Actualización y publicación de Tablas de Control de Acceso.</t>
  </si>
  <si>
    <t xml:space="preserve">Documento de tablas de acceso actualizado y publicado en  pagina WEB y boletín </t>
  </si>
  <si>
    <t>Se inicia la revisión de las tablas de control de acceso, se preveé generar la actualización y publicación antes de la fecha de entrega del compromiso 28/11/2025.</t>
  </si>
  <si>
    <t>Se encuentra al pendiente la celebración de comité para aprobación de la herramienta, se preveé generar la actualización y publicación antes de la fecha de entrega del compromiso 28/11/2025.</t>
  </si>
  <si>
    <t xml:space="preserve">Actualización de la publicación de Tablas de Retención Documental - TRD, conforme a las modificaciones efectuadas. </t>
  </si>
  <si>
    <t>Documento "tablas de retención documental - TRD" actualizada y publicada pagina WEB</t>
  </si>
  <si>
    <t>Se inicia la revisión de las tablas de retención documental, se preveé generar la actualización y publicación antes de la fecha de entrega del compromiso 28/11/2025.</t>
  </si>
  <si>
    <t xml:space="preserve">Actualización del Inventario Documental del Archivo Central. </t>
  </si>
  <si>
    <t>Formato Único de Inventario Documental - FUID actualizado.</t>
  </si>
  <si>
    <t>Se inicia la revisión de estado de los inventarios, se preveé generar la actualización y publicación antes de la fecha de entrega del compromiso 28/11/2025.</t>
  </si>
  <si>
    <t>Se genera la versión actualizada de inventario en la página institucional, datos abiertos.</t>
  </si>
  <si>
    <t>Realizar una alianza estratégica con (entidades, institituciones académicas o centros de pensamiento) para promover actividades de generación de conocimiento</t>
  </si>
  <si>
    <t>Un documento en el cual se registre la alianza estratégica con entidades, institituciones académicas o centros de pensamiento para promover actividades de generación de conocimiento</t>
  </si>
  <si>
    <t>No se tienen actividades pendientes para este periodo</t>
  </si>
  <si>
    <t xml:space="preserve">Revisar la información de los trámites, servicios y Otros Procedimientos Administrativos - OPAS, para actualizarla en el SUIT, Portafolio de Trámites y página web de la entidad. </t>
  </si>
  <si>
    <t>Actualizar los tramítes para el pago de obligaciones mediante el boton PSE  y la generación de certificados de paz y salvo y estados financieros, en el sentido de modificar la normatividad y enlaces dispuestos para tales fines.</t>
  </si>
  <si>
    <t>Dirección Financiera</t>
  </si>
  <si>
    <t>Trámite  Orden de entrega de Vehículos de transporte público terrestre automotor inmovilizados</t>
  </si>
  <si>
    <t>Delegatura de Transito y Transporte Terrestre</t>
  </si>
  <si>
    <t>Durante los meses de enero, febrero, marzo y abril, se atendieron 2009 solicitudes de salida de vehículos inmovilizados.</t>
  </si>
  <si>
    <t>LA INFORMACIÓN PRESENTADA NO CORRESPONDE CON LA ACTIVIDAD A REALIZAR. NO SE CUENTA CON EVIDENCIAS CARGADAS</t>
  </si>
  <si>
    <t>Trámite Inscripción y registro de operadores portuarios, marítimos y fluviales</t>
  </si>
  <si>
    <t>Otro Procedimiento Administrativo Conciliación de Conflictos en el Sector transporte e infraestructura</t>
  </si>
  <si>
    <t>Oficina Asesora Jurídica</t>
  </si>
  <si>
    <t>Se levanta acta como se muestra en la evidencia, y en la cual consta que, de acuerdo con la normatividad vigente, no es necesario crear y/o actualizar procedimientos para OPAS</t>
  </si>
  <si>
    <t>Revisar la información normativa y de procedimientos internos del área con el fin de identificar si hay trámites susceptibles de ser inscritos en el SUIT y Portafolio de trámites</t>
  </si>
  <si>
    <t>Revisión la información normativa y de procedimientos internos del área y caso de ser requerido realizar el trámite de inscripción en SUIT</t>
  </si>
  <si>
    <t>Tras realizar la revisión normativa a los procedimientos internos del área, y para el primer cuatrimestre no se requirieron  de la modificación y/o inscripción del trámite en SUIT</t>
  </si>
  <si>
    <t>NO SE CUENTA CON EVIDENCIAS CARGADAS</t>
  </si>
  <si>
    <t>Delegatura para la Protección de Usuarios</t>
  </si>
  <si>
    <t>Por parte de la Delegatura y sus direcciones, no se presentó el reporte de actualización SUIT correspondiente al cuatrimestre</t>
  </si>
  <si>
    <t>Durante el segundo cuatrimestre no se reportaron, por parte de las áreas, nuevos procedimientos que requieran ser inscritos en el SUIT.</t>
  </si>
  <si>
    <t>Articulación con actores externos para la protección de los usuarios de transporte</t>
  </si>
  <si>
    <t>1 articulación con actores externos</t>
  </si>
  <si>
    <t>Articulación con actores externos para la protección de los usuarios del transporte, en el marco de la reunión general convocada para socializar la metodología de seguimiento a los acuerdos protocolizados en la consulta previa ordenada por la Sentencia T-333</t>
  </si>
  <si>
    <t>Actividad reportada en el primer cuatrimestre.</t>
  </si>
  <si>
    <t>Se levanta acta como se muestra en la evidencia, y en la cual consta que, de acuerdo con la normatividad vigente, no es necesario crear y/o actualizar procedimientos para OPAS. En la misma acta se trataron los dos temas.</t>
  </si>
  <si>
    <t>Capacitar al equipo de Regionales de la SuperTransporte sobre cultura del "buen servicio"</t>
  </si>
  <si>
    <t>Capacitaciones desarrolladas</t>
  </si>
  <si>
    <t>Talento Humano</t>
  </si>
  <si>
    <t>Debido al retraso en el proceso contractual de la Entidad, el contrato del Plan Institucional de Capacitación (PIC) no se logró formalizar según lo planeado inicialmente. Adicionalmente, el proceso de selección de las Superintendencias, adelantado por la CNSC, generó cambios en el desarrollo de las actividades internas del Grupo de Talento Humano, entre ellos la reprogramación de las diferentes capacitaciones contempladas en el PIC. Esta capacitación fue programada inicialmente para el 05 de junio de 2025, bajo el ítem 1.20 del eje N.º 2 del PTEP, con fecha límite hasta el 31 de julio de 2025. Por esta razón, se radicó el memorando 20255020042753, solicitando la modificación de las actividades duplicadas. Asimismo, el día 30 de abril finalizaron los contratos de los regionales y, actualmente, durante el mes de mayo, se está adelantando nuevamente el proceso de contratación.</t>
  </si>
  <si>
    <t>POR TEMAS EXTERNOS NO SE LOGRÓ CUMPLIR CON LA ACTIVIDAD EN LOS TIEMPOS ESTABLECIDOS</t>
  </si>
  <si>
    <t>Capacitación abierta a funcionarios en Servicio al Ciudadano</t>
  </si>
  <si>
    <t>Capacitación servicio al ciudadano</t>
  </si>
  <si>
    <t>Evidencias capacitación PTEP-4.InicAdic_1.20.TH_30ago25</t>
  </si>
  <si>
    <t>Desarrollar actividades de sensibilización dirigidas a las diferentes dependencias de la Entidad, sobre el procedimiento y marco normativo para la atención de PQRSD.</t>
  </si>
  <si>
    <t xml:space="preserve">tres (3) sensibilizaciones anuales de la normatividad </t>
  </si>
  <si>
    <t xml:space="preserve">Se envio en redes sociales y por el grupo de Teams  a los contratistas y funcionarios una publicacion sobre el significado de PQRSDF y el tiempo establecido de respuesta 
PTEP-4.InicAdic_1.21.RelCiud_30agos25
PTEP-4.InicAdic_1.21.RelCiud_30Agos25_2
Se llevó a cabo una jornada de sensibilización sobre el marco de las PQRSDF en la entidad, con el fin de fortalecer el conocimiento y la apropiación de este mecanismo entre los funcionarios
PTEP-4.InicAdic_1.21.RelCiud
</t>
  </si>
  <si>
    <t>Desarrollar sensiblizaciones en actividades propias del grupo de relacionamiento con el ciudadado</t>
  </si>
  <si>
    <t xml:space="preserve">cuatro (4) sensibilizaciones anuales </t>
  </si>
  <si>
    <t>Teniendo encuenta que sensibilizar abarca actividades como charlas, conferencias, exposiciones, talleres formacion de grupos, concursos, juegos entre otros, se realizaron las siguientes actividades:
En el mes de marzo se remitio el enlace para un Diplomado de lenguaje incluyente y accesible dado por la ESAP,  como evidencia enviamos la invitacion por parte del GIT de Relacionamiento con el Ciudadano a las diferentes areas y el certificado de participacion de algunos de los integrantes del GIT de relacionamiento con el ciudadano  
(PTEP-4.InicAdic_1.22.RelCiud_30abr25.1) y correo electronico
Teniendo en cuenta que unas de las funciones del GIT de Relacionamiento con el Ciudadano es realizar seguimiento a las PQRSD y bandejas de Orfeo para los meses de febrero y abril se realizaron 18 reuniones  de seguimiento a PQRSD, con varias dependecias de la entidad en las cuales se les recordo la importancia de tramitar las PQRSDF de vigencias anteriores a 2025, en pro de cumplir con la normatividad vigente.
 (PTEP-4.InicAdic_1.22.RelCiud_30abr25).</t>
  </si>
  <si>
    <t>Se realizo una capacitacion al grupo de relacionamiento con el ciudadano: 
PTEP-4.InicAdic_1.22.RelCiud_30Agos25</t>
  </si>
  <si>
    <t>Dar a conocer la información de la entidad que se encuentran registrada en GOV.CO para facilitar al usuario su consulta en este aplicativo.</t>
  </si>
  <si>
    <t>Comunicación Web y Redes Sociales</t>
  </si>
  <si>
    <t xml:space="preserve">
Grupo Interno de Comunicaciones</t>
  </si>
  <si>
    <t>Se realizó una campaña en redes sociales con el soporte técnico disponible en el siguiente enlace: https://x.com/Supertransporte/status/1907194188044664890, con el objetivo de dar a conocer el portal GOV.CO.
Adicionalmente, en la página web de la Superintendencia se habilitó un botón que dirige a los usuarios directamente al portal GOV.CO y a los trámites de la entidad disponibles en dicha plataforma.</t>
  </si>
  <si>
    <t>1.24</t>
  </si>
  <si>
    <t>Revisar los procesos de vigilancia, inspección y dos procedimientos de la Dirección de Promoción y Prevención y realizar las actualizaciones pertienentes si así lo requiere.</t>
  </si>
  <si>
    <t>Procesos de vigilancia, inspección y dos procedimientos de la Dirección de Promoción y Prevención revisados y  pubicados en cadena de valor</t>
  </si>
  <si>
    <t>1.25</t>
  </si>
  <si>
    <t>Revisar el proceso de control y un procedimiento de la Dirección de Investigaciones y Control y realizar las actualizaciones pertienentes si así lo requiere.</t>
  </si>
  <si>
    <t>Proceso de control y un procedimiento de la Dirección de Control , revisados y  pubicados en cadena de valor</t>
  </si>
  <si>
    <t>Dirección de Investigaciones y Control de Puertos</t>
  </si>
  <si>
    <t>1.26</t>
  </si>
  <si>
    <t>Socializar al interior de la Delegatura de Puertos los diferentes planes y programas que se ejecutaran en la vigencia 2025.</t>
  </si>
  <si>
    <t xml:space="preserve">Lista de Asistencia.
Acta de Reunion. </t>
  </si>
  <si>
    <t>Desde  principios del mes de marzo se invitó y socializó a funcionarios y contratistas de la Dirección de Promoción y Prevención de la Delegada de Puertos el ejercicio de planeación realizado y consolidado en el Plan de Acción Institucional PAI, se adjuntan evidencias. Adicionalmente, con fecha 30 de abril, la Superintendente Delegada de Puertos remititó a los funcioanrios y contratistas de la Delegatura, un archivo excel con los planes que debe presentar a la OAP.</t>
  </si>
  <si>
    <t>1.27</t>
  </si>
  <si>
    <t xml:space="preserve">Implementar nuevo portal web para la Superintendenia de Transporte </t>
  </si>
  <si>
    <t>Portal web implementado</t>
  </si>
  <si>
    <t>Dadas las dificultades del primer semestre respecto a contratación, sugerimos cambiar la actividad a "Optimizar el desempeño del portal web de la Superintendencia de Transporte"</t>
  </si>
  <si>
    <t>1.28</t>
  </si>
  <si>
    <t>1.29</t>
  </si>
  <si>
    <t>Realizar alianzas interinstitucionales para el fortalecimiento de la cultura ALA/CFT/CFP</t>
  </si>
  <si>
    <t>Documentos donde se registre la alianza interinstitucional</t>
  </si>
  <si>
    <r>
      <rPr>
        <sz val="11"/>
        <color rgb="FF000000"/>
        <rFont val="Arial Narrow"/>
      </rPr>
      <t xml:space="preserve">Se anexa convenio, documento  de Cooperación Internacional, suscrito entre UNODC y la Superintendencia de Transporte, cuyo objeto es: </t>
    </r>
    <r>
      <rPr>
        <i/>
        <sz val="11"/>
        <color rgb="FF000000"/>
        <rFont val="Arial Narrow"/>
      </rPr>
      <t>“Aunar esfuerzos técnicos y financieros para fortalecer las capacidades sustantivas de la Superintendencia de Transporte para definir e implementar estrategias, metodologías, instrumentos y herramientas para fortalecer la supervisión del Sistema de Administración de Riesgos de Lavado de Activos, Financiación del Terrorismo y Financiación de la Proliferación de Armas de Destrucción Masiva SARLAFT, así como el fortalecimiento de la transparencia y la lucha contra la corrupción en el sector transporte".</t>
    </r>
  </si>
  <si>
    <t>Racionalización de trámites</t>
  </si>
  <si>
    <t>Orden de entrega de vehículos de transporte público terrestre automotor inmovilizados</t>
  </si>
  <si>
    <t>Ampliar los tamaños de recepción de documentos, mejorar la estabilidad de la plataforma y corregir documentación o información incompleta.</t>
  </si>
  <si>
    <t>Oficina de Tecnologías de la Información y Comunicaciones / Delegatura de Tránsito y Transporte Terreste</t>
  </si>
  <si>
    <t>OTIC: Se han venido realizando las mesas de trabajo para definir los planes de trabajo</t>
  </si>
  <si>
    <t>OTIC: Se han venido realizando labores conjuntas con la delegatura respecto al borrador de resolución, prueba de la plataforma y espectativa del nuevo aplicativo.</t>
  </si>
  <si>
    <t>Inscripción y registro de operadores portuarios marítimos y fluviales.</t>
  </si>
  <si>
    <t>Reingeniería al módulo de registro de operador portuario para no redundar en entrega de información a la Superintendencia de Transporte</t>
  </si>
  <si>
    <t>Oficina de Tecnologías de la Información y Comunicaciones / Delegatura de Puertos</t>
  </si>
  <si>
    <t>OTIC: los recursos estan enfocados en la finalización de otros desarrollos, se espera enfocarnos en el último cuatrimestre para evacuar esta actividad</t>
  </si>
  <si>
    <t>OFICINA ASESORA DE PLANEACIÓN - OAP
PROPUESTA DE CÓMO MARCAR LOS ARCHIVOS PROGRAMA DE TRANSPARENCIA Y ÉTICA PÚBLICA
30 de abril de 2025</t>
  </si>
  <si>
    <t xml:space="preserve">A continuación, se registra la información y los campos mínimos propuestos de cómo se debe marcar los archivos para una mejor identificación y comprensión de la información que se está reportando. </t>
  </si>
  <si>
    <t>NOMBRE DEL INFORME</t>
  </si>
  <si>
    <t>COMPONENTE</t>
  </si>
  <si>
    <r>
      <rPr>
        <b/>
        <sz val="10"/>
        <color rgb="FFFF0066"/>
        <rFont val="Calibri"/>
        <family val="2"/>
        <scheme val="minor"/>
      </rPr>
      <t xml:space="preserve">ACTIVIDAD </t>
    </r>
    <r>
      <rPr>
        <b/>
        <sz val="8"/>
        <color rgb="FFFF0066"/>
        <rFont val="Calibri"/>
        <family val="2"/>
        <scheme val="minor"/>
      </rPr>
      <t xml:space="preserve">
(identifica el subcomponente)</t>
    </r>
  </si>
  <si>
    <t xml:space="preserve"> RESPONSABLE</t>
  </si>
  <si>
    <t>FECHA CORTE DE LA INFORMACIÓN REPORTADA</t>
  </si>
  <si>
    <t>EJEMPLOS PARA MARCAR LAS EVIDENCIAS</t>
  </si>
  <si>
    <r>
      <t xml:space="preserve">PROGRAMA DE TRANSPARENCIA Y ÉTICA PÚBLICA - </t>
    </r>
    <r>
      <rPr>
        <b/>
        <sz val="11"/>
        <color theme="1"/>
        <rFont val="Calibri"/>
        <family val="2"/>
        <scheme val="minor"/>
      </rPr>
      <t>PTEP</t>
    </r>
  </si>
  <si>
    <r>
      <rPr>
        <sz val="11"/>
        <color rgb="FFFF3300"/>
        <rFont val="Calibri"/>
        <family val="2"/>
        <scheme val="minor"/>
      </rPr>
      <t>PTEP</t>
    </r>
    <r>
      <rPr>
        <sz val="11"/>
        <color rgb="FF92D050"/>
        <rFont val="Calibri"/>
        <family val="2"/>
        <scheme val="minor"/>
      </rPr>
      <t>-</t>
    </r>
    <r>
      <rPr>
        <sz val="11"/>
        <color rgb="FF0070C0"/>
        <rFont val="Calibri"/>
        <family val="2"/>
        <scheme val="minor"/>
      </rPr>
      <t>1.Gst.RisgCorrup</t>
    </r>
    <r>
      <rPr>
        <sz val="11"/>
        <color rgb="FF92D050"/>
        <rFont val="Calibri"/>
        <family val="2"/>
        <scheme val="minor"/>
      </rPr>
      <t>_</t>
    </r>
    <r>
      <rPr>
        <sz val="11"/>
        <color rgb="FFFF0066"/>
        <rFont val="Calibri"/>
        <family val="2"/>
        <scheme val="minor"/>
      </rPr>
      <t>1.1</t>
    </r>
    <r>
      <rPr>
        <sz val="11"/>
        <color rgb="FF632523"/>
        <rFont val="Calibri"/>
        <family val="2"/>
        <scheme val="minor"/>
      </rPr>
      <t>.</t>
    </r>
    <r>
      <rPr>
        <sz val="11"/>
        <color rgb="FF00FF00"/>
        <rFont val="Calibri"/>
        <family val="2"/>
        <scheme val="minor"/>
      </rPr>
      <t>OAP</t>
    </r>
    <r>
      <rPr>
        <sz val="11"/>
        <color rgb="FF92D050"/>
        <rFont val="Calibri"/>
        <family val="2"/>
        <scheme val="minor"/>
      </rPr>
      <t>_</t>
    </r>
    <r>
      <rPr>
        <sz val="11"/>
        <color rgb="FFD81E3D"/>
        <rFont val="Calibri"/>
        <family val="2"/>
        <scheme val="minor"/>
      </rPr>
      <t>30abr25</t>
    </r>
  </si>
  <si>
    <t>Control Interno Disciplinario</t>
  </si>
  <si>
    <t>PTEP-1.Gst.RisgCorrup_2.1.CID_30abr25</t>
  </si>
  <si>
    <t>PROGRAMA DE TRANSPARENCIA Y ÉTICA PÚBLICA - PTEP</t>
  </si>
  <si>
    <t>Componente 2: Redes y articulación</t>
  </si>
  <si>
    <t>PTEP-2.RedsyArtc_1.10.OAJ-CConc_30abr25</t>
  </si>
  <si>
    <t>N</t>
  </si>
  <si>
    <t>PTEP-3.CultLeg.EstdoAbi_3.1.CONTRAT_30abr25</t>
  </si>
  <si>
    <t>PTEP-3.CultLeg.EstdoAbi_3.3.TH_30abr25</t>
  </si>
  <si>
    <t>PTEP-4.InicAdic_1.9.TTT_30abr25</t>
  </si>
  <si>
    <t>PTEP-4.InicAdic_1.22.RelCiud_30abr25</t>
  </si>
  <si>
    <t>PLAN DE PARTICIPACIÓN CIUDADANA</t>
  </si>
  <si>
    <t>PPC_</t>
  </si>
  <si>
    <r>
      <rPr>
        <b/>
        <sz val="10"/>
        <color theme="1"/>
        <rFont val="Calibri"/>
        <family val="2"/>
        <scheme val="minor"/>
      </rPr>
      <t xml:space="preserve">ACTIVIDAD </t>
    </r>
    <r>
      <rPr>
        <sz val="8"/>
        <color theme="1"/>
        <rFont val="Calibri"/>
        <family val="2"/>
        <scheme val="minor"/>
      </rPr>
      <t xml:space="preserve">
(identifica el subcomponente)</t>
    </r>
  </si>
  <si>
    <t>IDENTIFICAR IMÁGENES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</si>
</sst>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Calibri"/>
      <family val="2"/>
      <scheme val="minor"/>
    </font>
    <font>
      <b/>
      <sz val="11"/>
      <color theme="1"/>
      <name val="Arial Narrow"/>
      <family val="2"/>
    </font>
    <font>
      <sz val="11"/>
      <color indexed="8"/>
      <name val="Arial Narrow"/>
      <family val="2"/>
    </font>
    <font>
      <sz val="11"/>
      <color theme="1"/>
      <name val="Arial Narrow"/>
      <family val="2"/>
    </font>
    <font>
      <b/>
      <sz val="11"/>
      <color indexed="8"/>
      <name val="Arial Narrow"/>
      <family val="2"/>
    </font>
    <font>
      <b/>
      <sz val="10"/>
      <color theme="1"/>
      <name val="Arial Narrow"/>
      <family val="2"/>
    </font>
    <font>
      <sz val="11"/>
      <name val="Arial Narrow"/>
      <family val="2"/>
    </font>
    <font>
      <sz val="11"/>
      <color rgb="FFFF0000"/>
      <name val="Arial Narrow"/>
      <family val="2"/>
    </font>
    <font>
      <sz val="10"/>
      <color theme="1"/>
      <name val="Arial Narrow"/>
      <family val="2"/>
    </font>
    <font>
      <sz val="10"/>
      <name val="Arial"/>
      <family val="2"/>
    </font>
    <font>
      <sz val="10"/>
      <name val="Arial Narrow"/>
      <family val="2"/>
    </font>
    <font>
      <sz val="10"/>
      <color indexed="8"/>
      <name val="Arial Narrow"/>
      <family val="2"/>
    </font>
    <font>
      <b/>
      <sz val="10"/>
      <color indexed="8"/>
      <name val="Arial Narrow"/>
      <family val="2"/>
    </font>
    <font>
      <sz val="8.5"/>
      <color theme="1"/>
      <name val="Arial Narrow"/>
      <family val="2"/>
    </font>
    <font>
      <sz val="11"/>
      <color rgb="FF000000"/>
      <name val="Arial Narrow"/>
      <family val="2"/>
    </font>
    <font>
      <sz val="14"/>
      <color theme="1"/>
      <name val="Calibri"/>
      <family val="2"/>
      <scheme val="minor"/>
    </font>
    <font>
      <sz val="8"/>
      <name val="Calibri"/>
      <family val="2"/>
      <scheme val="minor"/>
    </font>
    <font>
      <u/>
      <sz val="11"/>
      <color theme="10"/>
      <name val="Calibri"/>
      <family val="2"/>
      <scheme val="minor"/>
    </font>
    <font>
      <b/>
      <sz val="11"/>
      <color theme="1"/>
      <name val="Calibri"/>
      <family val="2"/>
      <scheme val="minor"/>
    </font>
    <font>
      <sz val="11"/>
      <name val="Calibri"/>
      <family val="2"/>
      <scheme val="minor"/>
    </font>
    <font>
      <sz val="11"/>
      <color indexed="8"/>
      <name val="Calibri"/>
      <family val="2"/>
      <scheme val="minor"/>
    </font>
    <font>
      <b/>
      <sz val="11"/>
      <color indexed="8"/>
      <name val="Calibri"/>
      <family val="2"/>
      <scheme val="minor"/>
    </font>
    <font>
      <b/>
      <sz val="11"/>
      <name val="Calibri"/>
      <family val="2"/>
      <scheme val="minor"/>
    </font>
    <font>
      <b/>
      <sz val="10"/>
      <name val="Arial"/>
      <family val="2"/>
    </font>
    <font>
      <sz val="11"/>
      <color rgb="FF000000"/>
      <name val="Calibri"/>
      <family val="2"/>
      <scheme val="minor"/>
    </font>
    <font>
      <sz val="11"/>
      <color rgb="FF000000"/>
      <name val="Calibri"/>
      <family val="2"/>
    </font>
    <font>
      <b/>
      <sz val="11"/>
      <color rgb="FF000000"/>
      <name val="Arial Narrow"/>
      <family val="2"/>
    </font>
    <font>
      <sz val="11"/>
      <name val="Calibri"/>
      <family val="2"/>
    </font>
    <font>
      <b/>
      <sz val="11"/>
      <color rgb="FF000000"/>
      <name val="Calibri"/>
      <family val="2"/>
      <scheme val="minor"/>
    </font>
    <font>
      <sz val="11"/>
      <color rgb="FFFF0000"/>
      <name val="Calibri"/>
      <family val="2"/>
      <scheme val="minor"/>
    </font>
    <font>
      <sz val="8"/>
      <color rgb="FF000000"/>
      <name val="Arial Narrow"/>
      <family val="2"/>
    </font>
    <font>
      <b/>
      <sz val="11"/>
      <color rgb="FF000000"/>
      <name val="Calibri"/>
      <family val="2"/>
    </font>
    <font>
      <b/>
      <sz val="11"/>
      <name val="Calibri"/>
      <family val="2"/>
    </font>
    <font>
      <b/>
      <sz val="10"/>
      <color rgb="FF000000"/>
      <name val="Calibri"/>
      <family val="2"/>
      <scheme val="minor"/>
    </font>
    <font>
      <b/>
      <sz val="16"/>
      <color theme="1"/>
      <name val="Arial Narrow"/>
      <family val="2"/>
    </font>
    <font>
      <sz val="28"/>
      <color theme="1"/>
      <name val="Arial Narrow"/>
      <family val="2"/>
    </font>
    <font>
      <b/>
      <sz val="18"/>
      <color theme="1"/>
      <name val="Arial Narrow"/>
      <family val="2"/>
    </font>
    <font>
      <sz val="12"/>
      <color theme="1"/>
      <name val="Arial Narrow"/>
      <family val="2"/>
    </font>
    <font>
      <b/>
      <sz val="14"/>
      <color theme="1"/>
      <name val="Arial Narrow"/>
      <family val="2"/>
    </font>
    <font>
      <sz val="13"/>
      <color theme="1"/>
      <name val="Arial Narrow"/>
      <family val="2"/>
    </font>
    <font>
      <b/>
      <sz val="12"/>
      <color theme="1"/>
      <name val="Calibri"/>
      <family val="2"/>
      <scheme val="minor"/>
    </font>
    <font>
      <sz val="12"/>
      <color theme="1"/>
      <name val="Calibri"/>
      <family val="2"/>
      <scheme val="minor"/>
    </font>
    <font>
      <b/>
      <sz val="11"/>
      <color rgb="FFFF3300"/>
      <name val="Calibri"/>
      <family val="2"/>
      <scheme val="minor"/>
    </font>
    <font>
      <b/>
      <sz val="11"/>
      <color rgb="FF0070C0"/>
      <name val="Calibri"/>
      <family val="2"/>
      <scheme val="minor"/>
    </font>
    <font>
      <b/>
      <sz val="8"/>
      <color rgb="FFFF0066"/>
      <name val="Calibri"/>
      <family val="2"/>
      <scheme val="minor"/>
    </font>
    <font>
      <b/>
      <sz val="10"/>
      <color rgb="FFFF0066"/>
      <name val="Calibri"/>
      <family val="2"/>
      <scheme val="minor"/>
    </font>
    <font>
      <b/>
      <sz val="11"/>
      <color rgb="FF00FF00"/>
      <name val="Calibri"/>
      <family val="2"/>
      <scheme val="minor"/>
    </font>
    <font>
      <b/>
      <sz val="11"/>
      <color rgb="FFD81E3D"/>
      <name val="Calibri"/>
      <family val="2"/>
      <scheme val="minor"/>
    </font>
    <font>
      <sz val="9"/>
      <color theme="1"/>
      <name val="Calibri"/>
      <family val="2"/>
      <scheme val="minor"/>
    </font>
    <font>
      <sz val="8"/>
      <color theme="1"/>
      <name val="Calibri"/>
      <family val="2"/>
      <scheme val="minor"/>
    </font>
    <font>
      <sz val="11"/>
      <color rgb="FF002060"/>
      <name val="Calibri"/>
      <family val="2"/>
      <scheme val="minor"/>
    </font>
    <font>
      <b/>
      <sz val="10"/>
      <color theme="1"/>
      <name val="Calibri"/>
      <family val="2"/>
      <scheme val="minor"/>
    </font>
    <font>
      <i/>
      <sz val="11"/>
      <color rgb="FF000000"/>
      <name val="Calibri"/>
      <family val="2"/>
    </font>
    <font>
      <sz val="11"/>
      <color rgb="FFFF3300"/>
      <name val="Calibri"/>
      <family val="2"/>
      <scheme val="minor"/>
    </font>
    <font>
      <sz val="11"/>
      <color rgb="FF92D050"/>
      <name val="Calibri"/>
      <family val="2"/>
      <scheme val="minor"/>
    </font>
    <font>
      <sz val="11"/>
      <color rgb="FF0070C0"/>
      <name val="Calibri"/>
      <family val="2"/>
      <scheme val="minor"/>
    </font>
    <font>
      <sz val="11"/>
      <color rgb="FFFF0066"/>
      <name val="Calibri"/>
      <family val="2"/>
      <scheme val="minor"/>
    </font>
    <font>
      <sz val="11"/>
      <color rgb="FF632523"/>
      <name val="Calibri"/>
      <family val="2"/>
      <scheme val="minor"/>
    </font>
    <font>
      <sz val="11"/>
      <color rgb="FF00FF00"/>
      <name val="Calibri"/>
      <family val="2"/>
      <scheme val="minor"/>
    </font>
    <font>
      <sz val="11"/>
      <color rgb="FFD81E3D"/>
      <name val="Calibri"/>
      <family val="2"/>
      <scheme val="minor"/>
    </font>
    <font>
      <sz val="11"/>
      <color rgb="FF000000"/>
      <name val="Calibri"/>
      <scheme val="minor"/>
    </font>
    <font>
      <sz val="11"/>
      <color rgb="FF000000"/>
      <name val="Arial Narrow"/>
    </font>
    <font>
      <i/>
      <sz val="11"/>
      <color rgb="FF000000"/>
      <name val="Arial Narrow"/>
    </font>
  </fonts>
  <fills count="12">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FF"/>
        <bgColor rgb="FF000000"/>
      </patternFill>
    </fill>
    <fill>
      <patternFill patternType="solid">
        <fgColor theme="0"/>
        <bgColor rgb="FF000000"/>
      </patternFill>
    </fill>
    <fill>
      <patternFill patternType="solid">
        <fgColor theme="7" tint="0.79998168889431442"/>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6" tint="0.59999389629810485"/>
        <bgColor indexed="64"/>
      </patternFill>
    </fill>
    <fill>
      <patternFill patternType="solid">
        <fgColor theme="5" tint="0.39997558519241921"/>
        <bgColor indexed="64"/>
      </patternFill>
    </fill>
  </fills>
  <borders count="79">
    <border>
      <left/>
      <right/>
      <top/>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theme="4" tint="-0.2499465926084170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rgb="FF000000"/>
      </top>
      <bottom style="thin">
        <color rgb="FF000000"/>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s>
  <cellStyleXfs count="4">
    <xf numFmtId="0" fontId="0" fillId="0" borderId="0"/>
    <xf numFmtId="0" fontId="9" fillId="0" borderId="0"/>
    <xf numFmtId="0" fontId="9" fillId="0" borderId="0" applyNumberFormat="0" applyFont="0" applyFill="0" applyBorder="0" applyAlignment="0" applyProtection="0"/>
    <xf numFmtId="0" fontId="17" fillId="0" borderId="0" applyNumberFormat="0" applyFill="0" applyBorder="0" applyAlignment="0" applyProtection="0"/>
  </cellStyleXfs>
  <cellXfs count="501">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horizontal="left"/>
    </xf>
    <xf numFmtId="0" fontId="3" fillId="0" borderId="0" xfId="0" applyFont="1" applyAlignment="1">
      <alignment horizontal="center"/>
    </xf>
    <xf numFmtId="0" fontId="3" fillId="2" borderId="2" xfId="0" applyFont="1" applyFill="1" applyBorder="1" applyAlignment="1">
      <alignment vertical="center" wrapText="1"/>
    </xf>
    <xf numFmtId="0" fontId="3" fillId="2" borderId="2" xfId="0" applyFont="1" applyFill="1" applyBorder="1" applyAlignment="1">
      <alignment horizontal="left" vertical="center" wrapText="1"/>
    </xf>
    <xf numFmtId="0" fontId="3" fillId="0" borderId="0" xfId="0" applyFont="1" applyAlignment="1">
      <alignment wrapText="1"/>
    </xf>
    <xf numFmtId="0" fontId="3" fillId="0" borderId="0" xfId="0" applyFont="1" applyAlignment="1">
      <alignment horizontal="left" vertical="center"/>
    </xf>
    <xf numFmtId="0" fontId="3" fillId="0" borderId="0" xfId="0" applyFont="1" applyAlignment="1">
      <alignment horizontal="center" vertical="center"/>
    </xf>
    <xf numFmtId="0" fontId="13" fillId="0" borderId="0" xfId="0" applyFont="1"/>
    <xf numFmtId="0" fontId="13" fillId="0" borderId="0" xfId="0" applyFont="1" applyAlignment="1">
      <alignment vertical="center"/>
    </xf>
    <xf numFmtId="0" fontId="8" fillId="0" borderId="0" xfId="0" applyFont="1"/>
    <xf numFmtId="0" fontId="8" fillId="0" borderId="0" xfId="0" applyFont="1" applyAlignment="1">
      <alignment horizontal="left"/>
    </xf>
    <xf numFmtId="0" fontId="8" fillId="0" borderId="1" xfId="0" applyFont="1" applyBorder="1"/>
    <xf numFmtId="0" fontId="0" fillId="0" borderId="0" xfId="0" applyAlignment="1">
      <alignment horizontal="center"/>
    </xf>
    <xf numFmtId="0" fontId="0" fillId="2" borderId="0" xfId="0" applyFill="1"/>
    <xf numFmtId="0" fontId="0" fillId="2" borderId="0" xfId="0" applyFill="1" applyAlignment="1">
      <alignment horizontal="center"/>
    </xf>
    <xf numFmtId="0" fontId="8" fillId="0" borderId="2" xfId="0" applyFont="1" applyBorder="1" applyAlignment="1">
      <alignment horizontal="center" vertical="center"/>
    </xf>
    <xf numFmtId="0" fontId="18" fillId="0" borderId="2" xfId="0" applyFont="1" applyBorder="1" applyAlignment="1">
      <alignment horizontal="center" vertical="center" wrapText="1"/>
    </xf>
    <xf numFmtId="0" fontId="19" fillId="2" borderId="2" xfId="0" applyFont="1" applyFill="1" applyBorder="1" applyAlignment="1">
      <alignment horizontal="left" vertical="center" wrapText="1"/>
    </xf>
    <xf numFmtId="14" fontId="19" fillId="2" borderId="2" xfId="0" applyNumberFormat="1" applyFont="1" applyFill="1" applyBorder="1" applyAlignment="1">
      <alignment horizontal="center" vertical="center" wrapText="1"/>
    </xf>
    <xf numFmtId="0" fontId="18" fillId="0" borderId="2" xfId="0" applyFont="1" applyBorder="1" applyAlignment="1">
      <alignment horizontal="center" vertical="center"/>
    </xf>
    <xf numFmtId="0" fontId="18" fillId="2" borderId="2"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2" xfId="0" applyFill="1" applyBorder="1" applyAlignment="1">
      <alignment wrapText="1"/>
    </xf>
    <xf numFmtId="0" fontId="15" fillId="0" borderId="0" xfId="0" applyFont="1"/>
    <xf numFmtId="0" fontId="15" fillId="0" borderId="0" xfId="0" applyFont="1" applyAlignment="1">
      <alignment horizontal="center"/>
    </xf>
    <xf numFmtId="0" fontId="8" fillId="0" borderId="0" xfId="0" applyFont="1" applyAlignment="1">
      <alignment horizontal="center"/>
    </xf>
    <xf numFmtId="0" fontId="0" fillId="2" borderId="2" xfId="0" applyFill="1" applyBorder="1" applyAlignment="1">
      <alignment vertical="center" wrapText="1"/>
    </xf>
    <xf numFmtId="0" fontId="18" fillId="3" borderId="2" xfId="0" applyFont="1" applyFill="1" applyBorder="1" applyAlignment="1">
      <alignment horizontal="center" vertical="center"/>
    </xf>
    <xf numFmtId="0" fontId="0" fillId="0" borderId="2" xfId="0" applyBorder="1" applyAlignment="1">
      <alignment horizontal="left" vertical="center" wrapText="1"/>
    </xf>
    <xf numFmtId="14" fontId="0" fillId="0" borderId="2" xfId="0" applyNumberFormat="1" applyBorder="1" applyAlignment="1">
      <alignment horizontal="center" vertical="center" wrapText="1"/>
    </xf>
    <xf numFmtId="0" fontId="18" fillId="2" borderId="2" xfId="0" applyFont="1" applyFill="1" applyBorder="1" applyAlignment="1">
      <alignment horizontal="left" vertical="center" wrapText="1"/>
    </xf>
    <xf numFmtId="49" fontId="18" fillId="2" borderId="2" xfId="0" applyNumberFormat="1" applyFont="1" applyFill="1" applyBorder="1" applyAlignment="1">
      <alignment horizontal="center" vertical="center" wrapText="1"/>
    </xf>
    <xf numFmtId="0" fontId="0" fillId="0" borderId="2" xfId="0" applyBorder="1" applyAlignment="1">
      <alignment vertical="center" wrapText="1"/>
    </xf>
    <xf numFmtId="0" fontId="0" fillId="2" borderId="2" xfId="0" applyFill="1" applyBorder="1" applyAlignment="1">
      <alignment horizontal="left" vertical="center" wrapText="1"/>
    </xf>
    <xf numFmtId="0" fontId="18" fillId="0" borderId="5" xfId="0" applyFont="1" applyBorder="1" applyAlignment="1">
      <alignment horizontal="center" vertical="center"/>
    </xf>
    <xf numFmtId="0" fontId="18" fillId="4" borderId="2" xfId="0" applyFont="1" applyFill="1" applyBorder="1" applyAlignment="1">
      <alignment horizontal="center" vertical="center" wrapText="1"/>
    </xf>
    <xf numFmtId="0" fontId="8" fillId="0" borderId="4" xfId="0" applyFont="1" applyBorder="1" applyAlignment="1">
      <alignment vertical="center" wrapText="1"/>
    </xf>
    <xf numFmtId="0" fontId="18" fillId="2" borderId="2" xfId="0" applyFont="1" applyFill="1" applyBorder="1" applyAlignment="1">
      <alignment horizontal="center" vertical="center"/>
    </xf>
    <xf numFmtId="14" fontId="0" fillId="2" borderId="7" xfId="0" applyNumberFormat="1" applyFill="1" applyBorder="1" applyAlignment="1">
      <alignment horizontal="center" vertical="center" wrapText="1"/>
    </xf>
    <xf numFmtId="14" fontId="0" fillId="2" borderId="2" xfId="0" applyNumberFormat="1" applyFill="1" applyBorder="1" applyAlignment="1">
      <alignment horizontal="center" vertical="center" wrapText="1"/>
    </xf>
    <xf numFmtId="0" fontId="8" fillId="2" borderId="0" xfId="0" applyFont="1" applyFill="1"/>
    <xf numFmtId="0" fontId="3" fillId="2" borderId="0" xfId="0" applyFont="1" applyFill="1"/>
    <xf numFmtId="0" fontId="1" fillId="2" borderId="2" xfId="0" applyFont="1" applyFill="1" applyBorder="1" applyAlignment="1">
      <alignment horizontal="center" vertical="center" wrapText="1"/>
    </xf>
    <xf numFmtId="0" fontId="25" fillId="5" borderId="3" xfId="0" applyFont="1" applyFill="1" applyBorder="1" applyAlignment="1">
      <alignment vertical="center" wrapText="1"/>
    </xf>
    <xf numFmtId="0" fontId="25" fillId="5" borderId="2" xfId="0" applyFont="1" applyFill="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8" fillId="0" borderId="0" xfId="0" applyFont="1" applyAlignment="1">
      <alignment vertical="center"/>
    </xf>
    <xf numFmtId="14" fontId="0" fillId="2" borderId="2" xfId="0" applyNumberFormat="1" applyFill="1" applyBorder="1" applyAlignment="1">
      <alignment horizontal="center" vertical="center"/>
    </xf>
    <xf numFmtId="14" fontId="19" fillId="0" borderId="2" xfId="0" applyNumberFormat="1" applyFont="1" applyBorder="1" applyAlignment="1">
      <alignment horizontal="center" vertical="center"/>
    </xf>
    <xf numFmtId="0" fontId="24" fillId="5" borderId="3" xfId="0" applyFont="1" applyFill="1" applyBorder="1" applyAlignment="1">
      <alignment vertical="center" wrapText="1"/>
    </xf>
    <xf numFmtId="49" fontId="28" fillId="2" borderId="2" xfId="0" applyNumberFormat="1" applyFont="1" applyFill="1" applyBorder="1" applyAlignment="1">
      <alignment horizontal="center" vertical="center" wrapText="1"/>
    </xf>
    <xf numFmtId="0" fontId="20" fillId="2" borderId="7" xfId="0" applyFont="1" applyFill="1" applyBorder="1" applyAlignment="1">
      <alignment horizontal="center" vertical="center" wrapText="1"/>
    </xf>
    <xf numFmtId="0" fontId="22" fillId="0" borderId="2" xfId="0" applyFont="1" applyBorder="1" applyAlignment="1">
      <alignment horizontal="center" vertical="center" wrapText="1"/>
    </xf>
    <xf numFmtId="0" fontId="19" fillId="0" borderId="2" xfId="0" applyFont="1" applyBorder="1" applyAlignment="1">
      <alignment horizontal="left" vertical="center" wrapText="1"/>
    </xf>
    <xf numFmtId="14" fontId="24" fillId="0" borderId="2" xfId="0" applyNumberFormat="1" applyFont="1" applyBorder="1" applyAlignment="1">
      <alignment horizontal="center" vertical="center" wrapText="1"/>
    </xf>
    <xf numFmtId="0" fontId="0" fillId="0" borderId="3" xfId="0" applyBorder="1" applyAlignment="1">
      <alignment horizontal="left" vertical="center" wrapText="1"/>
    </xf>
    <xf numFmtId="14" fontId="0" fillId="0" borderId="2" xfId="0" applyNumberFormat="1" applyBorder="1" applyAlignment="1">
      <alignment horizontal="center" vertical="center"/>
    </xf>
    <xf numFmtId="0" fontId="25" fillId="2" borderId="3" xfId="0" applyFont="1" applyFill="1" applyBorder="1" applyAlignment="1">
      <alignment vertical="center" wrapText="1"/>
    </xf>
    <xf numFmtId="0" fontId="24" fillId="2" borderId="2" xfId="0" applyFont="1" applyFill="1" applyBorder="1" applyAlignment="1">
      <alignment horizontal="left" vertical="center" wrapText="1"/>
    </xf>
    <xf numFmtId="0" fontId="3" fillId="2" borderId="12" xfId="0" applyFont="1" applyFill="1" applyBorder="1"/>
    <xf numFmtId="0" fontId="3" fillId="2" borderId="12" xfId="0" applyFont="1" applyFill="1" applyBorder="1" applyAlignment="1">
      <alignment horizontal="left" vertical="center" wrapText="1"/>
    </xf>
    <xf numFmtId="14" fontId="6" fillId="2" borderId="12" xfId="0" applyNumberFormat="1" applyFont="1" applyFill="1" applyBorder="1" applyAlignment="1">
      <alignment horizontal="center" vertical="center" wrapText="1"/>
    </xf>
    <xf numFmtId="0" fontId="14" fillId="2" borderId="12" xfId="0" applyFont="1" applyFill="1" applyBorder="1" applyAlignment="1">
      <alignment vertical="center" wrapText="1"/>
    </xf>
    <xf numFmtId="0" fontId="3" fillId="2" borderId="0" xfId="0" applyFont="1" applyFill="1" applyAlignment="1">
      <alignment wrapText="1"/>
    </xf>
    <xf numFmtId="0" fontId="0" fillId="2" borderId="2" xfId="0" applyFill="1" applyBorder="1" applyAlignment="1">
      <alignment horizontal="justify" vertical="center" wrapText="1"/>
    </xf>
    <xf numFmtId="0" fontId="29" fillId="2" borderId="2" xfId="0" applyFont="1" applyFill="1" applyBorder="1" applyAlignment="1">
      <alignment vertical="center"/>
    </xf>
    <xf numFmtId="0" fontId="14" fillId="2" borderId="0" xfId="0" applyFont="1" applyFill="1"/>
    <xf numFmtId="14" fontId="24" fillId="2" borderId="2" xfId="0" applyNumberFormat="1" applyFont="1" applyFill="1" applyBorder="1" applyAlignment="1">
      <alignment horizontal="center" vertical="center" wrapText="1"/>
    </xf>
    <xf numFmtId="0" fontId="18" fillId="2" borderId="12" xfId="0" applyFont="1" applyFill="1" applyBorder="1" applyAlignment="1">
      <alignment horizontal="center" vertical="center" wrapText="1"/>
    </xf>
    <xf numFmtId="14" fontId="0" fillId="2" borderId="12" xfId="0" applyNumberFormat="1" applyFill="1" applyBorder="1" applyAlignment="1">
      <alignment horizontal="center" vertical="center" wrapText="1"/>
    </xf>
    <xf numFmtId="0" fontId="30" fillId="2" borderId="12"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3" fillId="2" borderId="13" xfId="0" applyFont="1" applyFill="1" applyBorder="1"/>
    <xf numFmtId="0" fontId="3" fillId="2" borderId="0" xfId="0" applyFont="1" applyFill="1" applyAlignment="1">
      <alignment horizontal="center"/>
    </xf>
    <xf numFmtId="0" fontId="25" fillId="6" borderId="12" xfId="0" applyFont="1" applyFill="1" applyBorder="1" applyAlignment="1">
      <alignment vertical="center" wrapText="1"/>
    </xf>
    <xf numFmtId="0" fontId="0" fillId="2" borderId="12" xfId="0" applyFill="1" applyBorder="1" applyAlignment="1">
      <alignment wrapText="1"/>
    </xf>
    <xf numFmtId="0" fontId="8" fillId="2" borderId="12" xfId="0" applyFont="1" applyFill="1" applyBorder="1" applyAlignment="1">
      <alignment horizontal="left" vertical="center" wrapText="1"/>
    </xf>
    <xf numFmtId="0" fontId="0" fillId="2" borderId="12" xfId="0" applyFill="1" applyBorder="1" applyAlignment="1">
      <alignment vertical="center" wrapText="1"/>
    </xf>
    <xf numFmtId="0" fontId="7" fillId="2" borderId="12" xfId="0" applyFont="1" applyFill="1" applyBorder="1" applyAlignment="1">
      <alignment horizontal="left" vertical="center" wrapText="1"/>
    </xf>
    <xf numFmtId="0" fontId="0" fillId="2" borderId="12" xfId="0" applyFill="1" applyBorder="1" applyAlignment="1">
      <alignment horizontal="left" vertical="center" wrapText="1"/>
    </xf>
    <xf numFmtId="14" fontId="19" fillId="2" borderId="12" xfId="0" applyNumberFormat="1" applyFont="1" applyFill="1" applyBorder="1" applyAlignment="1">
      <alignment horizontal="center" vertical="center" wrapText="1"/>
    </xf>
    <xf numFmtId="0" fontId="25" fillId="2" borderId="12" xfId="0" applyFont="1" applyFill="1" applyBorder="1" applyAlignment="1">
      <alignment vertical="center" wrapText="1"/>
    </xf>
    <xf numFmtId="0" fontId="27" fillId="2" borderId="12" xfId="0" applyFont="1" applyFill="1" applyBorder="1" applyAlignment="1">
      <alignment vertical="center" wrapText="1"/>
    </xf>
    <xf numFmtId="0" fontId="0" fillId="2" borderId="12" xfId="0" applyFill="1" applyBorder="1" applyAlignment="1">
      <alignment vertical="top" wrapText="1"/>
    </xf>
    <xf numFmtId="0" fontId="25" fillId="5" borderId="12" xfId="0" applyFont="1" applyFill="1" applyBorder="1" applyAlignment="1">
      <alignment vertical="center" wrapText="1"/>
    </xf>
    <xf numFmtId="0" fontId="14" fillId="6" borderId="12" xfId="0" applyFont="1" applyFill="1" applyBorder="1" applyAlignment="1">
      <alignment vertical="center" wrapText="1"/>
    </xf>
    <xf numFmtId="0" fontId="31" fillId="0" borderId="2" xfId="0" applyFont="1" applyBorder="1" applyAlignment="1">
      <alignment horizontal="center" vertical="center" wrapText="1"/>
    </xf>
    <xf numFmtId="14" fontId="27" fillId="0" borderId="5" xfId="0" applyNumberFormat="1" applyFont="1" applyBorder="1" applyAlignment="1">
      <alignment horizontal="center" vertical="center"/>
    </xf>
    <xf numFmtId="0" fontId="31" fillId="0" borderId="3" xfId="0" applyFont="1" applyBorder="1" applyAlignment="1">
      <alignment horizontal="center" vertical="center" wrapText="1"/>
    </xf>
    <xf numFmtId="14" fontId="27" fillId="0" borderId="11" xfId="0" applyNumberFormat="1" applyFont="1" applyBorder="1" applyAlignment="1">
      <alignment horizontal="center" vertical="center"/>
    </xf>
    <xf numFmtId="0" fontId="32" fillId="0" borderId="3" xfId="0" applyFont="1" applyBorder="1" applyAlignment="1">
      <alignment horizontal="center" vertical="center" wrapText="1"/>
    </xf>
    <xf numFmtId="0" fontId="25" fillId="0" borderId="5" xfId="0" applyFont="1" applyBorder="1" applyAlignment="1">
      <alignment horizontal="left" vertical="center" wrapText="1"/>
    </xf>
    <xf numFmtId="0" fontId="27" fillId="0" borderId="5" xfId="0" applyFont="1" applyBorder="1" applyAlignment="1">
      <alignment horizontal="left" vertical="center" wrapText="1"/>
    </xf>
    <xf numFmtId="0" fontId="25" fillId="0" borderId="11" xfId="0" applyFont="1" applyBorder="1" applyAlignment="1">
      <alignment horizontal="left" vertical="center" wrapText="1"/>
    </xf>
    <xf numFmtId="0" fontId="27" fillId="0" borderId="11" xfId="0" applyFont="1" applyBorder="1" applyAlignment="1">
      <alignment horizontal="left" vertical="center" wrapText="1"/>
    </xf>
    <xf numFmtId="0" fontId="18" fillId="2" borderId="0" xfId="0" applyFont="1" applyFill="1" applyAlignment="1">
      <alignment vertical="center" wrapText="1"/>
    </xf>
    <xf numFmtId="14" fontId="10" fillId="2" borderId="13" xfId="0" applyNumberFormat="1" applyFont="1" applyFill="1" applyBorder="1" applyAlignment="1">
      <alignment horizontal="center" vertical="center" wrapText="1"/>
    </xf>
    <xf numFmtId="0" fontId="14" fillId="2" borderId="13" xfId="0" applyFont="1" applyFill="1" applyBorder="1" applyAlignment="1">
      <alignment vertical="center" wrapText="1"/>
    </xf>
    <xf numFmtId="0" fontId="6" fillId="2" borderId="2" xfId="0" applyFont="1" applyFill="1" applyBorder="1" applyAlignment="1">
      <alignment horizontal="left" vertical="center" wrapText="1"/>
    </xf>
    <xf numFmtId="0" fontId="24" fillId="6" borderId="11" xfId="0" applyFont="1" applyFill="1" applyBorder="1" applyAlignment="1">
      <alignment horizontal="left" vertical="center" wrapText="1"/>
    </xf>
    <xf numFmtId="0" fontId="8" fillId="0" borderId="2" xfId="0" applyFont="1" applyBorder="1"/>
    <xf numFmtId="14" fontId="24" fillId="6" borderId="2" xfId="0" applyNumberFormat="1" applyFont="1" applyFill="1" applyBorder="1" applyAlignment="1">
      <alignment vertical="center" wrapText="1"/>
    </xf>
    <xf numFmtId="0" fontId="5" fillId="0" borderId="3" xfId="0" applyFont="1" applyBorder="1" applyAlignment="1">
      <alignment vertical="center"/>
    </xf>
    <xf numFmtId="0" fontId="18" fillId="0" borderId="14" xfId="0" applyFont="1" applyBorder="1" applyAlignment="1">
      <alignment horizontal="center" vertical="center"/>
    </xf>
    <xf numFmtId="0" fontId="5" fillId="0" borderId="2" xfId="0" applyFont="1" applyBorder="1" applyAlignment="1">
      <alignment vertical="center"/>
    </xf>
    <xf numFmtId="0" fontId="8" fillId="0" borderId="3" xfId="0" applyFont="1" applyBorder="1" applyAlignment="1">
      <alignment vertical="center" wrapText="1"/>
    </xf>
    <xf numFmtId="0" fontId="3" fillId="0" borderId="3" xfId="0" applyFont="1" applyBorder="1" applyAlignment="1">
      <alignment horizontal="center" vertical="center"/>
    </xf>
    <xf numFmtId="0" fontId="5" fillId="0" borderId="2" xfId="0" applyFont="1" applyBorder="1" applyAlignment="1">
      <alignment horizontal="center" vertical="center"/>
    </xf>
    <xf numFmtId="0" fontId="1" fillId="0" borderId="3" xfId="0" applyFont="1" applyBorder="1" applyAlignment="1">
      <alignment horizontal="center" vertical="center"/>
    </xf>
    <xf numFmtId="0" fontId="3" fillId="2" borderId="0" xfId="0" applyFont="1" applyFill="1" applyAlignment="1">
      <alignment horizontal="left" vertical="center" wrapText="1"/>
    </xf>
    <xf numFmtId="0" fontId="5" fillId="0" borderId="0" xfId="0" applyFont="1" applyAlignment="1">
      <alignment horizontal="center" vertical="center" wrapText="1"/>
    </xf>
    <xf numFmtId="0" fontId="5" fillId="2" borderId="0" xfId="0" applyFont="1" applyFill="1" applyAlignment="1">
      <alignment horizontal="center" vertical="center"/>
    </xf>
    <xf numFmtId="14" fontId="5" fillId="2" borderId="2" xfId="0" applyNumberFormat="1" applyFont="1" applyFill="1" applyBorder="1" applyAlignment="1">
      <alignment horizontal="center" vertical="center"/>
    </xf>
    <xf numFmtId="14" fontId="27" fillId="0" borderId="2" xfId="0" applyNumberFormat="1" applyFont="1" applyBorder="1" applyAlignment="1">
      <alignment horizontal="center" vertical="center"/>
    </xf>
    <xf numFmtId="0" fontId="8" fillId="9" borderId="2" xfId="0" applyFont="1" applyFill="1" applyBorder="1"/>
    <xf numFmtId="14" fontId="27" fillId="0" borderId="4" xfId="0" applyNumberFormat="1" applyFont="1" applyBorder="1" applyAlignment="1">
      <alignment horizontal="center" vertical="center"/>
    </xf>
    <xf numFmtId="0" fontId="8" fillId="0" borderId="21" xfId="0" applyFont="1" applyBorder="1"/>
    <xf numFmtId="14" fontId="27" fillId="0" borderId="22" xfId="0" applyNumberFormat="1" applyFont="1" applyBorder="1" applyAlignment="1">
      <alignment horizontal="center" vertical="center"/>
    </xf>
    <xf numFmtId="0" fontId="18" fillId="3" borderId="24" xfId="0" applyFont="1" applyFill="1" applyBorder="1" applyAlignment="1">
      <alignment horizontal="center" vertical="center" wrapText="1"/>
    </xf>
    <xf numFmtId="0" fontId="8" fillId="0" borderId="26" xfId="0" applyFont="1" applyBorder="1"/>
    <xf numFmtId="0" fontId="8" fillId="0" borderId="27" xfId="0" applyFont="1" applyBorder="1"/>
    <xf numFmtId="14" fontId="27" fillId="0" borderId="28" xfId="0" applyNumberFormat="1" applyFont="1" applyBorder="1" applyAlignment="1">
      <alignment horizontal="center" vertical="center"/>
    </xf>
    <xf numFmtId="14" fontId="27" fillId="0" borderId="29" xfId="0" applyNumberFormat="1" applyFont="1" applyBorder="1" applyAlignment="1">
      <alignment horizontal="center" vertical="center"/>
    </xf>
    <xf numFmtId="0" fontId="8" fillId="9" borderId="29" xfId="0" applyFont="1" applyFill="1" applyBorder="1"/>
    <xf numFmtId="0" fontId="8" fillId="0" borderId="31" xfId="0" applyFont="1" applyBorder="1"/>
    <xf numFmtId="14" fontId="27" fillId="0" borderId="20" xfId="0" applyNumberFormat="1" applyFont="1" applyBorder="1" applyAlignment="1">
      <alignment horizontal="center" vertical="center" wrapText="1"/>
    </xf>
    <xf numFmtId="0" fontId="8" fillId="2" borderId="2" xfId="0" applyFont="1" applyFill="1" applyBorder="1"/>
    <xf numFmtId="0" fontId="8" fillId="9" borderId="0" xfId="0" applyFont="1" applyFill="1"/>
    <xf numFmtId="0" fontId="0" fillId="2" borderId="28" xfId="0" applyFill="1" applyBorder="1" applyAlignment="1">
      <alignment horizontal="left" vertical="center" wrapText="1"/>
    </xf>
    <xf numFmtId="0" fontId="35" fillId="0" borderId="0" xfId="0" applyFont="1" applyAlignment="1">
      <alignment horizontal="center" vertical="center"/>
    </xf>
    <xf numFmtId="0" fontId="35" fillId="2" borderId="27" xfId="0" applyFont="1" applyFill="1" applyBorder="1" applyAlignment="1">
      <alignment horizontal="center" vertical="center"/>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8" fillId="0" borderId="5" xfId="0" applyFont="1" applyBorder="1"/>
    <xf numFmtId="0" fontId="8" fillId="2" borderId="5" xfId="0" applyFont="1" applyFill="1" applyBorder="1"/>
    <xf numFmtId="0" fontId="35" fillId="2" borderId="29" xfId="0" applyFont="1" applyFill="1" applyBorder="1" applyAlignment="1">
      <alignment horizontal="center" vertical="center"/>
    </xf>
    <xf numFmtId="0" fontId="0" fillId="2" borderId="34" xfId="0" applyFill="1" applyBorder="1" applyAlignment="1">
      <alignment horizontal="left" vertical="center" wrapText="1"/>
    </xf>
    <xf numFmtId="0" fontId="8" fillId="2" borderId="40" xfId="0" applyFont="1" applyFill="1" applyBorder="1"/>
    <xf numFmtId="0" fontId="8" fillId="2" borderId="35" xfId="0" applyFont="1" applyFill="1" applyBorder="1"/>
    <xf numFmtId="0" fontId="8" fillId="2" borderId="30" xfId="0" applyFont="1" applyFill="1" applyBorder="1"/>
    <xf numFmtId="0" fontId="35" fillId="2" borderId="36" xfId="0" applyFont="1" applyFill="1" applyBorder="1" applyAlignment="1">
      <alignment horizontal="center" vertical="center"/>
    </xf>
    <xf numFmtId="14" fontId="27" fillId="0" borderId="11" xfId="0" applyNumberFormat="1" applyFont="1" applyBorder="1" applyAlignment="1">
      <alignment horizontal="center" vertical="center" wrapText="1"/>
    </xf>
    <xf numFmtId="14" fontId="5" fillId="0" borderId="0" xfId="0" applyNumberFormat="1" applyFont="1" applyAlignment="1">
      <alignment horizontal="center" vertical="center" wrapText="1"/>
    </xf>
    <xf numFmtId="14" fontId="5" fillId="2" borderId="0" xfId="0" applyNumberFormat="1" applyFont="1" applyFill="1" applyAlignment="1">
      <alignment horizontal="center" vertical="center"/>
    </xf>
    <xf numFmtId="14" fontId="8" fillId="0" borderId="2" xfId="0" applyNumberFormat="1" applyFont="1" applyBorder="1"/>
    <xf numFmtId="14" fontId="8" fillId="0" borderId="0" xfId="0" applyNumberFormat="1" applyFont="1"/>
    <xf numFmtId="14" fontId="5" fillId="10" borderId="2" xfId="0" applyNumberFormat="1" applyFont="1" applyFill="1" applyBorder="1" applyAlignment="1">
      <alignment horizontal="center" vertical="center" wrapText="1"/>
    </xf>
    <xf numFmtId="14" fontId="5" fillId="0" borderId="2" xfId="0" applyNumberFormat="1" applyFont="1" applyBorder="1" applyAlignment="1">
      <alignment horizontal="center" vertical="center" wrapText="1"/>
    </xf>
    <xf numFmtId="0" fontId="8" fillId="0" borderId="4" xfId="0" applyFont="1" applyBorder="1"/>
    <xf numFmtId="0" fontId="8" fillId="2" borderId="4" xfId="0" applyFont="1" applyFill="1" applyBorder="1"/>
    <xf numFmtId="0" fontId="8" fillId="2" borderId="41" xfId="0" applyFont="1" applyFill="1" applyBorder="1"/>
    <xf numFmtId="14" fontId="27" fillId="0" borderId="42" xfId="0" applyNumberFormat="1" applyFont="1" applyBorder="1" applyAlignment="1">
      <alignment horizontal="center" vertical="center"/>
    </xf>
    <xf numFmtId="0" fontId="35" fillId="2" borderId="2" xfId="0" applyFont="1" applyFill="1" applyBorder="1" applyAlignment="1">
      <alignment horizontal="center" vertical="center"/>
    </xf>
    <xf numFmtId="0" fontId="37" fillId="0" borderId="2" xfId="0" applyFont="1" applyBorder="1" applyAlignment="1">
      <alignment vertical="center"/>
    </xf>
    <xf numFmtId="0" fontId="37" fillId="2" borderId="2" xfId="0" applyFont="1" applyFill="1" applyBorder="1" applyAlignment="1">
      <alignment vertical="center"/>
    </xf>
    <xf numFmtId="0" fontId="8" fillId="2" borderId="2" xfId="0" applyFont="1" applyFill="1" applyBorder="1" applyAlignment="1">
      <alignment horizontal="center" vertical="center"/>
    </xf>
    <xf numFmtId="0" fontId="8" fillId="2" borderId="0" xfId="0" applyFont="1" applyFill="1" applyAlignment="1">
      <alignment horizontal="center" vertical="center"/>
    </xf>
    <xf numFmtId="0" fontId="35" fillId="2" borderId="0" xfId="0" applyFont="1" applyFill="1" applyAlignment="1">
      <alignment horizontal="center" vertical="center"/>
    </xf>
    <xf numFmtId="0" fontId="37" fillId="2" borderId="0" xfId="0" applyFont="1" applyFill="1" applyAlignment="1">
      <alignment vertical="center"/>
    </xf>
    <xf numFmtId="0" fontId="18" fillId="0" borderId="14" xfId="0" applyFont="1" applyBorder="1" applyAlignment="1">
      <alignment horizontal="center" vertical="center" wrapText="1"/>
    </xf>
    <xf numFmtId="49" fontId="18" fillId="0" borderId="14" xfId="0" applyNumberFormat="1" applyFont="1" applyBorder="1" applyAlignment="1">
      <alignment horizontal="center" vertical="center"/>
    </xf>
    <xf numFmtId="49" fontId="18" fillId="0" borderId="14" xfId="0" applyNumberFormat="1" applyFont="1" applyBorder="1" applyAlignment="1">
      <alignment horizontal="center" vertical="center" wrapText="1"/>
    </xf>
    <xf numFmtId="0" fontId="18" fillId="3" borderId="20" xfId="0" applyFont="1" applyFill="1" applyBorder="1" applyAlignment="1">
      <alignment horizontal="center" vertical="center" wrapText="1"/>
    </xf>
    <xf numFmtId="0" fontId="8" fillId="2" borderId="22" xfId="0" applyFont="1" applyFill="1" applyBorder="1"/>
    <xf numFmtId="0" fontId="8" fillId="2" borderId="44" xfId="0" applyFont="1" applyFill="1" applyBorder="1"/>
    <xf numFmtId="0" fontId="35" fillId="2" borderId="4" xfId="0" applyFont="1" applyFill="1" applyBorder="1" applyAlignment="1">
      <alignment horizontal="center" vertical="center"/>
    </xf>
    <xf numFmtId="0" fontId="37" fillId="0" borderId="2" xfId="0" applyFont="1" applyBorder="1" applyAlignment="1">
      <alignment horizontal="center" vertical="center"/>
    </xf>
    <xf numFmtId="0" fontId="37" fillId="2" borderId="2" xfId="0" applyFont="1" applyFill="1" applyBorder="1" applyAlignment="1">
      <alignment horizontal="center" vertical="center"/>
    </xf>
    <xf numFmtId="0" fontId="39" fillId="0" borderId="7" xfId="0" applyFont="1" applyBorder="1" applyAlignment="1">
      <alignment horizontal="center" vertical="center"/>
    </xf>
    <xf numFmtId="0" fontId="39" fillId="0" borderId="12" xfId="0" applyFont="1" applyBorder="1" applyAlignment="1">
      <alignment horizontal="center" vertical="center"/>
    </xf>
    <xf numFmtId="0" fontId="39" fillId="2" borderId="12" xfId="0" applyFont="1" applyFill="1" applyBorder="1" applyAlignment="1">
      <alignment horizontal="center" vertical="center"/>
    </xf>
    <xf numFmtId="0" fontId="39" fillId="2" borderId="12" xfId="0" applyFont="1" applyFill="1" applyBorder="1" applyAlignment="1">
      <alignment horizontal="center" vertical="center" wrapText="1"/>
    </xf>
    <xf numFmtId="0" fontId="42" fillId="0" borderId="32" xfId="0" applyFont="1" applyBorder="1" applyAlignment="1">
      <alignment horizontal="center" vertical="center" wrapText="1"/>
    </xf>
    <xf numFmtId="0" fontId="43" fillId="0" borderId="45" xfId="0" applyFont="1" applyBorder="1" applyAlignment="1">
      <alignment horizontal="center" vertical="center" wrapText="1"/>
    </xf>
    <xf numFmtId="0" fontId="44" fillId="0" borderId="43" xfId="0" applyFont="1" applyBorder="1" applyAlignment="1">
      <alignment horizontal="center" vertical="center" wrapText="1"/>
    </xf>
    <xf numFmtId="0" fontId="46" fillId="0" borderId="45" xfId="0" applyFont="1" applyBorder="1" applyAlignment="1">
      <alignment horizontal="center" vertical="center" wrapText="1"/>
    </xf>
    <xf numFmtId="15" fontId="47" fillId="0" borderId="43" xfId="0" applyNumberFormat="1" applyFont="1" applyBorder="1" applyAlignment="1">
      <alignment horizontal="center" vertical="center" wrapText="1"/>
    </xf>
    <xf numFmtId="0" fontId="40" fillId="0" borderId="45" xfId="0" applyFont="1" applyBorder="1" applyAlignment="1">
      <alignment horizontal="center" vertical="center" wrapText="1"/>
    </xf>
    <xf numFmtId="0" fontId="0" fillId="0" borderId="0" xfId="0" applyAlignment="1">
      <alignment horizontal="center" vertical="center" wrapText="1"/>
    </xf>
    <xf numFmtId="0" fontId="48" fillId="0" borderId="3" xfId="0" applyFont="1" applyBorder="1" applyAlignment="1">
      <alignment horizontal="left" vertical="center" wrapText="1"/>
    </xf>
    <xf numFmtId="0" fontId="0" fillId="0" borderId="3" xfId="0" applyBorder="1" applyAlignment="1">
      <alignment horizontal="center" vertical="center"/>
    </xf>
    <xf numFmtId="0" fontId="49" fillId="0" borderId="3" xfId="0" applyFont="1" applyBorder="1" applyAlignment="1">
      <alignment horizontal="left" vertical="center" wrapText="1"/>
    </xf>
    <xf numFmtId="15" fontId="0" fillId="0" borderId="3" xfId="0" applyNumberFormat="1" applyBorder="1" applyAlignment="1">
      <alignment horizontal="center" vertical="center"/>
    </xf>
    <xf numFmtId="0" fontId="0" fillId="0" borderId="0" xfId="0" applyAlignment="1">
      <alignment horizontal="left" vertical="center"/>
    </xf>
    <xf numFmtId="0" fontId="48" fillId="0" borderId="2" xfId="0" applyFont="1" applyBorder="1" applyAlignment="1">
      <alignment horizontal="left" vertical="center" wrapText="1"/>
    </xf>
    <xf numFmtId="0" fontId="0" fillId="0" borderId="2" xfId="0" applyBorder="1" applyAlignment="1">
      <alignment horizontal="center" vertical="center"/>
    </xf>
    <xf numFmtId="0" fontId="49" fillId="0" borderId="2" xfId="0" applyFont="1" applyBorder="1" applyAlignment="1">
      <alignment horizontal="left" vertical="center" wrapText="1"/>
    </xf>
    <xf numFmtId="15" fontId="0" fillId="0" borderId="2" xfId="0" applyNumberFormat="1" applyBorder="1" applyAlignment="1">
      <alignment horizontal="center" vertical="center"/>
    </xf>
    <xf numFmtId="0" fontId="0" fillId="0" borderId="2" xfId="0" applyBorder="1" applyAlignment="1">
      <alignment horizontal="left" vertical="center"/>
    </xf>
    <xf numFmtId="0" fontId="50" fillId="0" borderId="2" xfId="0" applyFont="1" applyBorder="1" applyAlignment="1">
      <alignment horizontal="left" vertical="center" wrapText="1"/>
    </xf>
    <xf numFmtId="0" fontId="50" fillId="0" borderId="2" xfId="0" applyFont="1" applyBorder="1" applyAlignment="1">
      <alignment horizontal="left" vertical="center"/>
    </xf>
    <xf numFmtId="0" fontId="50" fillId="0" borderId="2" xfId="0" applyFont="1" applyBorder="1" applyAlignment="1">
      <alignment horizontal="center" vertical="center"/>
    </xf>
    <xf numFmtId="15" fontId="50" fillId="0" borderId="2" xfId="0" applyNumberFormat="1" applyFont="1" applyBorder="1" applyAlignment="1">
      <alignment horizontal="center" vertical="center"/>
    </xf>
    <xf numFmtId="0" fontId="0" fillId="0" borderId="2" xfId="0" applyBorder="1" applyAlignment="1">
      <alignment horizontal="center" vertical="center" wrapText="1"/>
    </xf>
    <xf numFmtId="0" fontId="49" fillId="0" borderId="2" xfId="0" applyFont="1" applyBorder="1" applyAlignment="1">
      <alignment horizontal="center" vertical="center" wrapText="1"/>
    </xf>
    <xf numFmtId="15" fontId="0" fillId="0" borderId="2" xfId="0" applyNumberFormat="1" applyBorder="1" applyAlignment="1">
      <alignment horizontal="center" vertical="center" wrapText="1"/>
    </xf>
    <xf numFmtId="15" fontId="0" fillId="0" borderId="0" xfId="0" applyNumberFormat="1" applyAlignment="1">
      <alignment horizontal="center"/>
    </xf>
    <xf numFmtId="14" fontId="8" fillId="0" borderId="2" xfId="0" applyNumberFormat="1" applyFont="1" applyBorder="1" applyAlignment="1">
      <alignment horizontal="center"/>
    </xf>
    <xf numFmtId="14" fontId="0" fillId="2" borderId="46" xfId="0" applyNumberFormat="1" applyFill="1" applyBorder="1" applyAlignment="1">
      <alignment horizontal="center" vertical="center" wrapText="1"/>
    </xf>
    <xf numFmtId="0" fontId="0" fillId="2" borderId="13" xfId="0" applyFill="1" applyBorder="1" applyAlignment="1">
      <alignment vertical="top" wrapText="1"/>
    </xf>
    <xf numFmtId="0" fontId="27" fillId="2" borderId="12" xfId="0" applyFont="1" applyFill="1" applyBorder="1" applyAlignment="1">
      <alignment horizontal="center" vertical="center" wrapText="1"/>
    </xf>
    <xf numFmtId="49" fontId="18" fillId="2" borderId="2" xfId="0" applyNumberFormat="1" applyFont="1" applyFill="1" applyBorder="1" applyAlignment="1">
      <alignment vertical="center" wrapText="1"/>
    </xf>
    <xf numFmtId="0" fontId="37" fillId="0" borderId="2" xfId="0" applyFont="1" applyBorder="1" applyAlignment="1">
      <alignment vertical="center" wrapText="1"/>
    </xf>
    <xf numFmtId="0" fontId="37" fillId="2" borderId="2" xfId="0" applyFont="1" applyFill="1" applyBorder="1" applyAlignment="1">
      <alignment vertical="center" wrapText="1"/>
    </xf>
    <xf numFmtId="0" fontId="25" fillId="0" borderId="2" xfId="0" applyFont="1" applyBorder="1" applyAlignment="1">
      <alignment horizontal="center" wrapText="1"/>
    </xf>
    <xf numFmtId="0" fontId="14" fillId="2" borderId="47" xfId="0" applyFont="1" applyFill="1" applyBorder="1" applyAlignment="1">
      <alignment vertical="center" wrapText="1"/>
    </xf>
    <xf numFmtId="14" fontId="32" fillId="0" borderId="5" xfId="0" applyNumberFormat="1" applyFont="1" applyBorder="1" applyAlignment="1">
      <alignment horizontal="center" vertical="center"/>
    </xf>
    <xf numFmtId="14" fontId="32" fillId="0" borderId="5" xfId="0" applyNumberFormat="1" applyFont="1" applyBorder="1" applyAlignment="1">
      <alignment horizontal="center" vertical="center" wrapText="1"/>
    </xf>
    <xf numFmtId="0" fontId="8" fillId="2" borderId="40" xfId="0" applyFont="1" applyFill="1" applyBorder="1" applyAlignment="1">
      <alignment wrapText="1"/>
    </xf>
    <xf numFmtId="0" fontId="0" fillId="2" borderId="3" xfId="0" applyFill="1" applyBorder="1" applyAlignment="1">
      <alignment horizontal="left" vertical="center" wrapText="1"/>
    </xf>
    <xf numFmtId="0" fontId="24" fillId="6" borderId="12" xfId="0" applyFont="1" applyFill="1" applyBorder="1" applyAlignment="1">
      <alignment horizontal="left" vertical="center" wrapText="1"/>
    </xf>
    <xf numFmtId="14" fontId="19" fillId="2" borderId="12" xfId="0" applyNumberFormat="1" applyFont="1" applyFill="1" applyBorder="1" applyAlignment="1">
      <alignment horizontal="center" vertical="center"/>
    </xf>
    <xf numFmtId="14" fontId="8" fillId="0" borderId="12" xfId="0" applyNumberFormat="1" applyFont="1" applyBorder="1"/>
    <xf numFmtId="0" fontId="8" fillId="0" borderId="12" xfId="0" applyFont="1" applyBorder="1"/>
    <xf numFmtId="0" fontId="8" fillId="2" borderId="12" xfId="0" applyFont="1" applyFill="1" applyBorder="1"/>
    <xf numFmtId="14" fontId="3" fillId="2" borderId="12" xfId="0" applyNumberFormat="1" applyFont="1" applyFill="1" applyBorder="1" applyAlignment="1">
      <alignment horizontal="center" vertical="center"/>
    </xf>
    <xf numFmtId="0" fontId="0" fillId="2" borderId="42" xfId="0" applyFill="1" applyBorder="1" applyAlignment="1">
      <alignment horizontal="left" vertical="center" wrapText="1"/>
    </xf>
    <xf numFmtId="0" fontId="8" fillId="0" borderId="42" xfId="0" applyFont="1" applyBorder="1"/>
    <xf numFmtId="0" fontId="8" fillId="2" borderId="42" xfId="0" applyFont="1" applyFill="1" applyBorder="1"/>
    <xf numFmtId="0" fontId="18" fillId="2" borderId="7" xfId="0" applyFont="1" applyFill="1" applyBorder="1" applyAlignment="1">
      <alignment horizontal="center" vertical="center"/>
    </xf>
    <xf numFmtId="0" fontId="18" fillId="2" borderId="7" xfId="0" applyFont="1" applyFill="1" applyBorder="1" applyAlignment="1">
      <alignment horizontal="center" vertical="center" wrapText="1"/>
    </xf>
    <xf numFmtId="49" fontId="18" fillId="2" borderId="7" xfId="0" applyNumberFormat="1" applyFont="1" applyFill="1" applyBorder="1" applyAlignment="1">
      <alignment horizontal="center" vertical="center" wrapText="1"/>
    </xf>
    <xf numFmtId="14" fontId="5" fillId="0" borderId="7" xfId="0" applyNumberFormat="1" applyFont="1" applyBorder="1" applyAlignment="1">
      <alignment horizontal="center" vertical="center" wrapText="1"/>
    </xf>
    <xf numFmtId="14" fontId="27" fillId="0" borderId="7" xfId="0" applyNumberFormat="1" applyFont="1" applyBorder="1" applyAlignment="1">
      <alignment horizontal="center" vertical="center"/>
    </xf>
    <xf numFmtId="14" fontId="27" fillId="0" borderId="17" xfId="0" applyNumberFormat="1" applyFont="1" applyBorder="1" applyAlignment="1">
      <alignment horizontal="center" vertical="center"/>
    </xf>
    <xf numFmtId="14" fontId="27" fillId="0" borderId="48" xfId="0" applyNumberFormat="1" applyFont="1" applyBorder="1" applyAlignment="1">
      <alignment horizontal="center" vertical="center"/>
    </xf>
    <xf numFmtId="14" fontId="27" fillId="0" borderId="49" xfId="0" applyNumberFormat="1" applyFont="1" applyBorder="1" applyAlignment="1">
      <alignment horizontal="center" vertical="center"/>
    </xf>
    <xf numFmtId="14" fontId="32" fillId="0" borderId="10" xfId="0" applyNumberFormat="1" applyFont="1" applyBorder="1" applyAlignment="1">
      <alignment horizontal="center" vertical="center"/>
    </xf>
    <xf numFmtId="0" fontId="18" fillId="2" borderId="3" xfId="0" applyFont="1" applyFill="1" applyBorder="1" applyAlignment="1">
      <alignment horizontal="center" vertical="center" wrapText="1"/>
    </xf>
    <xf numFmtId="14" fontId="0" fillId="2" borderId="3" xfId="0" applyNumberFormat="1" applyFill="1" applyBorder="1" applyAlignment="1">
      <alignment horizontal="center" vertical="center" wrapText="1"/>
    </xf>
    <xf numFmtId="14" fontId="24" fillId="6" borderId="3" xfId="0" applyNumberFormat="1" applyFont="1" applyFill="1" applyBorder="1" applyAlignment="1">
      <alignment vertical="center" wrapText="1"/>
    </xf>
    <xf numFmtId="0" fontId="3" fillId="2" borderId="3" xfId="0" applyFont="1" applyFill="1" applyBorder="1" applyAlignment="1">
      <alignment horizontal="left" vertical="center" wrapText="1"/>
    </xf>
    <xf numFmtId="14" fontId="8" fillId="0" borderId="3" xfId="0" applyNumberFormat="1" applyFont="1" applyBorder="1"/>
    <xf numFmtId="0" fontId="8" fillId="2" borderId="3" xfId="0" applyFont="1" applyFill="1" applyBorder="1"/>
    <xf numFmtId="0" fontId="0" fillId="2" borderId="18" xfId="0" applyFill="1" applyBorder="1" applyAlignment="1">
      <alignment horizontal="left" vertical="center" wrapText="1"/>
    </xf>
    <xf numFmtId="0" fontId="0" fillId="2" borderId="50" xfId="0" applyFill="1" applyBorder="1" applyAlignment="1">
      <alignment horizontal="left" vertical="center" wrapText="1"/>
    </xf>
    <xf numFmtId="0" fontId="8" fillId="2" borderId="51" xfId="0" applyFont="1" applyFill="1" applyBorder="1"/>
    <xf numFmtId="0" fontId="8" fillId="2" borderId="52" xfId="0" applyFont="1" applyFill="1" applyBorder="1"/>
    <xf numFmtId="0" fontId="8" fillId="2" borderId="53" xfId="0" applyFont="1" applyFill="1" applyBorder="1"/>
    <xf numFmtId="0" fontId="8" fillId="2" borderId="12" xfId="0" applyFont="1" applyFill="1" applyBorder="1" applyAlignment="1">
      <alignment wrapText="1"/>
    </xf>
    <xf numFmtId="0" fontId="8" fillId="2" borderId="12" xfId="0" applyFont="1" applyFill="1" applyBorder="1" applyAlignment="1">
      <alignment vertical="center" wrapText="1"/>
    </xf>
    <xf numFmtId="0" fontId="27" fillId="2" borderId="46" xfId="0" applyFont="1" applyFill="1" applyBorder="1" applyAlignment="1">
      <alignment horizontal="center" vertical="center" wrapText="1"/>
    </xf>
    <xf numFmtId="0" fontId="14" fillId="2" borderId="54" xfId="0" applyFont="1" applyFill="1" applyBorder="1" applyAlignment="1">
      <alignment vertical="center" wrapText="1"/>
    </xf>
    <xf numFmtId="0" fontId="3" fillId="2" borderId="13"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5" fillId="2" borderId="12" xfId="0" applyFont="1" applyFill="1" applyBorder="1" applyAlignment="1">
      <alignment horizontal="center" vertical="center"/>
    </xf>
    <xf numFmtId="14" fontId="0" fillId="2" borderId="15" xfId="0" applyNumberFormat="1" applyFill="1" applyBorder="1" applyAlignment="1">
      <alignment horizontal="center" vertical="center" wrapText="1"/>
    </xf>
    <xf numFmtId="0" fontId="25" fillId="2" borderId="15" xfId="0" applyFont="1" applyFill="1" applyBorder="1" applyAlignment="1">
      <alignment vertical="center" wrapText="1"/>
    </xf>
    <xf numFmtId="0" fontId="0" fillId="2" borderId="15" xfId="0" applyFill="1" applyBorder="1" applyAlignment="1">
      <alignment horizontal="left" vertical="center" wrapText="1"/>
    </xf>
    <xf numFmtId="14" fontId="8" fillId="0" borderId="15" xfId="0" applyNumberFormat="1" applyFont="1" applyBorder="1"/>
    <xf numFmtId="0" fontId="8" fillId="0" borderId="15" xfId="0" applyFont="1" applyBorder="1"/>
    <xf numFmtId="0" fontId="8" fillId="2" borderId="15" xfId="0" applyFont="1" applyFill="1" applyBorder="1"/>
    <xf numFmtId="0" fontId="8" fillId="2" borderId="55" xfId="0" applyFont="1" applyFill="1" applyBorder="1"/>
    <xf numFmtId="0" fontId="8" fillId="0" borderId="10" xfId="0" applyFont="1" applyBorder="1"/>
    <xf numFmtId="0" fontId="8" fillId="0" borderId="7" xfId="0" applyFont="1" applyBorder="1"/>
    <xf numFmtId="0" fontId="8" fillId="2" borderId="7" xfId="0" applyFont="1" applyFill="1" applyBorder="1"/>
    <xf numFmtId="0" fontId="35" fillId="2" borderId="56" xfId="0" applyFont="1" applyFill="1" applyBorder="1" applyAlignment="1">
      <alignment horizontal="center" vertical="center"/>
    </xf>
    <xf numFmtId="14" fontId="0" fillId="2" borderId="14" xfId="0" applyNumberFormat="1" applyFill="1" applyBorder="1" applyAlignment="1">
      <alignment horizontal="center" vertical="center" wrapText="1"/>
    </xf>
    <xf numFmtId="0" fontId="25" fillId="2" borderId="14" xfId="0" applyFont="1" applyFill="1" applyBorder="1" applyAlignment="1">
      <alignment vertical="center" wrapText="1"/>
    </xf>
    <xf numFmtId="0" fontId="0" fillId="2" borderId="14" xfId="0" applyFill="1" applyBorder="1" applyAlignment="1">
      <alignment horizontal="left" vertical="center" wrapText="1"/>
    </xf>
    <xf numFmtId="14" fontId="8" fillId="0" borderId="14" xfId="0" applyNumberFormat="1" applyFont="1" applyBorder="1"/>
    <xf numFmtId="0" fontId="8" fillId="0" borderId="14" xfId="0" applyFont="1" applyBorder="1"/>
    <xf numFmtId="0" fontId="8" fillId="2" borderId="14" xfId="0" applyFont="1" applyFill="1" applyBorder="1"/>
    <xf numFmtId="0" fontId="8" fillId="2" borderId="57" xfId="0" applyFont="1" applyFill="1" applyBorder="1"/>
    <xf numFmtId="0" fontId="8" fillId="0" borderId="11" xfId="0" applyFont="1" applyBorder="1"/>
    <xf numFmtId="0" fontId="8" fillId="0" borderId="3" xfId="0" applyFont="1" applyBorder="1"/>
    <xf numFmtId="0" fontId="35" fillId="2" borderId="58" xfId="0" applyFont="1" applyFill="1" applyBorder="1" applyAlignment="1">
      <alignment horizontal="center" vertical="center"/>
    </xf>
    <xf numFmtId="14" fontId="6" fillId="2" borderId="46" xfId="0" applyNumberFormat="1" applyFont="1" applyFill="1" applyBorder="1" applyAlignment="1">
      <alignment horizontal="center" vertical="center" wrapText="1"/>
    </xf>
    <xf numFmtId="0" fontId="3" fillId="2" borderId="13" xfId="0" applyFont="1" applyFill="1" applyBorder="1" applyAlignment="1">
      <alignment horizontal="justify" vertical="center" wrapText="1"/>
    </xf>
    <xf numFmtId="0" fontId="27" fillId="2" borderId="15" xfId="0" applyFont="1" applyFill="1" applyBorder="1" applyAlignment="1">
      <alignment vertical="center" wrapText="1"/>
    </xf>
    <xf numFmtId="0" fontId="0" fillId="2" borderId="13" xfId="0" applyFill="1" applyBorder="1" applyAlignment="1">
      <alignment wrapText="1"/>
    </xf>
    <xf numFmtId="0" fontId="0" fillId="2" borderId="15" xfId="0" applyFill="1" applyBorder="1" applyAlignment="1">
      <alignment vertical="top" wrapText="1"/>
    </xf>
    <xf numFmtId="0" fontId="0" fillId="2" borderId="16" xfId="0" applyFill="1" applyBorder="1" applyAlignment="1">
      <alignment vertical="top" wrapText="1"/>
    </xf>
    <xf numFmtId="0" fontId="0" fillId="2" borderId="14" xfId="0" applyFill="1" applyBorder="1" applyAlignment="1">
      <alignment wrapText="1"/>
    </xf>
    <xf numFmtId="0" fontId="27" fillId="2" borderId="14" xfId="0" applyFont="1" applyFill="1" applyBorder="1" applyAlignment="1">
      <alignment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18" fillId="2" borderId="67" xfId="0" applyFont="1" applyFill="1" applyBorder="1" applyAlignment="1">
      <alignment horizontal="center" vertical="center" wrapText="1"/>
    </xf>
    <xf numFmtId="0" fontId="18" fillId="2" borderId="68"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3" fillId="0" borderId="18" xfId="0" applyFont="1" applyBorder="1" applyAlignment="1">
      <alignment horizontal="center"/>
    </xf>
    <xf numFmtId="0" fontId="3" fillId="0" borderId="19" xfId="0" applyFont="1" applyBorder="1" applyAlignment="1">
      <alignment horizontal="center"/>
    </xf>
    <xf numFmtId="0" fontId="1" fillId="0" borderId="19"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18" fillId="2" borderId="8"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3" xfId="0" applyFill="1" applyBorder="1" applyAlignment="1">
      <alignment horizontal="center" vertical="center" wrapText="1"/>
    </xf>
    <xf numFmtId="0" fontId="0" fillId="2" borderId="66" xfId="0" applyFill="1" applyBorder="1" applyAlignment="1">
      <alignment horizontal="center" vertical="center" wrapText="1"/>
    </xf>
    <xf numFmtId="0" fontId="0" fillId="2" borderId="65" xfId="0"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8" fillId="0" borderId="4" xfId="0" applyFont="1" applyBorder="1" applyAlignment="1">
      <alignment horizontal="center"/>
    </xf>
    <xf numFmtId="0" fontId="8" fillId="0" borderId="9" xfId="0" applyFont="1" applyBorder="1" applyAlignment="1">
      <alignment horizontal="center"/>
    </xf>
    <xf numFmtId="0" fontId="5" fillId="0" borderId="3" xfId="0" applyFont="1" applyBorder="1" applyAlignment="1">
      <alignment horizontal="center" vertical="center"/>
    </xf>
    <xf numFmtId="0" fontId="18" fillId="3" borderId="4"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5" xfId="0" applyFont="1" applyFill="1" applyBorder="1" applyAlignment="1">
      <alignment horizontal="center" vertical="center"/>
    </xf>
    <xf numFmtId="0" fontId="0" fillId="2" borderId="64" xfId="0" applyFill="1" applyBorder="1" applyAlignment="1">
      <alignment horizontal="center" vertical="center" wrapText="1"/>
    </xf>
    <xf numFmtId="0" fontId="0" fillId="2" borderId="67"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61" xfId="0" applyFill="1" applyBorder="1" applyAlignment="1">
      <alignment horizontal="center" vertical="center" wrapText="1"/>
    </xf>
    <xf numFmtId="0" fontId="24" fillId="6" borderId="15" xfId="0" applyFont="1" applyFill="1" applyBorder="1" applyAlignment="1">
      <alignment horizontal="center" vertical="center" wrapText="1"/>
    </xf>
    <xf numFmtId="0" fontId="24" fillId="6" borderId="16" xfId="0" applyFont="1" applyFill="1" applyBorder="1" applyAlignment="1">
      <alignment horizontal="center" vertical="center" wrapText="1"/>
    </xf>
    <xf numFmtId="0" fontId="24" fillId="6" borderId="14"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8" fillId="0" borderId="69" xfId="0" applyFont="1" applyBorder="1"/>
    <xf numFmtId="14" fontId="0" fillId="2" borderId="13" xfId="0" applyNumberFormat="1" applyFill="1" applyBorder="1" applyAlignment="1">
      <alignment horizontal="center" vertical="center" wrapText="1"/>
    </xf>
    <xf numFmtId="14" fontId="0" fillId="2" borderId="54" xfId="0" applyNumberFormat="1" applyFill="1" applyBorder="1" applyAlignment="1">
      <alignment horizontal="center" vertical="center" wrapText="1"/>
    </xf>
    <xf numFmtId="0" fontId="3" fillId="2" borderId="72" xfId="0" applyFont="1" applyFill="1" applyBorder="1" applyAlignment="1">
      <alignment horizontal="left" indent="1"/>
    </xf>
    <xf numFmtId="0" fontId="0" fillId="2" borderId="17" xfId="0" applyFill="1" applyBorder="1" applyAlignment="1">
      <alignment horizontal="center" vertical="center" wrapText="1"/>
    </xf>
    <xf numFmtId="0" fontId="0" fillId="2" borderId="70" xfId="0" applyFill="1" applyBorder="1" applyAlignment="1">
      <alignment horizontal="center" vertical="center" wrapText="1"/>
    </xf>
    <xf numFmtId="0" fontId="0" fillId="2" borderId="18" xfId="0" applyFill="1" applyBorder="1" applyAlignment="1">
      <alignment horizontal="center" vertical="center" wrapText="1"/>
    </xf>
    <xf numFmtId="14" fontId="0" fillId="2" borderId="5" xfId="0" applyNumberFormat="1" applyFill="1" applyBorder="1" applyAlignment="1">
      <alignment horizontal="center" vertical="center" wrapText="1"/>
    </xf>
    <xf numFmtId="0" fontId="3" fillId="2" borderId="4" xfId="0" applyFont="1" applyFill="1" applyBorder="1" applyAlignment="1">
      <alignment horizontal="left" vertical="center" wrapText="1"/>
    </xf>
    <xf numFmtId="0" fontId="30" fillId="2" borderId="13" xfId="0" applyFont="1" applyFill="1" applyBorder="1" applyAlignment="1">
      <alignment horizontal="left" vertical="center" wrapText="1"/>
    </xf>
    <xf numFmtId="0" fontId="14" fillId="2" borderId="73" xfId="0" applyFont="1" applyFill="1" applyBorder="1" applyAlignment="1">
      <alignment vertical="center" wrapText="1"/>
    </xf>
    <xf numFmtId="0" fontId="25" fillId="0" borderId="2" xfId="0" applyFont="1" applyBorder="1" applyAlignment="1">
      <alignment horizontal="center" vertical="center"/>
    </xf>
    <xf numFmtId="14" fontId="25" fillId="5" borderId="5" xfId="0" applyNumberFormat="1" applyFont="1" applyFill="1" applyBorder="1" applyAlignment="1">
      <alignment horizontal="center" vertical="center"/>
    </xf>
    <xf numFmtId="0" fontId="0" fillId="0" borderId="0" xfId="0" applyAlignment="1">
      <alignment horizontal="left" vertical="center" wrapText="1"/>
    </xf>
    <xf numFmtId="49" fontId="18" fillId="2" borderId="12" xfId="0" applyNumberFormat="1" applyFont="1" applyFill="1" applyBorder="1" applyAlignment="1">
      <alignment horizontal="center" vertical="center" wrapText="1"/>
    </xf>
    <xf numFmtId="0" fontId="18" fillId="2" borderId="17" xfId="0" applyFont="1" applyFill="1" applyBorder="1" applyAlignment="1">
      <alignment horizontal="center" vertical="center" wrapText="1"/>
    </xf>
    <xf numFmtId="49" fontId="18" fillId="2" borderId="10" xfId="0" applyNumberFormat="1" applyFont="1" applyFill="1" applyBorder="1" applyAlignment="1">
      <alignment horizontal="center" vertical="center" wrapText="1"/>
    </xf>
    <xf numFmtId="0" fontId="18" fillId="0" borderId="7" xfId="0" applyFont="1" applyBorder="1" applyAlignment="1">
      <alignment horizontal="center" vertical="center"/>
    </xf>
    <xf numFmtId="0" fontId="25" fillId="0" borderId="14" xfId="0" applyFont="1" applyBorder="1" applyAlignment="1">
      <alignment horizontal="center" vertical="center" wrapText="1"/>
    </xf>
    <xf numFmtId="0" fontId="26" fillId="5" borderId="77" xfId="0" applyFont="1" applyFill="1" applyBorder="1" applyAlignment="1">
      <alignment vertical="center" wrapText="1"/>
    </xf>
    <xf numFmtId="0" fontId="14" fillId="2" borderId="13" xfId="0" applyFont="1" applyFill="1" applyBorder="1" applyAlignment="1">
      <alignment vertical="top" wrapText="1"/>
    </xf>
    <xf numFmtId="0" fontId="3" fillId="2" borderId="0" xfId="0" applyFont="1" applyFill="1" applyAlignment="1">
      <alignment vertical="top" wrapText="1"/>
    </xf>
    <xf numFmtId="0" fontId="54" fillId="0" borderId="3" xfId="0" applyFont="1" applyBorder="1" applyAlignment="1">
      <alignment horizontal="left" vertical="center"/>
    </xf>
    <xf numFmtId="0" fontId="25" fillId="0" borderId="12" xfId="0" applyFont="1" applyBorder="1" applyAlignment="1">
      <alignment wrapText="1"/>
    </xf>
    <xf numFmtId="0" fontId="25" fillId="0" borderId="2" xfId="0" applyFont="1" applyBorder="1" applyAlignment="1">
      <alignment horizontal="center" vertical="center" wrapText="1"/>
    </xf>
    <xf numFmtId="0" fontId="27" fillId="5" borderId="12" xfId="0" applyFont="1" applyFill="1" applyBorder="1" applyAlignment="1">
      <alignment wrapText="1"/>
    </xf>
    <xf numFmtId="0" fontId="27" fillId="5" borderId="14" xfId="0" applyFont="1" applyFill="1" applyBorder="1" applyAlignment="1">
      <alignment wrapText="1"/>
    </xf>
    <xf numFmtId="0" fontId="27" fillId="2" borderId="14" xfId="0" applyFont="1" applyFill="1" applyBorder="1" applyAlignment="1">
      <alignment wrapText="1"/>
    </xf>
    <xf numFmtId="0" fontId="24" fillId="5" borderId="12" xfId="0" applyFont="1" applyFill="1" applyBorder="1" applyAlignment="1">
      <alignment vertical="center" wrapText="1"/>
    </xf>
    <xf numFmtId="0" fontId="19" fillId="5" borderId="12" xfId="0" applyFont="1" applyFill="1" applyBorder="1" applyAlignment="1">
      <alignment vertical="center" wrapText="1"/>
    </xf>
    <xf numFmtId="0" fontId="24" fillId="5" borderId="15" xfId="0" applyFont="1" applyFill="1" applyBorder="1" applyAlignment="1">
      <alignment vertical="top" wrapText="1"/>
    </xf>
    <xf numFmtId="0" fontId="24" fillId="5" borderId="16" xfId="0" applyFont="1" applyFill="1" applyBorder="1" applyAlignment="1">
      <alignment vertical="top" wrapText="1"/>
    </xf>
    <xf numFmtId="0" fontId="14" fillId="5" borderId="2" xfId="0" applyFont="1" applyFill="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8" fillId="0" borderId="12" xfId="0" applyFont="1" applyBorder="1" applyAlignment="1">
      <alignment horizontal="left" vertical="center" wrapText="1"/>
    </xf>
    <xf numFmtId="0" fontId="25" fillId="0" borderId="12" xfId="0" applyFont="1" applyBorder="1" applyAlignment="1">
      <alignment vertical="center" wrapText="1"/>
    </xf>
    <xf numFmtId="49" fontId="60" fillId="2" borderId="3" xfId="0" applyNumberFormat="1" applyFont="1" applyFill="1" applyBorder="1" applyAlignment="1">
      <alignment horizontal="center" vertical="center" wrapText="1"/>
    </xf>
    <xf numFmtId="0" fontId="27" fillId="2" borderId="46" xfId="0" applyFont="1" applyFill="1" applyBorder="1" applyAlignment="1">
      <alignment vertical="center" wrapText="1"/>
    </xf>
    <xf numFmtId="0" fontId="19" fillId="5" borderId="15" xfId="0" applyFont="1" applyFill="1" applyBorder="1" applyAlignment="1">
      <alignment vertical="center" wrapText="1"/>
    </xf>
    <xf numFmtId="0" fontId="14" fillId="2" borderId="46" xfId="0" applyFont="1" applyFill="1" applyBorder="1" applyAlignment="1">
      <alignment vertical="center" wrapText="1"/>
    </xf>
    <xf numFmtId="0" fontId="25" fillId="2" borderId="18" xfId="0" applyFont="1" applyFill="1" applyBorder="1" applyAlignment="1">
      <alignment vertical="center" wrapText="1"/>
    </xf>
    <xf numFmtId="0" fontId="24" fillId="2" borderId="5" xfId="0" applyFont="1" applyFill="1" applyBorder="1" applyAlignment="1">
      <alignment horizontal="left" vertical="center" wrapText="1"/>
    </xf>
    <xf numFmtId="0" fontId="0" fillId="0" borderId="12" xfId="0" applyBorder="1"/>
    <xf numFmtId="0" fontId="0" fillId="2" borderId="5" xfId="0" applyFill="1" applyBorder="1" applyAlignment="1">
      <alignment vertical="center" wrapText="1"/>
    </xf>
    <xf numFmtId="49" fontId="60" fillId="2" borderId="15" xfId="0" applyNumberFormat="1" applyFont="1" applyFill="1" applyBorder="1" applyAlignment="1">
      <alignment horizontal="center" vertical="center" wrapText="1"/>
    </xf>
    <xf numFmtId="0" fontId="0" fillId="0" borderId="12" xfId="0" applyBorder="1" applyAlignment="1">
      <alignment wrapText="1"/>
    </xf>
    <xf numFmtId="0" fontId="24" fillId="5" borderId="15" xfId="0" applyFont="1" applyFill="1" applyBorder="1" applyAlignment="1">
      <alignment vertical="center" wrapText="1"/>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23" fillId="0" borderId="1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1"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9"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8" fillId="8" borderId="37" xfId="0" applyFont="1" applyFill="1" applyBorder="1" applyAlignment="1">
      <alignment horizontal="center"/>
    </xf>
    <xf numFmtId="0" fontId="8" fillId="8" borderId="38" xfId="0" applyFont="1" applyFill="1" applyBorder="1" applyAlignment="1">
      <alignment horizontal="center"/>
    </xf>
    <xf numFmtId="0" fontId="8" fillId="8" borderId="39" xfId="0" applyFont="1" applyFill="1" applyBorder="1" applyAlignment="1">
      <alignment horizontal="center"/>
    </xf>
    <xf numFmtId="0" fontId="8" fillId="8" borderId="32" xfId="0" applyFont="1" applyFill="1" applyBorder="1" applyAlignment="1">
      <alignment horizontal="center" vertical="center"/>
    </xf>
    <xf numFmtId="0" fontId="8" fillId="8" borderId="33" xfId="0" applyFont="1" applyFill="1" applyBorder="1" applyAlignment="1">
      <alignment horizontal="center" vertical="center"/>
    </xf>
    <xf numFmtId="0" fontId="34" fillId="7" borderId="4" xfId="0" applyFont="1" applyFill="1" applyBorder="1" applyAlignment="1">
      <alignment horizontal="center" vertical="center"/>
    </xf>
    <xf numFmtId="0" fontId="34" fillId="7" borderId="9" xfId="0" applyFont="1" applyFill="1" applyBorder="1" applyAlignment="1">
      <alignment horizontal="center" vertical="center"/>
    </xf>
    <xf numFmtId="0" fontId="34" fillId="7" borderId="5" xfId="0" applyFont="1" applyFill="1" applyBorder="1" applyAlignment="1">
      <alignment horizontal="center" vertical="center"/>
    </xf>
    <xf numFmtId="0" fontId="18" fillId="3" borderId="23"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8" fillId="9" borderId="24" xfId="0" applyFont="1" applyFill="1" applyBorder="1" applyAlignment="1">
      <alignment horizontal="center"/>
    </xf>
    <xf numFmtId="0" fontId="8" fillId="9" borderId="25" xfId="0" applyFont="1" applyFill="1" applyBorder="1" applyAlignment="1">
      <alignment horizontal="center"/>
    </xf>
    <xf numFmtId="0" fontId="36" fillId="11" borderId="32" xfId="0" applyFont="1" applyFill="1" applyBorder="1" applyAlignment="1">
      <alignment horizontal="center" vertical="center"/>
    </xf>
    <xf numFmtId="0" fontId="36" fillId="11" borderId="43" xfId="0" applyFont="1" applyFill="1" applyBorder="1" applyAlignment="1">
      <alignment horizontal="center" vertical="center"/>
    </xf>
    <xf numFmtId="0" fontId="36" fillId="11" borderId="33" xfId="0" applyFont="1" applyFill="1" applyBorder="1" applyAlignment="1">
      <alignment horizontal="center" vertical="center"/>
    </xf>
    <xf numFmtId="0" fontId="27" fillId="0" borderId="7"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8" xfId="0" applyFont="1"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19" fillId="0" borderId="7" xfId="0" applyFont="1" applyBorder="1" applyAlignment="1">
      <alignment horizontal="center" vertical="center" wrapText="1"/>
    </xf>
    <xf numFmtId="0" fontId="19" fillId="0" borderId="3" xfId="0" applyFont="1" applyBorder="1" applyAlignment="1">
      <alignment horizontal="center"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3" xfId="0" applyFont="1" applyBorder="1" applyAlignment="1">
      <alignment horizontal="center" vertical="center" wrapText="1"/>
    </xf>
    <xf numFmtId="14" fontId="0" fillId="2" borderId="15" xfId="0" applyNumberFormat="1" applyFill="1" applyBorder="1" applyAlignment="1">
      <alignment horizontal="center" vertical="center" wrapText="1"/>
    </xf>
    <xf numFmtId="14" fontId="0" fillId="2" borderId="14" xfId="0" applyNumberForma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14" xfId="0" applyFont="1" applyFill="1" applyBorder="1" applyAlignment="1">
      <alignment horizontal="center" vertical="center" wrapText="1"/>
    </xf>
    <xf numFmtId="14" fontId="0" fillId="2" borderId="16" xfId="0" applyNumberFormat="1" applyFill="1" applyBorder="1" applyAlignment="1">
      <alignment horizontal="center" vertical="center" wrapText="1"/>
    </xf>
    <xf numFmtId="14" fontId="0" fillId="2" borderId="12" xfId="0" applyNumberFormat="1" applyFill="1" applyBorder="1" applyAlignment="1">
      <alignment horizontal="center" vertical="center" wrapText="1"/>
    </xf>
    <xf numFmtId="14" fontId="0" fillId="2" borderId="64" xfId="0" applyNumberFormat="1" applyFill="1" applyBorder="1" applyAlignment="1">
      <alignment horizontal="center" vertical="center" wrapText="1"/>
    </xf>
    <xf numFmtId="14" fontId="0" fillId="2" borderId="71" xfId="0" applyNumberFormat="1" applyFill="1" applyBorder="1" applyAlignment="1">
      <alignment horizontal="center" vertical="center" wrapText="1"/>
    </xf>
    <xf numFmtId="14" fontId="0" fillId="2" borderId="46" xfId="0" applyNumberFormat="1" applyFill="1" applyBorder="1" applyAlignment="1">
      <alignment horizontal="center" vertical="center" wrapText="1"/>
    </xf>
    <xf numFmtId="0" fontId="18" fillId="2" borderId="74" xfId="0" applyFont="1" applyFill="1" applyBorder="1" applyAlignment="1">
      <alignment horizontal="center" vertical="center" wrapText="1"/>
    </xf>
    <xf numFmtId="0" fontId="18" fillId="2" borderId="75" xfId="0" applyFont="1" applyFill="1" applyBorder="1" applyAlignment="1">
      <alignment horizontal="center" vertical="center" wrapText="1"/>
    </xf>
    <xf numFmtId="0" fontId="18" fillId="2" borderId="76"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8" fillId="2" borderId="67" xfId="0" applyFont="1" applyFill="1" applyBorder="1" applyAlignment="1">
      <alignment horizontal="center" vertical="center" wrapText="1"/>
    </xf>
    <xf numFmtId="0" fontId="18" fillId="2" borderId="68" xfId="0" applyFont="1" applyFill="1" applyBorder="1" applyAlignment="1">
      <alignment horizontal="center" vertical="center" wrapText="1"/>
    </xf>
    <xf numFmtId="0" fontId="18" fillId="2" borderId="59" xfId="0" applyFont="1" applyFill="1" applyBorder="1" applyAlignment="1">
      <alignment horizontal="center" vertical="center" wrapText="1"/>
    </xf>
    <xf numFmtId="0" fontId="18" fillId="2" borderId="61" xfId="0" applyFont="1" applyFill="1" applyBorder="1" applyAlignment="1">
      <alignment horizontal="center" vertical="center" wrapText="1"/>
    </xf>
    <xf numFmtId="0" fontId="18" fillId="2" borderId="60"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18" fillId="2" borderId="6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25" fillId="5" borderId="78" xfId="0" applyFont="1" applyFill="1" applyBorder="1" applyAlignment="1">
      <alignment horizontal="center" vertical="center" wrapText="1"/>
    </xf>
    <xf numFmtId="0" fontId="25" fillId="5" borderId="14" xfId="0" applyFont="1" applyFill="1" applyBorder="1" applyAlignment="1">
      <alignment horizontal="center" vertical="center" wrapText="1"/>
    </xf>
    <xf numFmtId="0" fontId="0" fillId="2" borderId="15" xfId="0" applyFill="1" applyBorder="1" applyAlignment="1">
      <alignment horizontal="center" vertical="center" wrapText="1"/>
    </xf>
    <xf numFmtId="0" fontId="0" fillId="2" borderId="14" xfId="0" applyFill="1" applyBorder="1" applyAlignment="1">
      <alignment horizontal="center" vertical="center" wrapText="1"/>
    </xf>
    <xf numFmtId="0" fontId="3" fillId="2" borderId="63" xfId="0" applyFont="1" applyFill="1" applyBorder="1" applyAlignment="1">
      <alignment horizontal="center" vertical="center" wrapText="1"/>
    </xf>
    <xf numFmtId="14" fontId="0" fillId="2" borderId="59" xfId="0" applyNumberFormat="1" applyFill="1" applyBorder="1" applyAlignment="1">
      <alignment horizontal="center" vertical="center" wrapText="1"/>
    </xf>
    <xf numFmtId="14" fontId="0" fillId="2" borderId="61" xfId="0" applyNumberFormat="1" applyFill="1" applyBorder="1" applyAlignment="1">
      <alignment horizontal="center" vertical="center" wrapText="1"/>
    </xf>
    <xf numFmtId="14" fontId="0" fillId="2" borderId="7" xfId="0" applyNumberFormat="1" applyFill="1" applyBorder="1" applyAlignment="1">
      <alignment horizontal="center" vertical="center" wrapText="1"/>
    </xf>
    <xf numFmtId="14" fontId="0" fillId="2" borderId="8" xfId="0" applyNumberFormat="1" applyFill="1" applyBorder="1" applyAlignment="1">
      <alignment horizontal="center" vertical="center" wrapText="1"/>
    </xf>
    <xf numFmtId="14" fontId="0" fillId="2" borderId="3" xfId="0" applyNumberFormat="1" applyFill="1" applyBorder="1" applyAlignment="1">
      <alignment horizontal="center" vertical="center" wrapText="1"/>
    </xf>
    <xf numFmtId="0" fontId="18" fillId="0" borderId="8" xfId="0" applyFont="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14" fontId="0" fillId="2" borderId="66" xfId="0" applyNumberFormat="1" applyFill="1" applyBorder="1" applyAlignment="1">
      <alignment horizontal="center" vertical="center" wrapText="1"/>
    </xf>
    <xf numFmtId="14" fontId="0" fillId="2" borderId="65" xfId="0" applyNumberFormat="1" applyFill="1" applyBorder="1" applyAlignment="1">
      <alignment horizontal="center" vertical="center" wrapText="1"/>
    </xf>
    <xf numFmtId="14" fontId="0" fillId="2" borderId="67" xfId="0" applyNumberFormat="1" applyFill="1" applyBorder="1" applyAlignment="1">
      <alignment horizontal="center" vertical="center" wrapText="1"/>
    </xf>
    <xf numFmtId="14" fontId="0" fillId="2" borderId="60" xfId="0" applyNumberFormat="1" applyFill="1" applyBorder="1" applyAlignment="1">
      <alignment horizontal="center" vertical="center" wrapText="1"/>
    </xf>
    <xf numFmtId="14" fontId="0" fillId="2" borderId="68" xfId="0" applyNumberFormat="1" applyFill="1" applyBorder="1" applyAlignment="1">
      <alignment horizontal="center" vertical="center" wrapText="1"/>
    </xf>
    <xf numFmtId="14" fontId="24" fillId="2" borderId="7" xfId="0" applyNumberFormat="1" applyFont="1" applyFill="1" applyBorder="1" applyAlignment="1">
      <alignment horizontal="center" vertical="center" wrapText="1"/>
    </xf>
    <xf numFmtId="14" fontId="24" fillId="2" borderId="8" xfId="0" applyNumberFormat="1" applyFont="1" applyFill="1" applyBorder="1" applyAlignment="1">
      <alignment horizontal="center" vertical="center" wrapText="1"/>
    </xf>
    <xf numFmtId="14" fontId="24" fillId="2" borderId="3" xfId="0" applyNumberFormat="1" applyFont="1" applyFill="1" applyBorder="1" applyAlignment="1">
      <alignment horizontal="center" vertical="center" wrapText="1"/>
    </xf>
    <xf numFmtId="0" fontId="33" fillId="2" borderId="62" xfId="0" applyFont="1" applyFill="1" applyBorder="1" applyAlignment="1">
      <alignment horizontal="center" vertical="center" wrapText="1"/>
    </xf>
    <xf numFmtId="0" fontId="33" fillId="2" borderId="3" xfId="0" applyFont="1" applyFill="1" applyBorder="1" applyAlignment="1">
      <alignment horizontal="center" vertical="center" wrapText="1"/>
    </xf>
    <xf numFmtId="14" fontId="19" fillId="2" borderId="15" xfId="0" applyNumberFormat="1" applyFont="1" applyFill="1" applyBorder="1" applyAlignment="1">
      <alignment horizontal="center" vertical="center" wrapText="1"/>
    </xf>
    <xf numFmtId="14" fontId="19" fillId="2" borderId="16" xfId="0" applyNumberFormat="1" applyFont="1" applyFill="1" applyBorder="1" applyAlignment="1">
      <alignment horizontal="center" vertical="center" wrapText="1"/>
    </xf>
    <xf numFmtId="14" fontId="19" fillId="2" borderId="14" xfId="0" applyNumberFormat="1"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24" fillId="2" borderId="14" xfId="0" applyFont="1" applyFill="1" applyBorder="1" applyAlignment="1">
      <alignment horizontal="center" vertical="center" wrapText="1"/>
    </xf>
    <xf numFmtId="14" fontId="38" fillId="0" borderId="4" xfId="0" applyNumberFormat="1" applyFont="1" applyBorder="1" applyAlignment="1">
      <alignment horizontal="center" vertical="center" wrapText="1"/>
    </xf>
    <xf numFmtId="14" fontId="38" fillId="0" borderId="9" xfId="0" applyNumberFormat="1" applyFont="1" applyBorder="1" applyAlignment="1">
      <alignment horizontal="center" vertical="center" wrapText="1"/>
    </xf>
    <xf numFmtId="14" fontId="38" fillId="0" borderId="5" xfId="0" applyNumberFormat="1" applyFont="1" applyBorder="1" applyAlignment="1">
      <alignment horizontal="center" vertical="center" wrapText="1"/>
    </xf>
    <xf numFmtId="0" fontId="40" fillId="0" borderId="0" xfId="0" applyFont="1" applyAlignment="1">
      <alignment horizontal="center" vertical="center" wrapText="1"/>
    </xf>
    <xf numFmtId="0" fontId="40" fillId="0" borderId="0" xfId="0" applyFont="1" applyAlignment="1">
      <alignment horizontal="center" vertical="center"/>
    </xf>
    <xf numFmtId="0" fontId="41" fillId="0" borderId="0" xfId="0" applyFont="1" applyAlignment="1">
      <alignment horizontal="left" vertical="top" wrapText="1"/>
    </xf>
    <xf numFmtId="0" fontId="18" fillId="0" borderId="0" xfId="0" applyFont="1" applyAlignment="1">
      <alignment horizontal="center"/>
    </xf>
    <xf numFmtId="0" fontId="25" fillId="5" borderId="5"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0" fillId="2" borderId="66" xfId="0" applyFill="1" applyBorder="1" applyAlignment="1">
      <alignment horizontal="center" vertical="center" wrapText="1"/>
    </xf>
    <xf numFmtId="0" fontId="0" fillId="2" borderId="65" xfId="0" applyFill="1" applyBorder="1" applyAlignment="1">
      <alignment horizontal="center" vertical="center" wrapText="1"/>
    </xf>
    <xf numFmtId="0" fontId="61" fillId="2" borderId="12" xfId="0" applyFont="1" applyFill="1" applyBorder="1" applyAlignment="1">
      <alignment horizontal="left" vertical="center" wrapText="1"/>
    </xf>
  </cellXfs>
  <cellStyles count="4">
    <cellStyle name="Hyperlink" xfId="3" xr:uid="{00000000-000B-0000-0000-000008000000}"/>
    <cellStyle name="Normal" xfId="0" builtinId="0"/>
    <cellStyle name="Normal 2" xfId="1" xr:uid="{00000000-0005-0000-0000-000002000000}"/>
    <cellStyle name="Normal 3" xfId="2" xr:uid="{00000000-0005-0000-0000-000003000000}"/>
  </cellStyles>
  <dxfs count="8">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s>
  <tableStyles count="0" defaultTableStyle="TableStyleMedium9" defaultPivotStyle="PivotStyleLight16"/>
  <colors>
    <mruColors>
      <color rgb="FFFFCC66"/>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352425</xdr:colOff>
      <xdr:row>0</xdr:row>
      <xdr:rowOff>0</xdr:rowOff>
    </xdr:from>
    <xdr:to>
      <xdr:col>0</xdr:col>
      <xdr:colOff>1754505</xdr:colOff>
      <xdr:row>1</xdr:row>
      <xdr:rowOff>19050</xdr:rowOff>
    </xdr:to>
    <xdr:pic>
      <xdr:nvPicPr>
        <xdr:cNvPr id="2" name="Imagen 1" descr="Logotipo&#10;&#10;Descripción generada automáticamente">
          <a:extLst>
            <a:ext uri="{FF2B5EF4-FFF2-40B4-BE49-F238E27FC236}">
              <a16:creationId xmlns:a16="http://schemas.microsoft.com/office/drawing/2014/main" id="{6F832D7A-4A87-45F1-83DE-A9B66316EB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863" y="0"/>
          <a:ext cx="1402080" cy="8524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423330</xdr:colOff>
      <xdr:row>0</xdr:row>
      <xdr:rowOff>10592</xdr:rowOff>
    </xdr:from>
    <xdr:to>
      <xdr:col>0</xdr:col>
      <xdr:colOff>1825410</xdr:colOff>
      <xdr:row>1</xdr:row>
      <xdr:rowOff>22234</xdr:rowOff>
    </xdr:to>
    <xdr:pic>
      <xdr:nvPicPr>
        <xdr:cNvPr id="3" name="Imagen 2" descr="Logotipo&#10;&#10;Descripción generada automáticamente">
          <a:extLst>
            <a:ext uri="{FF2B5EF4-FFF2-40B4-BE49-F238E27FC236}">
              <a16:creationId xmlns:a16="http://schemas.microsoft.com/office/drawing/2014/main" id="{132D08E2-168A-6EEA-1535-723AAA5208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0" y="10592"/>
          <a:ext cx="1402080" cy="847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547791</xdr:colOff>
      <xdr:row>0</xdr:row>
      <xdr:rowOff>19052</xdr:rowOff>
    </xdr:from>
    <xdr:to>
      <xdr:col>0</xdr:col>
      <xdr:colOff>1949871</xdr:colOff>
      <xdr:row>1</xdr:row>
      <xdr:rowOff>2</xdr:rowOff>
    </xdr:to>
    <xdr:pic>
      <xdr:nvPicPr>
        <xdr:cNvPr id="5" name="Imagen 4" descr="Logotipo&#10;&#10;Descripción generada automáticamente">
          <a:extLst>
            <a:ext uri="{FF2B5EF4-FFF2-40B4-BE49-F238E27FC236}">
              <a16:creationId xmlns:a16="http://schemas.microsoft.com/office/drawing/2014/main" id="{638845E6-8957-4D67-9A15-322D341283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3041" y="19052"/>
          <a:ext cx="1402080" cy="847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191721</xdr:colOff>
      <xdr:row>0</xdr:row>
      <xdr:rowOff>0</xdr:rowOff>
    </xdr:from>
    <xdr:to>
      <xdr:col>0</xdr:col>
      <xdr:colOff>1593801</xdr:colOff>
      <xdr:row>1</xdr:row>
      <xdr:rowOff>17340</xdr:rowOff>
    </xdr:to>
    <xdr:pic>
      <xdr:nvPicPr>
        <xdr:cNvPr id="4" name="Imagen 3" descr="Logotipo&#10;&#10;Descripción generada automáticamente">
          <a:extLst>
            <a:ext uri="{FF2B5EF4-FFF2-40B4-BE49-F238E27FC236}">
              <a16:creationId xmlns:a16="http://schemas.microsoft.com/office/drawing/2014/main" id="{9CE66CEC-47E1-431B-813C-7CC9B51C6C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1721" y="0"/>
          <a:ext cx="1402080" cy="8460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161925</xdr:colOff>
      <xdr:row>24</xdr:row>
      <xdr:rowOff>9525</xdr:rowOff>
    </xdr:from>
    <xdr:to>
      <xdr:col>5</xdr:col>
      <xdr:colOff>1123950</xdr:colOff>
      <xdr:row>30</xdr:row>
      <xdr:rowOff>38100</xdr:rowOff>
    </xdr:to>
    <xdr:pic>
      <xdr:nvPicPr>
        <xdr:cNvPr id="2" name="Imagen 1">
          <a:extLst>
            <a:ext uri="{FF2B5EF4-FFF2-40B4-BE49-F238E27FC236}">
              <a16:creationId xmlns:a16="http://schemas.microsoft.com/office/drawing/2014/main" id="{4ECF782E-5B46-414F-8A10-7C4605583742}"/>
            </a:ext>
          </a:extLst>
        </xdr:cNvPr>
        <xdr:cNvPicPr>
          <a:picLocks noChangeAspect="1"/>
        </xdr:cNvPicPr>
      </xdr:nvPicPr>
      <xdr:blipFill>
        <a:blip xmlns:r="http://schemas.openxmlformats.org/officeDocument/2006/relationships" r:embed="rId1"/>
        <a:stretch>
          <a:fillRect/>
        </a:stretch>
      </xdr:blipFill>
      <xdr:spPr>
        <a:xfrm>
          <a:off x="923925" y="10753725"/>
          <a:ext cx="5553075" cy="1171575"/>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Logotipo
Descripción generada automáticamente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M22"/>
  <sheetViews>
    <sheetView workbookViewId="0">
      <selection activeCell="B7" sqref="B7"/>
    </sheetView>
  </sheetViews>
  <sheetFormatPr defaultColWidth="11.42578125" defaultRowHeight="15"/>
  <cols>
    <col min="1" max="1" width="18.42578125" style="16" customWidth="1"/>
    <col min="2" max="2" width="77.42578125" style="16" customWidth="1"/>
    <col min="3" max="3" width="23.85546875" style="16" customWidth="1"/>
    <col min="4" max="4" width="72.140625" bestFit="1" customWidth="1"/>
    <col min="5" max="5" width="12.7109375" style="15" bestFit="1" customWidth="1"/>
    <col min="6" max="13" width="11.42578125" style="16"/>
  </cols>
  <sheetData>
    <row r="1" spans="1:13" ht="39" customHeight="1">
      <c r="A1" s="381" t="e" vm="1">
        <v>#VALUE!</v>
      </c>
      <c r="B1" s="383" t="s">
        <v>0</v>
      </c>
      <c r="C1" s="384"/>
      <c r="D1" s="16"/>
      <c r="E1" s="17"/>
    </row>
    <row r="2" spans="1:13" ht="40.5" customHeight="1">
      <c r="A2" s="382"/>
      <c r="B2" s="385"/>
      <c r="C2" s="386"/>
    </row>
    <row r="3" spans="1:13" ht="45">
      <c r="A3" s="38" t="s">
        <v>1</v>
      </c>
      <c r="B3" s="38" t="s">
        <v>2</v>
      </c>
      <c r="C3" s="38" t="s">
        <v>3</v>
      </c>
    </row>
    <row r="4" spans="1:13" ht="45">
      <c r="A4" s="24">
        <v>1</v>
      </c>
      <c r="B4" s="25" t="s">
        <v>4</v>
      </c>
      <c r="C4" s="51">
        <v>45686</v>
      </c>
    </row>
    <row r="5" spans="1:13" ht="44.25" customHeight="1">
      <c r="A5" s="343">
        <v>2</v>
      </c>
      <c r="B5" s="495" t="s">
        <v>5</v>
      </c>
      <c r="C5" s="344">
        <v>45863</v>
      </c>
    </row>
    <row r="6" spans="1:13">
      <c r="A6"/>
      <c r="B6"/>
      <c r="C6" s="15"/>
      <c r="E6"/>
      <c r="L6"/>
      <c r="M6"/>
    </row>
    <row r="7" spans="1:13">
      <c r="A7"/>
      <c r="B7"/>
      <c r="C7" s="15"/>
      <c r="E7"/>
      <c r="L7"/>
      <c r="M7"/>
    </row>
    <row r="8" spans="1:13">
      <c r="A8"/>
      <c r="B8"/>
      <c r="C8" s="15"/>
      <c r="E8"/>
      <c r="L8"/>
      <c r="M8"/>
    </row>
    <row r="9" spans="1:13">
      <c r="A9"/>
      <c r="B9"/>
      <c r="C9" s="15"/>
      <c r="E9"/>
      <c r="L9"/>
      <c r="M9"/>
    </row>
    <row r="10" spans="1:13" s="16" customFormat="1">
      <c r="A10"/>
      <c r="B10"/>
      <c r="C10" s="15"/>
      <c r="D10"/>
      <c r="E10"/>
    </row>
    <row r="11" spans="1:13" s="16" customFormat="1">
      <c r="A11"/>
      <c r="B11"/>
      <c r="C11" s="15"/>
      <c r="D11"/>
      <c r="E11"/>
    </row>
    <row r="12" spans="1:13" s="16" customFormat="1" ht="15" customHeight="1">
      <c r="A12"/>
      <c r="B12"/>
      <c r="C12" s="15"/>
      <c r="D12"/>
      <c r="E12"/>
    </row>
    <row r="13" spans="1:13" s="16" customFormat="1">
      <c r="A13"/>
      <c r="B13"/>
      <c r="C13" s="15"/>
      <c r="D13"/>
      <c r="E13"/>
    </row>
    <row r="14" spans="1:13" s="16" customFormat="1">
      <c r="A14"/>
      <c r="B14"/>
      <c r="C14" s="15"/>
      <c r="D14"/>
      <c r="E14"/>
    </row>
    <row r="15" spans="1:13" s="16" customFormat="1" ht="18.75">
      <c r="A15" s="26"/>
      <c r="B15" s="27"/>
      <c r="C15"/>
      <c r="D15"/>
      <c r="E15" s="15"/>
    </row>
    <row r="16" spans="1:13" s="16" customFormat="1">
      <c r="A16" s="12"/>
      <c r="B16" s="15"/>
      <c r="C16"/>
      <c r="D16"/>
      <c r="E16" s="15"/>
    </row>
    <row r="17" spans="1:5" s="16" customFormat="1">
      <c r="A17"/>
      <c r="B17"/>
      <c r="C17"/>
      <c r="D17"/>
      <c r="E17" s="15"/>
    </row>
    <row r="18" spans="1:5" s="16" customFormat="1">
      <c r="A18"/>
      <c r="B18"/>
      <c r="C18"/>
      <c r="D18"/>
      <c r="E18" s="15"/>
    </row>
    <row r="19" spans="1:5" s="16" customFormat="1">
      <c r="A19"/>
      <c r="B19"/>
      <c r="C19"/>
      <c r="D19"/>
      <c r="E19" s="15"/>
    </row>
    <row r="20" spans="1:5" s="16" customFormat="1">
      <c r="A20"/>
      <c r="B20"/>
      <c r="C20"/>
      <c r="D20"/>
      <c r="E20" s="15"/>
    </row>
    <row r="21" spans="1:5" s="16" customFormat="1">
      <c r="A21"/>
      <c r="B21"/>
      <c r="C21"/>
      <c r="D21"/>
      <c r="E21" s="15"/>
    </row>
    <row r="22" spans="1:5" s="16" customFormat="1">
      <c r="E22" s="17"/>
    </row>
  </sheetData>
  <mergeCells count="2">
    <mergeCell ref="A1:A2"/>
    <mergeCell ref="B1: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J25"/>
  <sheetViews>
    <sheetView showGridLines="0" topLeftCell="E5" zoomScale="70" zoomScaleNormal="70" workbookViewId="0">
      <selection activeCell="J16" sqref="J16"/>
    </sheetView>
  </sheetViews>
  <sheetFormatPr defaultColWidth="11.42578125" defaultRowHeight="35.25" customHeight="1"/>
  <cols>
    <col min="1" max="1" width="33.7109375" style="12" customWidth="1"/>
    <col min="2" max="2" width="6.28515625" style="12" customWidth="1"/>
    <col min="3" max="3" width="43.42578125" style="12" customWidth="1"/>
    <col min="4" max="4" width="28.42578125" style="12" customWidth="1"/>
    <col min="5" max="5" width="34.42578125" style="12" customWidth="1"/>
    <col min="6" max="8" width="20" style="12" customWidth="1"/>
    <col min="9" max="9" width="45.42578125" style="12" customWidth="1"/>
    <col min="10" max="10" width="42.42578125" style="12" customWidth="1"/>
    <col min="11" max="11" width="40.28515625" style="12" customWidth="1"/>
    <col min="12" max="12" width="36.5703125" style="149" customWidth="1"/>
    <col min="13" max="13" width="16.5703125" style="12" customWidth="1"/>
    <col min="14" max="19" width="16.5703125" style="12" hidden="1" customWidth="1"/>
    <col min="20" max="24" width="16.5703125" style="12" customWidth="1"/>
    <col min="25" max="31" width="16.5703125" style="12" hidden="1" customWidth="1"/>
    <col min="32" max="32" width="16.5703125" style="133" customWidth="1"/>
    <col min="33" max="33" width="16.5703125" style="12" customWidth="1"/>
    <col min="34" max="35" width="11.42578125" style="12"/>
    <col min="36" max="36" width="71.5703125" style="12" customWidth="1"/>
    <col min="37" max="16384" width="11.42578125" style="12"/>
  </cols>
  <sheetData>
    <row r="1" spans="1:36" ht="65.25" customHeight="1">
      <c r="A1" s="280" t="s">
        <v>6</v>
      </c>
      <c r="B1" s="280"/>
      <c r="C1" s="280"/>
      <c r="D1" s="280"/>
      <c r="E1" s="280"/>
      <c r="F1" s="280"/>
      <c r="G1" s="280"/>
      <c r="H1" s="280"/>
      <c r="I1" s="280"/>
      <c r="J1" s="280"/>
      <c r="K1" s="280"/>
      <c r="L1" s="146"/>
      <c r="M1" s="114"/>
      <c r="N1" s="114"/>
      <c r="O1" s="114"/>
      <c r="P1" s="114"/>
    </row>
    <row r="2" spans="1:36" ht="33.75" customHeight="1">
      <c r="A2" s="281" t="s">
        <v>7</v>
      </c>
      <c r="B2" s="282"/>
      <c r="C2" s="39" t="s">
        <v>8</v>
      </c>
      <c r="D2" s="18" t="s">
        <v>9</v>
      </c>
      <c r="E2" s="283" t="s">
        <v>10</v>
      </c>
      <c r="F2" s="284"/>
      <c r="G2" s="285"/>
      <c r="H2" s="285"/>
      <c r="I2" s="111" t="s">
        <v>11</v>
      </c>
      <c r="J2" s="286" t="s">
        <v>12</v>
      </c>
      <c r="K2" s="287"/>
      <c r="L2" s="116" t="s">
        <v>13</v>
      </c>
      <c r="M2" s="116">
        <f ca="1">TODAY()</f>
        <v>45915</v>
      </c>
      <c r="N2" s="395" t="s">
        <v>14</v>
      </c>
      <c r="O2" s="396"/>
      <c r="P2" s="397"/>
      <c r="Q2" s="395" t="s">
        <v>14</v>
      </c>
      <c r="R2" s="396"/>
      <c r="S2" s="396"/>
      <c r="T2" s="129" t="s">
        <v>15</v>
      </c>
      <c r="U2" s="398" t="s">
        <v>16</v>
      </c>
      <c r="V2" s="399"/>
      <c r="W2" s="400"/>
      <c r="X2" s="122" t="s">
        <v>17</v>
      </c>
      <c r="Y2" s="401" t="s">
        <v>18</v>
      </c>
      <c r="Z2" s="401"/>
      <c r="AA2" s="402"/>
      <c r="AB2" s="390" t="s">
        <v>19</v>
      </c>
      <c r="AC2" s="391"/>
      <c r="AD2" s="392"/>
      <c r="AE2" s="393" t="s">
        <v>20</v>
      </c>
      <c r="AF2" s="394"/>
      <c r="AG2" s="43"/>
      <c r="AH2" s="403" t="s">
        <v>21</v>
      </c>
      <c r="AI2" s="404"/>
      <c r="AJ2" s="405"/>
    </row>
    <row r="3" spans="1:36" ht="22.5" customHeight="1">
      <c r="L3" s="147"/>
      <c r="M3" s="115"/>
      <c r="T3" s="120"/>
      <c r="U3" s="123"/>
      <c r="W3" s="124"/>
      <c r="AA3" s="124"/>
      <c r="AE3" s="123"/>
      <c r="AF3" s="134"/>
      <c r="AG3" s="43"/>
    </row>
    <row r="4" spans="1:36" ht="38.25" customHeight="1">
      <c r="A4" s="319" t="s">
        <v>22</v>
      </c>
      <c r="B4" s="320"/>
      <c r="C4" s="320"/>
      <c r="D4" s="320"/>
      <c r="E4" s="320"/>
      <c r="F4" s="321"/>
      <c r="G4" s="30"/>
      <c r="H4" s="30"/>
      <c r="I4" s="319" t="s">
        <v>23</v>
      </c>
      <c r="J4" s="320"/>
      <c r="K4" s="321"/>
      <c r="L4" s="150" t="s">
        <v>24</v>
      </c>
      <c r="N4" s="117">
        <v>45658</v>
      </c>
      <c r="O4" s="117">
        <v>45777</v>
      </c>
      <c r="P4" s="117">
        <v>45900</v>
      </c>
      <c r="Q4" s="117">
        <v>45658</v>
      </c>
      <c r="R4" s="117">
        <v>45777</v>
      </c>
      <c r="S4" s="119">
        <v>45900</v>
      </c>
      <c r="T4" s="120"/>
      <c r="U4" s="123"/>
      <c r="W4" s="124"/>
      <c r="Y4" s="131"/>
      <c r="Z4" s="118"/>
      <c r="AA4" s="127"/>
      <c r="AE4" s="123"/>
      <c r="AF4" s="134"/>
      <c r="AG4" s="43"/>
    </row>
    <row r="5" spans="1:36" s="43" customFormat="1" ht="67.5" customHeight="1">
      <c r="A5" s="40" t="s">
        <v>25</v>
      </c>
      <c r="B5" s="330" t="s">
        <v>26</v>
      </c>
      <c r="C5" s="331"/>
      <c r="D5" s="23" t="s">
        <v>27</v>
      </c>
      <c r="E5" s="40" t="s">
        <v>28</v>
      </c>
      <c r="F5" s="23" t="s">
        <v>29</v>
      </c>
      <c r="G5" s="163" t="s">
        <v>30</v>
      </c>
      <c r="H5" s="23" t="s">
        <v>31</v>
      </c>
      <c r="I5" s="34" t="s">
        <v>32</v>
      </c>
      <c r="J5" s="34" t="s">
        <v>33</v>
      </c>
      <c r="K5" s="34" t="s">
        <v>34</v>
      </c>
      <c r="L5" s="151" t="s">
        <v>35</v>
      </c>
      <c r="M5" s="12"/>
      <c r="N5" s="117">
        <v>45777</v>
      </c>
      <c r="O5" s="117">
        <v>45900</v>
      </c>
      <c r="P5" s="117">
        <v>46022</v>
      </c>
      <c r="Q5" s="117">
        <v>45777</v>
      </c>
      <c r="R5" s="117">
        <v>45900</v>
      </c>
      <c r="S5" s="119">
        <v>46022</v>
      </c>
      <c r="T5" s="121"/>
      <c r="U5" s="125">
        <v>45777</v>
      </c>
      <c r="V5" s="117">
        <v>45900</v>
      </c>
      <c r="W5" s="119">
        <v>46022</v>
      </c>
      <c r="X5" s="117"/>
      <c r="Y5" s="117">
        <v>45777</v>
      </c>
      <c r="Z5" s="117">
        <v>45900</v>
      </c>
      <c r="AA5" s="155">
        <v>46022</v>
      </c>
      <c r="AB5" s="91">
        <v>45777</v>
      </c>
      <c r="AC5" s="117">
        <v>45900</v>
      </c>
      <c r="AD5" s="126">
        <v>46022</v>
      </c>
      <c r="AE5" s="104"/>
      <c r="AF5" s="139"/>
      <c r="AH5" s="387" t="s">
        <v>36</v>
      </c>
      <c r="AI5" s="388"/>
      <c r="AJ5" s="389"/>
    </row>
    <row r="6" spans="1:36" s="43" customFormat="1" ht="74.25" hidden="1" customHeight="1">
      <c r="A6" s="413"/>
      <c r="B6" s="90" t="s">
        <v>37</v>
      </c>
      <c r="C6" s="95" t="s">
        <v>38</v>
      </c>
      <c r="D6" s="96" t="s">
        <v>39</v>
      </c>
      <c r="E6" s="96" t="s">
        <v>40</v>
      </c>
      <c r="F6" s="91">
        <v>45689</v>
      </c>
      <c r="G6" s="91">
        <v>45981</v>
      </c>
      <c r="H6" s="91">
        <v>45981</v>
      </c>
      <c r="I6" s="47" t="s">
        <v>41</v>
      </c>
      <c r="J6" s="36"/>
      <c r="K6" s="36"/>
      <c r="L6" s="148"/>
      <c r="M6" s="12"/>
      <c r="N6" s="130" t="str">
        <f t="shared" ref="N6:P24" si="0">IF(AND($H6&gt;N$4,$H6&lt;N$5),IF($H6-$M$2&gt;30,"amarillo",IF(AND($H6-$M$2&lt;=30,$H6-$M$2&gt;0),"naranja","rojo")),"NA")</f>
        <v>NA</v>
      </c>
      <c r="O6" s="130" t="str">
        <f t="shared" si="0"/>
        <v>NA</v>
      </c>
      <c r="P6" s="130" t="str">
        <f t="shared" ca="1" si="0"/>
        <v>amarillo</v>
      </c>
      <c r="Q6" s="36" t="str">
        <f>IF(ISBLANK(I6),"Sin Diligenciar","Calificar")</f>
        <v>Calificar</v>
      </c>
      <c r="R6" s="36" t="str">
        <f>IF(ISBLANK(J6),"Sin Diligenciar","Calificar")</f>
        <v>Sin Diligenciar</v>
      </c>
      <c r="S6" s="135" t="str">
        <f>IF(ISBLANK(K6),"Sin Diligenciar","Calificar")</f>
        <v>Sin Diligenciar</v>
      </c>
      <c r="T6" s="132" t="str">
        <f>IF(OR(Q6="Calificar",R6="Calificar",S6="Calificar"),"Calificar","Sin Diligenciar")</f>
        <v>Calificar</v>
      </c>
      <c r="U6" s="136">
        <v>3</v>
      </c>
      <c r="V6" s="36"/>
      <c r="W6" s="135"/>
      <c r="X6" s="36"/>
      <c r="Y6" s="104" t="str">
        <f t="shared" ref="Y6" si="1">IF(T6="Calificar",IF(U6=0,"rojo",IF(AND(U6&gt;0,U6&lt;=3),"amarillo","verde")),"verde")</f>
        <v>amarillo</v>
      </c>
      <c r="Z6" s="104" t="str">
        <f t="shared" ref="Z6" si="2">IF(U6="Calificar",IF(V6=0,"rojo",IF(AND(V6&gt;0,V6&lt;=3),"amarillo","verde")),"verde")</f>
        <v>verde</v>
      </c>
      <c r="AA6" s="124" t="str">
        <f t="shared" ref="AA6" si="3">IF(V6="Calificar",IF(W6=0,"rojo",IF(AND(W6&gt;0,W6&lt;=3),"amarillo","verde")),"verde")</f>
        <v>verde</v>
      </c>
      <c r="AB6" s="43" t="str">
        <f t="shared" ref="AB6" si="4">IF(AND(N6="amarillo",Q6="Sin Diligenciar"),"verde",IF(AND(N6="naranja",Q6="Sin Diligenciar"),"naranja",IF(AND(N6="rojo",Q6="Sin Diligenciar"),"rojo",Y6)))</f>
        <v>amarillo</v>
      </c>
      <c r="AC6" s="43" t="str">
        <f t="shared" ref="AC6" si="5">IF(AND(O6="amarillo",R6="Sin Diligenciar"),"verde",IF(AND(O6="naranja",R6="Sin Diligenciar"),"naranja",IF(AND(O6="rojo",R6="Sin Diligenciar"),"rojo",Z6)))</f>
        <v>verde</v>
      </c>
      <c r="AD6" s="43" t="str">
        <f t="shared" ref="AD6" ca="1" si="6">IF(AND(P6="amarillo",S6="Sin Diligenciar"),"verde",IF(AND(P6="naranja",S6="Sin Diligenciar"),"naranja",IF(AND(P6="rojo",S6="Sin Diligenciar"),"rojo",AA6)))</f>
        <v>verde</v>
      </c>
      <c r="AE6" s="130" t="str">
        <f ca="1">IF(OR(AB6="rojo",AC6="rojo",AD6="rojo"),"rojo",IF(OR(AB6="naranja",AC6="naranja",AD6="naranja"),"naranja",IF(OR(AB6="amarillo",AC6="amarillo",AD6="amarillo"),"amarillo","verde")))</f>
        <v>amarillo</v>
      </c>
      <c r="AF6" s="139">
        <f t="shared" ref="AF6" ca="1" si="7">IF(OR(AC6="rojo",AD6="rojo",AE6="rojo"),1,IF(OR(AC6="naranja",AD6="naranja",AE6="naranja"),2,IF(OR(AC6="amarillo",AD6="amarillo",AE6="amarillo"),3,4)))</f>
        <v>3</v>
      </c>
      <c r="AH6" s="18" t="s">
        <v>42</v>
      </c>
      <c r="AI6" s="156">
        <v>4</v>
      </c>
      <c r="AJ6" s="157" t="s">
        <v>43</v>
      </c>
    </row>
    <row r="7" spans="1:36" s="43" customFormat="1" ht="85.5" hidden="1" customHeight="1">
      <c r="A7" s="414"/>
      <c r="B7" s="92" t="s">
        <v>44</v>
      </c>
      <c r="C7" s="97" t="s">
        <v>45</v>
      </c>
      <c r="D7" s="98" t="s">
        <v>46</v>
      </c>
      <c r="E7" s="98" t="s">
        <v>47</v>
      </c>
      <c r="F7" s="93">
        <v>45689</v>
      </c>
      <c r="G7" s="93">
        <v>45989</v>
      </c>
      <c r="H7" s="93">
        <v>45989</v>
      </c>
      <c r="I7" s="46" t="s">
        <v>48</v>
      </c>
      <c r="J7" s="31"/>
      <c r="K7" s="36"/>
      <c r="L7" s="148"/>
      <c r="M7" s="12"/>
      <c r="N7" s="130" t="str">
        <f t="shared" si="0"/>
        <v>NA</v>
      </c>
      <c r="O7" s="130" t="str">
        <f t="shared" si="0"/>
        <v>NA</v>
      </c>
      <c r="P7" s="130" t="str">
        <f t="shared" ca="1" si="0"/>
        <v>amarillo</v>
      </c>
      <c r="Q7" s="36" t="str">
        <f t="shared" ref="Q7:Q24" si="8">IF(ISBLANK(I7),"Sin Diligenciar","Calificar")</f>
        <v>Calificar</v>
      </c>
      <c r="R7" s="36" t="str">
        <f t="shared" ref="R7:R24" si="9">IF(ISBLANK(J7),"Sin Diligenciar","Calificar")</f>
        <v>Sin Diligenciar</v>
      </c>
      <c r="S7" s="135" t="str">
        <f t="shared" ref="S7:S24" si="10">IF(ISBLANK(K7),"Sin Diligenciar","Calificar")</f>
        <v>Sin Diligenciar</v>
      </c>
      <c r="T7" s="132" t="str">
        <f t="shared" ref="T7:T24" si="11">IF(OR(Q7="Calificar",R7="Calificar",S7="Calificar"),"Calificar","Sin Diligenciar")</f>
        <v>Calificar</v>
      </c>
      <c r="U7" s="136">
        <v>3</v>
      </c>
      <c r="V7" s="36"/>
      <c r="W7" s="135"/>
      <c r="X7" s="36"/>
      <c r="Y7" s="104" t="str">
        <f t="shared" ref="Y7:Y24" si="12">IF(T7="Calificar",IF(U7=0,"rojo",IF(AND(U7&gt;0,U7&lt;=3),"amarillo","verde")),"verde")</f>
        <v>amarillo</v>
      </c>
      <c r="Z7" s="104" t="str">
        <f t="shared" ref="Z7:Z24" si="13">IF(U7="Calificar",IF(V7=0,"rojo",IF(AND(V7&gt;0,V7&lt;=3),"amarillo","verde")),"verde")</f>
        <v>verde</v>
      </c>
      <c r="AA7" s="124" t="str">
        <f t="shared" ref="AA7:AA24" si="14">IF(V7="Calificar",IF(W7=0,"rojo",IF(AND(W7&gt;0,W7&lt;=3),"amarillo","verde")),"verde")</f>
        <v>verde</v>
      </c>
      <c r="AB7" s="43" t="str">
        <f t="shared" ref="AB7:AB24" si="15">IF(AND(N7="amarillo",Q7="Sin Diligenciar"),"verde",IF(AND(N7="naranja",Q7="Sin Diligenciar"),"naranja",IF(AND(N7="rojo",Q7="Sin Diligenciar"),"rojo",Y7)))</f>
        <v>amarillo</v>
      </c>
      <c r="AC7" s="43" t="str">
        <f t="shared" ref="AC7:AC24" si="16">IF(AND(O7="amarillo",R7="Sin Diligenciar"),"verde",IF(AND(O7="naranja",R7="Sin Diligenciar"),"naranja",IF(AND(O7="rojo",R7="Sin Diligenciar"),"rojo",Z7)))</f>
        <v>verde</v>
      </c>
      <c r="AD7" s="43" t="str">
        <f t="shared" ref="AD7:AD24" ca="1" si="17">IF(AND(P7="amarillo",S7="Sin Diligenciar"),"verde",IF(AND(P7="naranja",S7="Sin Diligenciar"),"naranja",IF(AND(P7="rojo",S7="Sin Diligenciar"),"rojo",AA7)))</f>
        <v>verde</v>
      </c>
      <c r="AE7" s="130" t="str">
        <f t="shared" ref="AE7:AE24" ca="1" si="18">IF(OR(AB7="rojo",AC7="rojo",AD7="rojo"),"rojo",IF(OR(AB7="naranja",AC7="naranja",AD7="naranja"),"naranja",IF(OR(AB7="amarillo",AC7="amarillo",AD7="amarillo"),"amarillo","verde")))</f>
        <v>amarillo</v>
      </c>
      <c r="AF7" s="139">
        <f t="shared" ref="AF7:AF24" ca="1" si="19">IF(OR(AC7="rojo",AD7="rojo",AE7="rojo"),1,IF(OR(AC7="naranja",AD7="naranja",AE7="naranja"),2,IF(OR(AC7="amarillo",AD7="amarillo",AE7="amarillo"),3,4)))</f>
        <v>3</v>
      </c>
      <c r="AH7" s="18" t="s">
        <v>49</v>
      </c>
      <c r="AI7" s="156">
        <v>3</v>
      </c>
      <c r="AJ7" s="206" t="s">
        <v>50</v>
      </c>
    </row>
    <row r="8" spans="1:36" s="43" customFormat="1" ht="48" hidden="1" customHeight="1">
      <c r="A8" s="414"/>
      <c r="B8" s="94" t="s">
        <v>51</v>
      </c>
      <c r="C8" s="98" t="s">
        <v>52</v>
      </c>
      <c r="D8" s="98" t="s">
        <v>53</v>
      </c>
      <c r="E8" s="98" t="s">
        <v>47</v>
      </c>
      <c r="F8" s="93">
        <v>45689</v>
      </c>
      <c r="G8" s="93">
        <v>45989</v>
      </c>
      <c r="H8" s="93">
        <v>45989</v>
      </c>
      <c r="I8" s="46" t="s">
        <v>54</v>
      </c>
      <c r="J8" s="46"/>
      <c r="K8" s="36"/>
      <c r="L8" s="148"/>
      <c r="M8" s="12"/>
      <c r="N8" s="130" t="str">
        <f t="shared" si="0"/>
        <v>NA</v>
      </c>
      <c r="O8" s="130" t="str">
        <f t="shared" si="0"/>
        <v>NA</v>
      </c>
      <c r="P8" s="130" t="str">
        <f t="shared" ca="1" si="0"/>
        <v>amarillo</v>
      </c>
      <c r="Q8" s="36" t="str">
        <f t="shared" si="8"/>
        <v>Calificar</v>
      </c>
      <c r="R8" s="36" t="str">
        <f t="shared" si="9"/>
        <v>Sin Diligenciar</v>
      </c>
      <c r="S8" s="135" t="str">
        <f t="shared" si="10"/>
        <v>Sin Diligenciar</v>
      </c>
      <c r="T8" s="132" t="str">
        <f t="shared" si="11"/>
        <v>Calificar</v>
      </c>
      <c r="U8" s="136">
        <v>3</v>
      </c>
      <c r="V8" s="36"/>
      <c r="W8" s="135"/>
      <c r="X8" s="36"/>
      <c r="Y8" s="104" t="str">
        <f t="shared" si="12"/>
        <v>amarillo</v>
      </c>
      <c r="Z8" s="104" t="str">
        <f t="shared" si="13"/>
        <v>verde</v>
      </c>
      <c r="AA8" s="124" t="str">
        <f t="shared" si="14"/>
        <v>verde</v>
      </c>
      <c r="AB8" s="43" t="str">
        <f t="shared" si="15"/>
        <v>amarillo</v>
      </c>
      <c r="AC8" s="43" t="str">
        <f t="shared" si="16"/>
        <v>verde</v>
      </c>
      <c r="AD8" s="43" t="str">
        <f t="shared" ca="1" si="17"/>
        <v>verde</v>
      </c>
      <c r="AE8" s="130" t="str">
        <f t="shared" ca="1" si="18"/>
        <v>amarillo</v>
      </c>
      <c r="AF8" s="139">
        <f t="shared" ca="1" si="19"/>
        <v>3</v>
      </c>
      <c r="AH8" s="159" t="s">
        <v>55</v>
      </c>
      <c r="AI8" s="156">
        <v>2</v>
      </c>
      <c r="AJ8" s="207" t="s">
        <v>56</v>
      </c>
    </row>
    <row r="9" spans="1:36" s="43" customFormat="1" ht="139.5" hidden="1" customHeight="1">
      <c r="A9" s="414"/>
      <c r="B9" s="421" t="s">
        <v>57</v>
      </c>
      <c r="C9" s="406" t="s">
        <v>58</v>
      </c>
      <c r="D9" s="406" t="s">
        <v>59</v>
      </c>
      <c r="E9" s="406" t="s">
        <v>47</v>
      </c>
      <c r="F9" s="93">
        <v>45687</v>
      </c>
      <c r="G9" s="145">
        <v>45687</v>
      </c>
      <c r="H9" s="145">
        <v>45687</v>
      </c>
      <c r="I9" s="46" t="s">
        <v>60</v>
      </c>
      <c r="J9" s="53"/>
      <c r="K9" s="20"/>
      <c r="L9" s="148"/>
      <c r="M9" s="12"/>
      <c r="N9" s="130" t="str">
        <f t="shared" ca="1" si="0"/>
        <v>rojo</v>
      </c>
      <c r="O9" s="130" t="str">
        <f t="shared" si="0"/>
        <v>NA</v>
      </c>
      <c r="P9" s="130" t="str">
        <f t="shared" si="0"/>
        <v>NA</v>
      </c>
      <c r="Q9" s="36" t="str">
        <f t="shared" si="8"/>
        <v>Calificar</v>
      </c>
      <c r="R9" s="36" t="str">
        <f t="shared" si="9"/>
        <v>Sin Diligenciar</v>
      </c>
      <c r="S9" s="135" t="str">
        <f t="shared" si="10"/>
        <v>Sin Diligenciar</v>
      </c>
      <c r="T9" s="132" t="str">
        <f t="shared" si="11"/>
        <v>Calificar</v>
      </c>
      <c r="U9" s="136">
        <v>5</v>
      </c>
      <c r="V9" s="36"/>
      <c r="W9" s="135"/>
      <c r="X9" s="36"/>
      <c r="Y9" s="104" t="str">
        <f t="shared" si="12"/>
        <v>verde</v>
      </c>
      <c r="Z9" s="104" t="str">
        <f t="shared" si="13"/>
        <v>verde</v>
      </c>
      <c r="AA9" s="124" t="str">
        <f t="shared" si="14"/>
        <v>verde</v>
      </c>
      <c r="AB9" s="43" t="str">
        <f t="shared" ca="1" si="15"/>
        <v>verde</v>
      </c>
      <c r="AC9" s="43" t="str">
        <f t="shared" si="16"/>
        <v>verde</v>
      </c>
      <c r="AD9" s="43" t="str">
        <f t="shared" si="17"/>
        <v>verde</v>
      </c>
      <c r="AE9" s="130" t="str">
        <f t="shared" ca="1" si="18"/>
        <v>verde</v>
      </c>
      <c r="AF9" s="139">
        <f t="shared" ca="1" si="19"/>
        <v>4</v>
      </c>
      <c r="AH9" s="159" t="s">
        <v>61</v>
      </c>
      <c r="AI9" s="156">
        <v>1</v>
      </c>
      <c r="AJ9" s="207" t="s">
        <v>62</v>
      </c>
    </row>
    <row r="10" spans="1:36" s="43" customFormat="1" ht="41.25" hidden="1" customHeight="1">
      <c r="A10" s="414"/>
      <c r="B10" s="423"/>
      <c r="C10" s="407"/>
      <c r="D10" s="407"/>
      <c r="E10" s="407"/>
      <c r="F10" s="93">
        <v>45687</v>
      </c>
      <c r="G10" s="145">
        <v>45989</v>
      </c>
      <c r="H10" s="145">
        <v>45989</v>
      </c>
      <c r="I10" s="46"/>
      <c r="J10" s="53"/>
      <c r="K10" s="20"/>
      <c r="L10" s="148"/>
      <c r="M10" s="12"/>
      <c r="N10" s="130" t="str">
        <f t="shared" si="0"/>
        <v>NA</v>
      </c>
      <c r="O10" s="130" t="str">
        <f t="shared" si="0"/>
        <v>NA</v>
      </c>
      <c r="P10" s="130" t="str">
        <f t="shared" ca="1" si="0"/>
        <v>amarillo</v>
      </c>
      <c r="Q10" s="36" t="str">
        <f t="shared" si="8"/>
        <v>Sin Diligenciar</v>
      </c>
      <c r="R10" s="36" t="str">
        <f t="shared" si="9"/>
        <v>Sin Diligenciar</v>
      </c>
      <c r="S10" s="135" t="str">
        <f t="shared" si="10"/>
        <v>Sin Diligenciar</v>
      </c>
      <c r="T10" s="132" t="str">
        <f t="shared" si="11"/>
        <v>Sin Diligenciar</v>
      </c>
      <c r="U10" s="136">
        <v>3</v>
      </c>
      <c r="V10" s="36"/>
      <c r="W10" s="135"/>
      <c r="X10" s="36"/>
      <c r="Y10" s="104" t="str">
        <f t="shared" si="12"/>
        <v>verde</v>
      </c>
      <c r="Z10" s="104" t="str">
        <f t="shared" si="13"/>
        <v>verde</v>
      </c>
      <c r="AA10" s="124" t="str">
        <f t="shared" si="14"/>
        <v>verde</v>
      </c>
      <c r="AB10" s="43" t="str">
        <f t="shared" si="15"/>
        <v>verde</v>
      </c>
      <c r="AC10" s="43" t="str">
        <f t="shared" si="16"/>
        <v>verde</v>
      </c>
      <c r="AD10" s="43" t="str">
        <f t="shared" ca="1" si="17"/>
        <v>verde</v>
      </c>
      <c r="AE10" s="130" t="str">
        <f t="shared" ca="1" si="18"/>
        <v>verde</v>
      </c>
      <c r="AF10" s="139">
        <f t="shared" ca="1" si="19"/>
        <v>4</v>
      </c>
    </row>
    <row r="11" spans="1:36" s="43" customFormat="1" ht="118.5" hidden="1" customHeight="1">
      <c r="A11" s="414"/>
      <c r="B11" s="421" t="s">
        <v>63</v>
      </c>
      <c r="C11" s="406" t="s">
        <v>64</v>
      </c>
      <c r="D11" s="406" t="s">
        <v>65</v>
      </c>
      <c r="E11" s="406" t="s">
        <v>47</v>
      </c>
      <c r="F11" s="93">
        <v>45689</v>
      </c>
      <c r="G11" s="145">
        <v>45746</v>
      </c>
      <c r="H11" s="145">
        <v>45746</v>
      </c>
      <c r="I11" s="46" t="s">
        <v>66</v>
      </c>
      <c r="J11" s="53"/>
      <c r="K11" s="20"/>
      <c r="L11" s="148"/>
      <c r="M11" s="12"/>
      <c r="N11" s="130" t="str">
        <f t="shared" ca="1" si="0"/>
        <v>rojo</v>
      </c>
      <c r="O11" s="130" t="str">
        <f t="shared" si="0"/>
        <v>NA</v>
      </c>
      <c r="P11" s="130" t="str">
        <f t="shared" si="0"/>
        <v>NA</v>
      </c>
      <c r="Q11" s="36" t="str">
        <f t="shared" si="8"/>
        <v>Calificar</v>
      </c>
      <c r="R11" s="36" t="str">
        <f t="shared" si="9"/>
        <v>Sin Diligenciar</v>
      </c>
      <c r="S11" s="135" t="str">
        <f t="shared" si="10"/>
        <v>Sin Diligenciar</v>
      </c>
      <c r="T11" s="132" t="str">
        <f t="shared" si="11"/>
        <v>Calificar</v>
      </c>
      <c r="U11" s="136">
        <v>5</v>
      </c>
      <c r="V11" s="36"/>
      <c r="W11" s="135"/>
      <c r="X11" s="36"/>
      <c r="Y11" s="104" t="str">
        <f t="shared" si="12"/>
        <v>verde</v>
      </c>
      <c r="Z11" s="104" t="str">
        <f t="shared" si="13"/>
        <v>verde</v>
      </c>
      <c r="AA11" s="124" t="str">
        <f t="shared" si="14"/>
        <v>verde</v>
      </c>
      <c r="AB11" s="43" t="str">
        <f t="shared" ca="1" si="15"/>
        <v>verde</v>
      </c>
      <c r="AC11" s="43" t="str">
        <f t="shared" si="16"/>
        <v>verde</v>
      </c>
      <c r="AD11" s="43" t="str">
        <f t="shared" si="17"/>
        <v>verde</v>
      </c>
      <c r="AE11" s="130" t="str">
        <f t="shared" ca="1" si="18"/>
        <v>verde</v>
      </c>
      <c r="AF11" s="139">
        <f t="shared" ca="1" si="19"/>
        <v>4</v>
      </c>
    </row>
    <row r="12" spans="1:36" s="43" customFormat="1" ht="40.5" customHeight="1">
      <c r="A12" s="414"/>
      <c r="B12" s="422"/>
      <c r="C12" s="408"/>
      <c r="D12" s="408"/>
      <c r="E12" s="408"/>
      <c r="F12" s="93">
        <v>45689</v>
      </c>
      <c r="G12" s="145">
        <v>45838</v>
      </c>
      <c r="H12" s="145">
        <v>45838</v>
      </c>
      <c r="I12" s="46"/>
      <c r="J12" s="53" t="s">
        <v>67</v>
      </c>
      <c r="K12" s="20"/>
      <c r="L12" s="148"/>
      <c r="M12" s="12"/>
      <c r="N12" s="130" t="str">
        <f t="shared" si="0"/>
        <v>NA</v>
      </c>
      <c r="O12" s="130" t="str">
        <f t="shared" ca="1" si="0"/>
        <v>rojo</v>
      </c>
      <c r="P12" s="130" t="str">
        <f t="shared" si="0"/>
        <v>NA</v>
      </c>
      <c r="Q12" s="36" t="str">
        <f t="shared" si="8"/>
        <v>Sin Diligenciar</v>
      </c>
      <c r="R12" s="36" t="str">
        <f t="shared" si="9"/>
        <v>Calificar</v>
      </c>
      <c r="S12" s="135" t="str">
        <f t="shared" si="10"/>
        <v>Sin Diligenciar</v>
      </c>
      <c r="T12" s="132" t="str">
        <f t="shared" si="11"/>
        <v>Calificar</v>
      </c>
      <c r="U12" s="136">
        <v>5</v>
      </c>
      <c r="V12" s="36">
        <v>5</v>
      </c>
      <c r="W12" s="135"/>
      <c r="X12" s="36"/>
      <c r="Y12" s="104" t="str">
        <f t="shared" si="12"/>
        <v>verde</v>
      </c>
      <c r="Z12" s="104" t="str">
        <f t="shared" si="13"/>
        <v>verde</v>
      </c>
      <c r="AA12" s="124" t="str">
        <f t="shared" si="14"/>
        <v>verde</v>
      </c>
      <c r="AB12" s="43" t="str">
        <f t="shared" si="15"/>
        <v>verde</v>
      </c>
      <c r="AC12" s="43" t="str">
        <f t="shared" ca="1" si="16"/>
        <v>verde</v>
      </c>
      <c r="AD12" s="43" t="str">
        <f t="shared" si="17"/>
        <v>verde</v>
      </c>
      <c r="AE12" s="130" t="str">
        <f t="shared" ca="1" si="18"/>
        <v>verde</v>
      </c>
      <c r="AF12" s="139">
        <f t="shared" ca="1" si="19"/>
        <v>4</v>
      </c>
    </row>
    <row r="13" spans="1:36" s="43" customFormat="1" ht="36.75" hidden="1" customHeight="1">
      <c r="A13" s="415"/>
      <c r="B13" s="423"/>
      <c r="C13" s="407"/>
      <c r="D13" s="407"/>
      <c r="E13" s="407"/>
      <c r="F13" s="93">
        <v>45689</v>
      </c>
      <c r="G13" s="145">
        <v>45989</v>
      </c>
      <c r="H13" s="145">
        <v>45989</v>
      </c>
      <c r="I13" s="46" t="s">
        <v>68</v>
      </c>
      <c r="J13" s="53"/>
      <c r="K13" s="20"/>
      <c r="L13" s="148"/>
      <c r="M13" s="12"/>
      <c r="N13" s="130" t="str">
        <f t="shared" si="0"/>
        <v>NA</v>
      </c>
      <c r="O13" s="130" t="str">
        <f t="shared" si="0"/>
        <v>NA</v>
      </c>
      <c r="P13" s="130" t="str">
        <f t="shared" ca="1" si="0"/>
        <v>amarillo</v>
      </c>
      <c r="Q13" s="36" t="str">
        <f t="shared" si="8"/>
        <v>Calificar</v>
      </c>
      <c r="R13" s="36" t="str">
        <f t="shared" si="9"/>
        <v>Sin Diligenciar</v>
      </c>
      <c r="S13" s="135" t="str">
        <f t="shared" si="10"/>
        <v>Sin Diligenciar</v>
      </c>
      <c r="T13" s="132" t="str">
        <f t="shared" si="11"/>
        <v>Calificar</v>
      </c>
      <c r="U13" s="136">
        <v>3</v>
      </c>
      <c r="V13" s="36"/>
      <c r="W13" s="135"/>
      <c r="X13" s="36"/>
      <c r="Y13" s="104" t="str">
        <f t="shared" si="12"/>
        <v>amarillo</v>
      </c>
      <c r="Z13" s="104" t="str">
        <f t="shared" si="13"/>
        <v>verde</v>
      </c>
      <c r="AA13" s="124" t="str">
        <f t="shared" si="14"/>
        <v>verde</v>
      </c>
      <c r="AB13" s="43" t="str">
        <f t="shared" si="15"/>
        <v>amarillo</v>
      </c>
      <c r="AC13" s="43" t="str">
        <f t="shared" si="16"/>
        <v>verde</v>
      </c>
      <c r="AD13" s="43" t="str">
        <f t="shared" ca="1" si="17"/>
        <v>verde</v>
      </c>
      <c r="AE13" s="130" t="str">
        <f t="shared" ca="1" si="18"/>
        <v>amarillo</v>
      </c>
      <c r="AF13" s="139">
        <f t="shared" ca="1" si="19"/>
        <v>3</v>
      </c>
    </row>
    <row r="14" spans="1:36" s="43" customFormat="1" ht="79.5" customHeight="1">
      <c r="A14" s="55" t="s">
        <v>69</v>
      </c>
      <c r="B14" s="56" t="s">
        <v>70</v>
      </c>
      <c r="C14" s="57"/>
      <c r="D14" s="57" t="s">
        <v>71</v>
      </c>
      <c r="E14" s="29" t="s">
        <v>72</v>
      </c>
      <c r="F14" s="52">
        <v>45778</v>
      </c>
      <c r="G14" s="52">
        <v>45807</v>
      </c>
      <c r="H14" s="52">
        <v>45807</v>
      </c>
      <c r="I14" s="46" t="s">
        <v>68</v>
      </c>
      <c r="J14" s="46" t="s">
        <v>73</v>
      </c>
      <c r="K14" s="36"/>
      <c r="L14" s="148"/>
      <c r="M14" s="12"/>
      <c r="N14" s="130" t="str">
        <f t="shared" si="0"/>
        <v>NA</v>
      </c>
      <c r="O14" s="130" t="str">
        <f t="shared" ca="1" si="0"/>
        <v>rojo</v>
      </c>
      <c r="P14" s="130" t="str">
        <f t="shared" si="0"/>
        <v>NA</v>
      </c>
      <c r="Q14" s="36" t="str">
        <f t="shared" si="8"/>
        <v>Calificar</v>
      </c>
      <c r="R14" s="36" t="str">
        <f t="shared" si="9"/>
        <v>Calificar</v>
      </c>
      <c r="S14" s="135" t="str">
        <f t="shared" si="10"/>
        <v>Sin Diligenciar</v>
      </c>
      <c r="T14" s="132" t="str">
        <f t="shared" si="11"/>
        <v>Calificar</v>
      </c>
      <c r="U14" s="136">
        <v>5</v>
      </c>
      <c r="V14" s="36">
        <v>5</v>
      </c>
      <c r="W14" s="135"/>
      <c r="X14" s="36"/>
      <c r="Y14" s="104" t="str">
        <f t="shared" si="12"/>
        <v>verde</v>
      </c>
      <c r="Z14" s="104" t="str">
        <f t="shared" si="13"/>
        <v>verde</v>
      </c>
      <c r="AA14" s="124" t="str">
        <f t="shared" si="14"/>
        <v>verde</v>
      </c>
      <c r="AB14" s="43" t="str">
        <f t="shared" si="15"/>
        <v>verde</v>
      </c>
      <c r="AC14" s="43" t="str">
        <f t="shared" ca="1" si="16"/>
        <v>verde</v>
      </c>
      <c r="AD14" s="43" t="str">
        <f t="shared" si="17"/>
        <v>verde</v>
      </c>
      <c r="AE14" s="130" t="str">
        <f t="shared" ca="1" si="18"/>
        <v>verde</v>
      </c>
      <c r="AF14" s="139">
        <f t="shared" ca="1" si="19"/>
        <v>4</v>
      </c>
    </row>
    <row r="15" spans="1:36" ht="60.75" hidden="1" customHeight="1">
      <c r="A15" s="416" t="s">
        <v>74</v>
      </c>
      <c r="B15" s="19" t="s">
        <v>75</v>
      </c>
      <c r="C15" s="31" t="s">
        <v>76</v>
      </c>
      <c r="D15" s="57" t="s">
        <v>39</v>
      </c>
      <c r="E15" s="57" t="s">
        <v>40</v>
      </c>
      <c r="F15" s="52">
        <v>45689</v>
      </c>
      <c r="G15" s="52">
        <v>45989</v>
      </c>
      <c r="H15" s="52">
        <v>45989</v>
      </c>
      <c r="I15" s="47" t="s">
        <v>41</v>
      </c>
      <c r="J15" s="367"/>
      <c r="K15" s="31"/>
      <c r="L15" s="148"/>
      <c r="N15" s="130" t="str">
        <f t="shared" si="0"/>
        <v>NA</v>
      </c>
      <c r="O15" s="130" t="str">
        <f t="shared" si="0"/>
        <v>NA</v>
      </c>
      <c r="P15" s="130" t="str">
        <f t="shared" ca="1" si="0"/>
        <v>amarillo</v>
      </c>
      <c r="Q15" s="36" t="str">
        <f t="shared" si="8"/>
        <v>Calificar</v>
      </c>
      <c r="R15" s="36" t="str">
        <f t="shared" si="9"/>
        <v>Sin Diligenciar</v>
      </c>
      <c r="S15" s="135" t="str">
        <f t="shared" si="10"/>
        <v>Sin Diligenciar</v>
      </c>
      <c r="T15" s="132" t="str">
        <f t="shared" si="11"/>
        <v>Calificar</v>
      </c>
      <c r="U15" s="136">
        <v>3</v>
      </c>
      <c r="V15" s="36"/>
      <c r="W15" s="135"/>
      <c r="X15" s="36"/>
      <c r="Y15" s="104" t="str">
        <f t="shared" si="12"/>
        <v>amarillo</v>
      </c>
      <c r="Z15" s="104" t="str">
        <f t="shared" si="13"/>
        <v>verde</v>
      </c>
      <c r="AA15" s="124" t="str">
        <f t="shared" si="14"/>
        <v>verde</v>
      </c>
      <c r="AB15" s="43" t="str">
        <f t="shared" si="15"/>
        <v>amarillo</v>
      </c>
      <c r="AC15" s="43" t="str">
        <f t="shared" si="16"/>
        <v>verde</v>
      </c>
      <c r="AD15" s="43" t="str">
        <f t="shared" ca="1" si="17"/>
        <v>verde</v>
      </c>
      <c r="AE15" s="130" t="str">
        <f t="shared" ca="1" si="18"/>
        <v>amarillo</v>
      </c>
      <c r="AF15" s="139">
        <f t="shared" ca="1" si="19"/>
        <v>3</v>
      </c>
    </row>
    <row r="16" spans="1:36" ht="128.25" customHeight="1">
      <c r="A16" s="417"/>
      <c r="B16" s="419" t="s">
        <v>77</v>
      </c>
      <c r="C16" s="409" t="s">
        <v>78</v>
      </c>
      <c r="D16" s="411" t="s">
        <v>79</v>
      </c>
      <c r="E16" s="411" t="s">
        <v>47</v>
      </c>
      <c r="F16" s="52">
        <v>45689</v>
      </c>
      <c r="G16" s="58">
        <v>45838</v>
      </c>
      <c r="H16" s="58">
        <v>45838</v>
      </c>
      <c r="I16" s="365" t="s">
        <v>80</v>
      </c>
      <c r="J16" s="368" t="s">
        <v>81</v>
      </c>
      <c r="K16" s="366"/>
      <c r="L16" s="148"/>
      <c r="N16" s="130" t="str">
        <f t="shared" si="0"/>
        <v>NA</v>
      </c>
      <c r="O16" s="130" t="str">
        <f t="shared" ca="1" si="0"/>
        <v>rojo</v>
      </c>
      <c r="P16" s="130" t="str">
        <f t="shared" si="0"/>
        <v>NA</v>
      </c>
      <c r="Q16" s="36" t="str">
        <f>IF(ISBLANK(#REF!),"Sin Diligenciar","Calificar")</f>
        <v>Calificar</v>
      </c>
      <c r="R16" s="36" t="str">
        <f>IF(ISBLANK(I16),"Sin Diligenciar","Calificar")</f>
        <v>Calificar</v>
      </c>
      <c r="S16" s="135" t="str">
        <f t="shared" si="10"/>
        <v>Sin Diligenciar</v>
      </c>
      <c r="T16" s="132" t="str">
        <f t="shared" si="11"/>
        <v>Calificar</v>
      </c>
      <c r="U16" s="136">
        <v>5</v>
      </c>
      <c r="V16" s="36">
        <v>5</v>
      </c>
      <c r="W16" s="135"/>
      <c r="X16" s="36"/>
      <c r="Y16" s="104" t="str">
        <f t="shared" si="12"/>
        <v>verde</v>
      </c>
      <c r="Z16" s="104" t="str">
        <f t="shared" si="13"/>
        <v>verde</v>
      </c>
      <c r="AA16" s="124" t="str">
        <f t="shared" si="14"/>
        <v>verde</v>
      </c>
      <c r="AB16" s="43" t="str">
        <f t="shared" si="15"/>
        <v>verde</v>
      </c>
      <c r="AC16" s="43" t="str">
        <f t="shared" ca="1" si="16"/>
        <v>verde</v>
      </c>
      <c r="AD16" s="43" t="str">
        <f t="shared" si="17"/>
        <v>verde</v>
      </c>
      <c r="AE16" s="130" t="str">
        <f t="shared" ca="1" si="18"/>
        <v>verde</v>
      </c>
      <c r="AF16" s="139">
        <f t="shared" ca="1" si="19"/>
        <v>4</v>
      </c>
    </row>
    <row r="17" spans="1:32" ht="34.5" hidden="1" customHeight="1">
      <c r="A17" s="417"/>
      <c r="B17" s="420"/>
      <c r="C17" s="410"/>
      <c r="D17" s="412"/>
      <c r="E17" s="412"/>
      <c r="F17" s="52">
        <v>45689</v>
      </c>
      <c r="G17" s="58">
        <v>45989</v>
      </c>
      <c r="H17" s="58">
        <v>45989</v>
      </c>
      <c r="I17" s="46" t="s">
        <v>68</v>
      </c>
      <c r="J17" s="59"/>
      <c r="K17" s="31"/>
      <c r="L17" s="148"/>
      <c r="N17" s="130" t="str">
        <f t="shared" si="0"/>
        <v>NA</v>
      </c>
      <c r="O17" s="130" t="str">
        <f t="shared" si="0"/>
        <v>NA</v>
      </c>
      <c r="P17" s="130" t="str">
        <f t="shared" ca="1" si="0"/>
        <v>amarillo</v>
      </c>
      <c r="Q17" s="36" t="str">
        <f t="shared" si="8"/>
        <v>Calificar</v>
      </c>
      <c r="R17" s="36" t="str">
        <f t="shared" si="9"/>
        <v>Sin Diligenciar</v>
      </c>
      <c r="S17" s="135" t="str">
        <f t="shared" si="10"/>
        <v>Sin Diligenciar</v>
      </c>
      <c r="T17" s="132" t="str">
        <f t="shared" si="11"/>
        <v>Calificar</v>
      </c>
      <c r="U17" s="136">
        <v>3</v>
      </c>
      <c r="V17" s="36"/>
      <c r="W17" s="135"/>
      <c r="X17" s="36"/>
      <c r="Y17" s="104" t="str">
        <f t="shared" si="12"/>
        <v>amarillo</v>
      </c>
      <c r="Z17" s="104" t="str">
        <f t="shared" si="13"/>
        <v>verde</v>
      </c>
      <c r="AA17" s="124" t="str">
        <f t="shared" si="14"/>
        <v>verde</v>
      </c>
      <c r="AB17" s="43" t="str">
        <f t="shared" si="15"/>
        <v>amarillo</v>
      </c>
      <c r="AC17" s="43" t="str">
        <f t="shared" si="16"/>
        <v>verde</v>
      </c>
      <c r="AD17" s="43" t="str">
        <f t="shared" ca="1" si="17"/>
        <v>verde</v>
      </c>
      <c r="AE17" s="130" t="str">
        <f t="shared" ca="1" si="18"/>
        <v>amarillo</v>
      </c>
      <c r="AF17" s="139">
        <f t="shared" ca="1" si="19"/>
        <v>3</v>
      </c>
    </row>
    <row r="18" spans="1:32" ht="204.75" customHeight="1">
      <c r="A18" s="417"/>
      <c r="B18" s="419" t="s">
        <v>82</v>
      </c>
      <c r="C18" s="409" t="s">
        <v>83</v>
      </c>
      <c r="D18" s="411" t="s">
        <v>79</v>
      </c>
      <c r="E18" s="411" t="s">
        <v>47</v>
      </c>
      <c r="F18" s="52">
        <v>45689</v>
      </c>
      <c r="G18" s="58">
        <v>45838</v>
      </c>
      <c r="H18" s="58">
        <v>45838</v>
      </c>
      <c r="I18" s="49" t="s">
        <v>84</v>
      </c>
      <c r="J18" s="59" t="s">
        <v>85</v>
      </c>
      <c r="K18" s="31"/>
      <c r="L18" s="148"/>
      <c r="N18" s="130" t="str">
        <f t="shared" si="0"/>
        <v>NA</v>
      </c>
      <c r="O18" s="130" t="str">
        <f t="shared" ca="1" si="0"/>
        <v>rojo</v>
      </c>
      <c r="P18" s="130" t="str">
        <f t="shared" si="0"/>
        <v>NA</v>
      </c>
      <c r="Q18" s="36" t="str">
        <f t="shared" si="8"/>
        <v>Calificar</v>
      </c>
      <c r="R18" s="36" t="str">
        <f t="shared" si="9"/>
        <v>Calificar</v>
      </c>
      <c r="S18" s="135" t="str">
        <f t="shared" si="10"/>
        <v>Sin Diligenciar</v>
      </c>
      <c r="T18" s="132" t="str">
        <f t="shared" si="11"/>
        <v>Calificar</v>
      </c>
      <c r="U18" s="136">
        <v>5</v>
      </c>
      <c r="V18" s="36">
        <v>5</v>
      </c>
      <c r="W18" s="135"/>
      <c r="X18" s="36"/>
      <c r="Y18" s="104" t="str">
        <f t="shared" si="12"/>
        <v>verde</v>
      </c>
      <c r="Z18" s="104" t="str">
        <f t="shared" si="13"/>
        <v>verde</v>
      </c>
      <c r="AA18" s="124" t="str">
        <f t="shared" si="14"/>
        <v>verde</v>
      </c>
      <c r="AB18" s="43" t="str">
        <f t="shared" si="15"/>
        <v>verde</v>
      </c>
      <c r="AC18" s="43" t="str">
        <f t="shared" ca="1" si="16"/>
        <v>verde</v>
      </c>
      <c r="AD18" s="43" t="str">
        <f t="shared" si="17"/>
        <v>verde</v>
      </c>
      <c r="AE18" s="130" t="str">
        <f t="shared" ca="1" si="18"/>
        <v>verde</v>
      </c>
      <c r="AF18" s="139">
        <f t="shared" ca="1" si="19"/>
        <v>4</v>
      </c>
    </row>
    <row r="19" spans="1:32" ht="36" hidden="1" customHeight="1">
      <c r="A19" s="417"/>
      <c r="B19" s="420"/>
      <c r="C19" s="410"/>
      <c r="D19" s="412"/>
      <c r="E19" s="412"/>
      <c r="F19" s="52">
        <v>45689</v>
      </c>
      <c r="G19" s="58">
        <v>45989</v>
      </c>
      <c r="H19" s="58">
        <v>45989</v>
      </c>
      <c r="I19" s="49" t="s">
        <v>68</v>
      </c>
      <c r="J19" s="59"/>
      <c r="K19" s="31"/>
      <c r="L19" s="148"/>
      <c r="N19" s="130" t="str">
        <f t="shared" si="0"/>
        <v>NA</v>
      </c>
      <c r="O19" s="130" t="str">
        <f t="shared" si="0"/>
        <v>NA</v>
      </c>
      <c r="P19" s="130" t="str">
        <f t="shared" ca="1" si="0"/>
        <v>amarillo</v>
      </c>
      <c r="Q19" s="36" t="str">
        <f t="shared" si="8"/>
        <v>Calificar</v>
      </c>
      <c r="R19" s="36" t="str">
        <f t="shared" si="9"/>
        <v>Sin Diligenciar</v>
      </c>
      <c r="S19" s="135" t="str">
        <f t="shared" si="10"/>
        <v>Sin Diligenciar</v>
      </c>
      <c r="T19" s="132" t="str">
        <f t="shared" si="11"/>
        <v>Calificar</v>
      </c>
      <c r="U19" s="136">
        <v>3</v>
      </c>
      <c r="V19" s="36"/>
      <c r="W19" s="135"/>
      <c r="X19" s="36"/>
      <c r="Y19" s="104" t="str">
        <f t="shared" si="12"/>
        <v>amarillo</v>
      </c>
      <c r="Z19" s="104" t="str">
        <f t="shared" si="13"/>
        <v>verde</v>
      </c>
      <c r="AA19" s="124" t="str">
        <f t="shared" si="14"/>
        <v>verde</v>
      </c>
      <c r="AB19" s="43" t="str">
        <f t="shared" si="15"/>
        <v>amarillo</v>
      </c>
      <c r="AC19" s="43" t="str">
        <f t="shared" si="16"/>
        <v>verde</v>
      </c>
      <c r="AD19" s="43" t="str">
        <f t="shared" ca="1" si="17"/>
        <v>verde</v>
      </c>
      <c r="AE19" s="130" t="str">
        <f t="shared" ca="1" si="18"/>
        <v>amarillo</v>
      </c>
      <c r="AF19" s="139">
        <f t="shared" ca="1" si="19"/>
        <v>3</v>
      </c>
    </row>
    <row r="20" spans="1:32" ht="147" hidden="1" customHeight="1">
      <c r="A20" s="417"/>
      <c r="B20" s="19" t="s">
        <v>86</v>
      </c>
      <c r="C20" s="31" t="s">
        <v>87</v>
      </c>
      <c r="D20" s="57" t="s">
        <v>88</v>
      </c>
      <c r="E20" s="57" t="s">
        <v>89</v>
      </c>
      <c r="F20" s="52">
        <v>45689</v>
      </c>
      <c r="G20" s="58">
        <v>45989</v>
      </c>
      <c r="H20" s="58">
        <v>45989</v>
      </c>
      <c r="I20" s="49" t="s">
        <v>90</v>
      </c>
      <c r="J20" s="59"/>
      <c r="K20" s="31"/>
      <c r="L20" s="148"/>
      <c r="N20" s="130" t="str">
        <f t="shared" si="0"/>
        <v>NA</v>
      </c>
      <c r="O20" s="130" t="str">
        <f t="shared" si="0"/>
        <v>NA</v>
      </c>
      <c r="P20" s="130" t="str">
        <f t="shared" ca="1" si="0"/>
        <v>amarillo</v>
      </c>
      <c r="Q20" s="36" t="str">
        <f t="shared" si="8"/>
        <v>Calificar</v>
      </c>
      <c r="R20" s="36" t="str">
        <f t="shared" si="9"/>
        <v>Sin Diligenciar</v>
      </c>
      <c r="S20" s="135" t="str">
        <f t="shared" si="10"/>
        <v>Sin Diligenciar</v>
      </c>
      <c r="T20" s="132" t="str">
        <f t="shared" si="11"/>
        <v>Calificar</v>
      </c>
      <c r="U20" s="136">
        <v>5</v>
      </c>
      <c r="V20" s="36"/>
      <c r="W20" s="135"/>
      <c r="X20" s="36"/>
      <c r="Y20" s="104" t="str">
        <f t="shared" si="12"/>
        <v>verde</v>
      </c>
      <c r="Z20" s="104" t="str">
        <f t="shared" si="13"/>
        <v>verde</v>
      </c>
      <c r="AA20" s="124" t="str">
        <f t="shared" si="14"/>
        <v>verde</v>
      </c>
      <c r="AB20" s="43" t="str">
        <f t="shared" si="15"/>
        <v>verde</v>
      </c>
      <c r="AC20" s="43" t="str">
        <f t="shared" si="16"/>
        <v>verde</v>
      </c>
      <c r="AD20" s="43" t="str">
        <f t="shared" ca="1" si="17"/>
        <v>verde</v>
      </c>
      <c r="AE20" s="130" t="str">
        <f t="shared" ca="1" si="18"/>
        <v>verde</v>
      </c>
      <c r="AF20" s="139">
        <f t="shared" ca="1" si="19"/>
        <v>4</v>
      </c>
    </row>
    <row r="21" spans="1:32" ht="75.75" hidden="1" customHeight="1">
      <c r="A21" s="417"/>
      <c r="B21" s="19" t="s">
        <v>91</v>
      </c>
      <c r="C21" s="31" t="s">
        <v>92</v>
      </c>
      <c r="D21" s="57" t="s">
        <v>93</v>
      </c>
      <c r="E21" s="57" t="s">
        <v>47</v>
      </c>
      <c r="F21" s="52">
        <v>45689</v>
      </c>
      <c r="G21" s="52">
        <v>45989</v>
      </c>
      <c r="H21" s="52">
        <v>45989</v>
      </c>
      <c r="I21" s="49" t="s">
        <v>94</v>
      </c>
      <c r="J21" s="59"/>
      <c r="K21" s="31"/>
      <c r="L21" s="148"/>
      <c r="N21" s="130" t="str">
        <f t="shared" si="0"/>
        <v>NA</v>
      </c>
      <c r="O21" s="130" t="str">
        <f t="shared" si="0"/>
        <v>NA</v>
      </c>
      <c r="P21" s="130" t="str">
        <f t="shared" ca="1" si="0"/>
        <v>amarillo</v>
      </c>
      <c r="Q21" s="36" t="str">
        <f t="shared" si="8"/>
        <v>Calificar</v>
      </c>
      <c r="R21" s="36" t="str">
        <f t="shared" si="9"/>
        <v>Sin Diligenciar</v>
      </c>
      <c r="S21" s="135" t="str">
        <f t="shared" si="10"/>
        <v>Sin Diligenciar</v>
      </c>
      <c r="T21" s="132" t="str">
        <f t="shared" si="11"/>
        <v>Calificar</v>
      </c>
      <c r="U21" s="136">
        <v>3</v>
      </c>
      <c r="V21" s="36"/>
      <c r="W21" s="135"/>
      <c r="X21" s="36"/>
      <c r="Y21" s="104" t="str">
        <f t="shared" si="12"/>
        <v>amarillo</v>
      </c>
      <c r="Z21" s="104" t="str">
        <f t="shared" si="13"/>
        <v>verde</v>
      </c>
      <c r="AA21" s="124" t="str">
        <f t="shared" si="14"/>
        <v>verde</v>
      </c>
      <c r="AB21" s="43" t="str">
        <f t="shared" si="15"/>
        <v>amarillo</v>
      </c>
      <c r="AC21" s="43" t="str">
        <f t="shared" si="16"/>
        <v>verde</v>
      </c>
      <c r="AD21" s="43" t="str">
        <f t="shared" ca="1" si="17"/>
        <v>verde</v>
      </c>
      <c r="AE21" s="130" t="str">
        <f t="shared" ca="1" si="18"/>
        <v>amarillo</v>
      </c>
      <c r="AF21" s="139">
        <f t="shared" ca="1" si="19"/>
        <v>3</v>
      </c>
    </row>
    <row r="22" spans="1:32" ht="75.75" hidden="1" customHeight="1">
      <c r="A22" s="418"/>
      <c r="B22" s="19" t="s">
        <v>95</v>
      </c>
      <c r="C22" s="57" t="s">
        <v>96</v>
      </c>
      <c r="D22" s="57" t="s">
        <v>97</v>
      </c>
      <c r="E22" s="57" t="s">
        <v>47</v>
      </c>
      <c r="F22" s="52">
        <v>45689</v>
      </c>
      <c r="G22" s="52">
        <v>45989</v>
      </c>
      <c r="H22" s="52">
        <v>45989</v>
      </c>
      <c r="I22" s="49" t="s">
        <v>94</v>
      </c>
      <c r="J22" s="59"/>
      <c r="K22" s="31"/>
      <c r="L22" s="148"/>
      <c r="N22" s="130" t="str">
        <f t="shared" si="0"/>
        <v>NA</v>
      </c>
      <c r="O22" s="130" t="str">
        <f t="shared" si="0"/>
        <v>NA</v>
      </c>
      <c r="P22" s="130" t="str">
        <f t="shared" ca="1" si="0"/>
        <v>amarillo</v>
      </c>
      <c r="Q22" s="36" t="str">
        <f t="shared" si="8"/>
        <v>Calificar</v>
      </c>
      <c r="R22" s="36" t="str">
        <f t="shared" si="9"/>
        <v>Sin Diligenciar</v>
      </c>
      <c r="S22" s="135" t="str">
        <f t="shared" si="10"/>
        <v>Sin Diligenciar</v>
      </c>
      <c r="T22" s="132" t="str">
        <f t="shared" si="11"/>
        <v>Calificar</v>
      </c>
      <c r="U22" s="136">
        <v>3</v>
      </c>
      <c r="V22" s="36"/>
      <c r="W22" s="135"/>
      <c r="X22" s="36"/>
      <c r="Y22" s="104" t="str">
        <f t="shared" si="12"/>
        <v>amarillo</v>
      </c>
      <c r="Z22" s="104" t="str">
        <f t="shared" si="13"/>
        <v>verde</v>
      </c>
      <c r="AA22" s="124" t="str">
        <f t="shared" si="14"/>
        <v>verde</v>
      </c>
      <c r="AB22" s="43" t="str">
        <f t="shared" si="15"/>
        <v>amarillo</v>
      </c>
      <c r="AC22" s="43" t="str">
        <f t="shared" si="16"/>
        <v>verde</v>
      </c>
      <c r="AD22" s="43" t="str">
        <f t="shared" ca="1" si="17"/>
        <v>verde</v>
      </c>
      <c r="AE22" s="130" t="str">
        <f t="shared" ca="1" si="18"/>
        <v>amarillo</v>
      </c>
      <c r="AF22" s="139">
        <f t="shared" ca="1" si="19"/>
        <v>3</v>
      </c>
    </row>
    <row r="23" spans="1:32" s="43" customFormat="1" ht="81" hidden="1" customHeight="1">
      <c r="A23" s="416" t="s">
        <v>98</v>
      </c>
      <c r="B23" s="19" t="s">
        <v>99</v>
      </c>
      <c r="C23" s="57" t="s">
        <v>100</v>
      </c>
      <c r="D23" s="57" t="s">
        <v>101</v>
      </c>
      <c r="E23" s="57" t="s">
        <v>47</v>
      </c>
      <c r="F23" s="52">
        <v>45689</v>
      </c>
      <c r="G23" s="52">
        <v>45989</v>
      </c>
      <c r="H23" s="52">
        <v>45989</v>
      </c>
      <c r="I23" s="47" t="s">
        <v>102</v>
      </c>
      <c r="J23" s="36"/>
      <c r="K23" s="36"/>
      <c r="L23" s="148"/>
      <c r="M23" s="12"/>
      <c r="N23" s="130" t="str">
        <f t="shared" si="0"/>
        <v>NA</v>
      </c>
      <c r="O23" s="130" t="str">
        <f t="shared" si="0"/>
        <v>NA</v>
      </c>
      <c r="P23" s="130" t="str">
        <f t="shared" ca="1" si="0"/>
        <v>amarillo</v>
      </c>
      <c r="Q23" s="36" t="str">
        <f t="shared" si="8"/>
        <v>Calificar</v>
      </c>
      <c r="R23" s="36" t="str">
        <f t="shared" si="9"/>
        <v>Sin Diligenciar</v>
      </c>
      <c r="S23" s="135" t="str">
        <f t="shared" si="10"/>
        <v>Sin Diligenciar</v>
      </c>
      <c r="T23" s="132" t="str">
        <f t="shared" si="11"/>
        <v>Calificar</v>
      </c>
      <c r="U23" s="136">
        <v>3</v>
      </c>
      <c r="V23" s="36"/>
      <c r="W23" s="135"/>
      <c r="X23" s="36"/>
      <c r="Y23" s="104" t="str">
        <f t="shared" si="12"/>
        <v>amarillo</v>
      </c>
      <c r="Z23" s="104" t="str">
        <f t="shared" si="13"/>
        <v>verde</v>
      </c>
      <c r="AA23" s="124" t="str">
        <f t="shared" si="14"/>
        <v>verde</v>
      </c>
      <c r="AB23" s="43" t="str">
        <f t="shared" si="15"/>
        <v>amarillo</v>
      </c>
      <c r="AC23" s="43" t="str">
        <f t="shared" si="16"/>
        <v>verde</v>
      </c>
      <c r="AD23" s="43" t="str">
        <f t="shared" ca="1" si="17"/>
        <v>verde</v>
      </c>
      <c r="AE23" s="130" t="str">
        <f t="shared" ca="1" si="18"/>
        <v>amarillo</v>
      </c>
      <c r="AF23" s="139">
        <f t="shared" ca="1" si="19"/>
        <v>3</v>
      </c>
    </row>
    <row r="24" spans="1:32" s="43" customFormat="1" ht="78.75" hidden="1" customHeight="1">
      <c r="A24" s="418"/>
      <c r="B24" s="22" t="s">
        <v>103</v>
      </c>
      <c r="C24" s="31" t="s">
        <v>104</v>
      </c>
      <c r="D24" s="31" t="s">
        <v>105</v>
      </c>
      <c r="E24" s="57" t="s">
        <v>106</v>
      </c>
      <c r="F24" s="60">
        <v>45689</v>
      </c>
      <c r="G24" s="60">
        <v>46022</v>
      </c>
      <c r="H24" s="60">
        <v>46022</v>
      </c>
      <c r="I24" s="46" t="s">
        <v>107</v>
      </c>
      <c r="J24" s="31"/>
      <c r="K24" s="36"/>
      <c r="L24" s="148"/>
      <c r="M24" s="12"/>
      <c r="N24" s="130" t="str">
        <f t="shared" si="0"/>
        <v>NA</v>
      </c>
      <c r="O24" s="130" t="str">
        <f t="shared" si="0"/>
        <v>NA</v>
      </c>
      <c r="P24" s="130" t="str">
        <f t="shared" si="0"/>
        <v>NA</v>
      </c>
      <c r="Q24" s="36" t="str">
        <f t="shared" si="8"/>
        <v>Calificar</v>
      </c>
      <c r="R24" s="36" t="str">
        <f t="shared" si="9"/>
        <v>Sin Diligenciar</v>
      </c>
      <c r="S24" s="135" t="str">
        <f t="shared" si="10"/>
        <v>Sin Diligenciar</v>
      </c>
      <c r="T24" s="132" t="str">
        <f t="shared" si="11"/>
        <v>Calificar</v>
      </c>
      <c r="U24" s="136">
        <v>3</v>
      </c>
      <c r="V24" s="36"/>
      <c r="W24" s="135"/>
      <c r="X24" s="36"/>
      <c r="Y24" s="104" t="str">
        <f t="shared" si="12"/>
        <v>amarillo</v>
      </c>
      <c r="Z24" s="104" t="str">
        <f t="shared" si="13"/>
        <v>verde</v>
      </c>
      <c r="AA24" s="124" t="str">
        <f t="shared" si="14"/>
        <v>verde</v>
      </c>
      <c r="AB24" s="43" t="str">
        <f t="shared" si="15"/>
        <v>amarillo</v>
      </c>
      <c r="AC24" s="43" t="str">
        <f t="shared" si="16"/>
        <v>verde</v>
      </c>
      <c r="AD24" s="43" t="str">
        <f t="shared" si="17"/>
        <v>verde</v>
      </c>
      <c r="AE24" s="130" t="str">
        <f t="shared" si="18"/>
        <v>amarillo</v>
      </c>
      <c r="AF24" s="139">
        <f t="shared" si="19"/>
        <v>3</v>
      </c>
    </row>
    <row r="25" spans="1:32">
      <c r="A25" s="332"/>
      <c r="B25" s="332"/>
      <c r="C25" s="332"/>
      <c r="D25" s="332"/>
      <c r="E25" s="332"/>
      <c r="F25" s="332"/>
    </row>
  </sheetData>
  <autoFilter ref="A5:K24" xr:uid="{00000000-0001-0000-0200-000000000000}">
    <filterColumn colId="1" showButton="0"/>
    <filterColumn colId="7">
      <filters>
        <dateGroupItem year="2025" month="5" dateTimeGrouping="month"/>
        <dateGroupItem year="2025" month="6" dateTimeGrouping="month"/>
      </filters>
    </filterColumn>
  </autoFilter>
  <mergeCells count="27">
    <mergeCell ref="A6:A13"/>
    <mergeCell ref="A15:A22"/>
    <mergeCell ref="A23:A24"/>
    <mergeCell ref="B18:B19"/>
    <mergeCell ref="B16:B17"/>
    <mergeCell ref="B11:B13"/>
    <mergeCell ref="B9:B10"/>
    <mergeCell ref="C16:C17"/>
    <mergeCell ref="D16:D17"/>
    <mergeCell ref="E16:E17"/>
    <mergeCell ref="C18:C19"/>
    <mergeCell ref="D18:D19"/>
    <mergeCell ref="E18:E19"/>
    <mergeCell ref="C9:C10"/>
    <mergeCell ref="D9:D10"/>
    <mergeCell ref="E9:E10"/>
    <mergeCell ref="C11:C13"/>
    <mergeCell ref="D11:D13"/>
    <mergeCell ref="E11:E13"/>
    <mergeCell ref="AH5:AJ5"/>
    <mergeCell ref="AB2:AD2"/>
    <mergeCell ref="AE2:AF2"/>
    <mergeCell ref="N2:P2"/>
    <mergeCell ref="U2:W2"/>
    <mergeCell ref="Y2:AA2"/>
    <mergeCell ref="Q2:S2"/>
    <mergeCell ref="AH2:AJ2"/>
  </mergeCells>
  <phoneticPr fontId="16" type="noConversion"/>
  <conditionalFormatting sqref="AB6:AD24">
    <cfRule type="containsText" dxfId="7" priority="4" operator="containsText" text="alerta">
      <formula>NOT(ISERROR(SEARCH("alerta",AB6)))</formula>
    </cfRule>
    <cfRule type="containsText" dxfId="6" priority="5" operator="containsText" text="falla">
      <formula>NOT(ISERROR(SEARCH("falla",AB6)))</formula>
    </cfRule>
    <cfRule type="colorScale" priority="6">
      <colorScale>
        <cfvo type="min"/>
        <cfvo type="percentile" val="50"/>
        <cfvo type="max"/>
        <color rgb="FFF8696B"/>
        <color rgb="FFFFEB84"/>
        <color rgb="FF63BE7B"/>
      </colorScale>
    </cfRule>
  </conditionalFormatting>
  <dataValidations count="1">
    <dataValidation type="date" allowBlank="1" showInputMessage="1" showErrorMessage="1" sqref="L6" xr:uid="{73CD03E9-DA84-4AAA-9FC9-D6BCFD91280E}">
      <formula1>45658</formula1>
      <formula2>46022</formula2>
    </dataValidation>
  </dataValidations>
  <printOptions horizontalCentered="1" verticalCentered="1"/>
  <pageMargins left="0.39370078740157483" right="0.39370078740157483" top="0.39370078740157483" bottom="0.39370078740157483" header="0" footer="0"/>
  <pageSetup paperSize="5" scale="65"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2" id="{E86C1080-D804-403C-B586-D755BC0321D9}">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AE6:AF24</xm:sqref>
        </x14:conditionalFormatting>
        <x14:conditionalFormatting xmlns:xm="http://schemas.microsoft.com/office/excel/2006/main">
          <x14:cfRule type="iconSet" priority="1" id="{0C0ABFB5-B8F6-4D50-82A0-C25A3369036A}">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AI6:AI9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DI64"/>
  <sheetViews>
    <sheetView showGridLines="0" zoomScale="79" zoomScaleNormal="79" workbookViewId="0">
      <selection activeCell="D26" sqref="D26"/>
    </sheetView>
  </sheetViews>
  <sheetFormatPr defaultColWidth="11.42578125" defaultRowHeight="16.5" customHeight="1"/>
  <cols>
    <col min="1" max="1" width="29.7109375" style="4" customWidth="1"/>
    <col min="2" max="2" width="5.7109375" style="1" customWidth="1"/>
    <col min="3" max="3" width="51" style="1" customWidth="1"/>
    <col min="4" max="4" width="33.28515625" style="1" customWidth="1"/>
    <col min="5" max="5" width="33.42578125" style="3" customWidth="1"/>
    <col min="6" max="6" width="19.7109375" style="7" bestFit="1" customWidth="1"/>
    <col min="7" max="7" width="19.7109375" style="7" customWidth="1"/>
    <col min="8" max="8" width="18.85546875" style="7" customWidth="1"/>
    <col min="9" max="9" width="44.7109375" style="1" customWidth="1"/>
    <col min="10" max="10" width="86.85546875" style="1" customWidth="1"/>
    <col min="11" max="11" width="39.7109375" style="1" customWidth="1"/>
    <col min="12" max="12" width="35.28515625" style="1" customWidth="1"/>
    <col min="13" max="13" width="10.140625" style="1" customWidth="1"/>
    <col min="14" max="16" width="12.140625" style="1" customWidth="1"/>
    <col min="17" max="17" width="15.140625" style="1" customWidth="1"/>
    <col min="18" max="18" width="18" style="1" customWidth="1"/>
    <col min="19" max="19" width="16" style="1" customWidth="1"/>
    <col min="20" max="20" width="13" style="1" customWidth="1"/>
    <col min="21" max="21" width="11.5703125" style="1" bestFit="1" customWidth="1"/>
    <col min="22" max="22" width="15.42578125" style="1" customWidth="1"/>
    <col min="23" max="24" width="11.5703125" style="1" bestFit="1" customWidth="1"/>
    <col min="25" max="25" width="10.140625" style="1" customWidth="1"/>
    <col min="26" max="32" width="10.140625" style="1" hidden="1" customWidth="1"/>
    <col min="33" max="36" width="10.140625" style="1" customWidth="1"/>
    <col min="37" max="37" width="71.85546875" style="1" bestFit="1" customWidth="1"/>
    <col min="38" max="16384" width="11.42578125" style="1"/>
  </cols>
  <sheetData>
    <row r="1" spans="1:112" ht="66" customHeight="1">
      <c r="A1" s="298"/>
      <c r="B1" s="299"/>
      <c r="C1" s="300" t="s">
        <v>6</v>
      </c>
      <c r="D1" s="300"/>
      <c r="E1" s="300"/>
      <c r="F1" s="300"/>
      <c r="G1" s="300"/>
      <c r="H1" s="300"/>
      <c r="I1" s="300"/>
      <c r="J1" s="300"/>
      <c r="K1" s="301"/>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row>
    <row r="2" spans="1:112" s="4" customFormat="1" ht="48" customHeight="1">
      <c r="A2" s="106" t="s">
        <v>108</v>
      </c>
      <c r="B2" s="106"/>
      <c r="C2" s="109" t="s">
        <v>8</v>
      </c>
      <c r="D2" s="110" t="s">
        <v>109</v>
      </c>
      <c r="E2" s="302" t="s">
        <v>110</v>
      </c>
      <c r="F2" s="303"/>
      <c r="G2" s="304"/>
      <c r="H2" s="304"/>
      <c r="I2" s="112" t="s">
        <v>111</v>
      </c>
      <c r="J2" s="286" t="s">
        <v>12</v>
      </c>
      <c r="K2" s="287"/>
      <c r="L2" s="116" t="s">
        <v>13</v>
      </c>
      <c r="M2" s="116">
        <f ca="1">TODAY()</f>
        <v>45915</v>
      </c>
      <c r="N2" s="395" t="s">
        <v>14</v>
      </c>
      <c r="O2" s="396"/>
      <c r="P2" s="397"/>
      <c r="Q2" s="395" t="s">
        <v>14</v>
      </c>
      <c r="R2" s="396"/>
      <c r="S2" s="396"/>
      <c r="T2" s="129" t="s">
        <v>112</v>
      </c>
      <c r="U2" s="398" t="s">
        <v>16</v>
      </c>
      <c r="V2" s="399"/>
      <c r="W2" s="399"/>
      <c r="X2" s="400"/>
      <c r="Y2" s="122" t="s">
        <v>17</v>
      </c>
      <c r="Z2" s="401" t="s">
        <v>18</v>
      </c>
      <c r="AA2" s="401"/>
      <c r="AB2" s="402"/>
      <c r="AC2" s="390" t="s">
        <v>19</v>
      </c>
      <c r="AD2" s="391"/>
      <c r="AE2" s="392"/>
      <c r="AF2" s="393" t="s">
        <v>20</v>
      </c>
      <c r="AG2" s="394"/>
      <c r="AH2" s="43"/>
      <c r="AI2" s="403" t="s">
        <v>21</v>
      </c>
      <c r="AJ2" s="404"/>
      <c r="AK2" s="405"/>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77"/>
      <c r="CK2" s="77"/>
      <c r="CL2" s="77"/>
      <c r="CM2" s="77"/>
      <c r="CN2" s="77"/>
      <c r="CO2" s="77"/>
      <c r="CP2" s="77"/>
      <c r="CQ2" s="77"/>
      <c r="CR2" s="77"/>
      <c r="CS2" s="77"/>
      <c r="CT2" s="77"/>
      <c r="CU2" s="77"/>
      <c r="CV2" s="77"/>
      <c r="CW2" s="77"/>
      <c r="CX2" s="77"/>
      <c r="CY2" s="77"/>
      <c r="CZ2" s="77"/>
      <c r="DA2" s="77"/>
      <c r="DB2" s="77"/>
      <c r="DC2" s="77"/>
      <c r="DD2" s="77"/>
      <c r="DE2" s="77"/>
      <c r="DF2" s="77"/>
      <c r="DG2" s="77"/>
      <c r="DH2" s="77"/>
    </row>
    <row r="3" spans="1:112" ht="8.25" customHeight="1">
      <c r="L3" s="147"/>
      <c r="M3" s="115"/>
      <c r="N3" s="12"/>
      <c r="O3" s="12"/>
      <c r="P3" s="12"/>
      <c r="Q3" s="12"/>
      <c r="R3" s="12"/>
      <c r="S3" s="12"/>
      <c r="T3" s="120"/>
      <c r="U3" s="123"/>
      <c r="V3" s="12"/>
      <c r="W3" s="12"/>
      <c r="X3" s="124"/>
      <c r="Y3" s="12"/>
      <c r="Z3" s="12"/>
      <c r="AA3" s="12"/>
      <c r="AB3" s="124"/>
      <c r="AC3" s="12"/>
      <c r="AD3" s="12"/>
      <c r="AE3" s="12"/>
      <c r="AF3" s="123"/>
      <c r="AG3" s="134"/>
      <c r="AH3" s="43"/>
      <c r="AI3" s="12"/>
      <c r="AJ3" s="12"/>
      <c r="AK3" s="12"/>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row>
    <row r="4" spans="1:112" ht="34.5" customHeight="1">
      <c r="A4" s="30" t="s">
        <v>113</v>
      </c>
      <c r="B4" s="30"/>
      <c r="C4" s="30"/>
      <c r="D4" s="30"/>
      <c r="E4" s="30"/>
      <c r="F4" s="30"/>
      <c r="G4" s="22"/>
      <c r="H4" s="22"/>
      <c r="I4" s="22" t="s">
        <v>114</v>
      </c>
      <c r="J4" s="22"/>
      <c r="K4" s="22"/>
      <c r="L4" s="150" t="s">
        <v>24</v>
      </c>
      <c r="M4" s="12"/>
      <c r="N4" s="117">
        <v>45658</v>
      </c>
      <c r="O4" s="117">
        <v>45777</v>
      </c>
      <c r="P4" s="117">
        <v>45900</v>
      </c>
      <c r="Q4" s="117">
        <v>45658</v>
      </c>
      <c r="R4" s="117">
        <v>45777</v>
      </c>
      <c r="S4" s="119">
        <v>45900</v>
      </c>
      <c r="T4" s="120"/>
      <c r="U4" s="123"/>
      <c r="V4" s="12"/>
      <c r="W4" s="12"/>
      <c r="X4" s="124"/>
      <c r="Y4" s="12"/>
      <c r="Z4" s="131"/>
      <c r="AA4" s="118"/>
      <c r="AB4" s="127"/>
      <c r="AC4" s="12"/>
      <c r="AD4" s="12"/>
      <c r="AE4" s="12"/>
      <c r="AF4" s="123"/>
      <c r="AG4" s="134"/>
      <c r="AH4" s="43"/>
      <c r="AI4" s="12"/>
      <c r="AJ4" s="12"/>
      <c r="AK4" s="12"/>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row>
    <row r="5" spans="1:112" ht="64.5" customHeight="1">
      <c r="A5" s="107" t="s">
        <v>25</v>
      </c>
      <c r="B5" s="107" t="s">
        <v>26</v>
      </c>
      <c r="C5" s="107"/>
      <c r="D5" s="163" t="s">
        <v>27</v>
      </c>
      <c r="E5" s="107" t="s">
        <v>28</v>
      </c>
      <c r="F5" s="163" t="s">
        <v>29</v>
      </c>
      <c r="G5" s="163" t="s">
        <v>30</v>
      </c>
      <c r="H5" s="163" t="s">
        <v>31</v>
      </c>
      <c r="I5" s="164" t="s">
        <v>32</v>
      </c>
      <c r="J5" s="165" t="s">
        <v>33</v>
      </c>
      <c r="K5" s="165" t="s">
        <v>34</v>
      </c>
      <c r="L5" s="151" t="s">
        <v>35</v>
      </c>
      <c r="M5" s="12"/>
      <c r="N5" s="117">
        <v>45777</v>
      </c>
      <c r="O5" s="117">
        <v>45900</v>
      </c>
      <c r="P5" s="117">
        <v>46022</v>
      </c>
      <c r="Q5" s="117">
        <v>45777</v>
      </c>
      <c r="R5" s="117">
        <v>45900</v>
      </c>
      <c r="S5" s="119">
        <v>46022</v>
      </c>
      <c r="T5" s="121"/>
      <c r="U5" s="125">
        <v>45777</v>
      </c>
      <c r="V5" s="211" t="s">
        <v>115</v>
      </c>
      <c r="W5" s="117">
        <v>45900</v>
      </c>
      <c r="X5" s="119">
        <v>46022</v>
      </c>
      <c r="Y5" s="117"/>
      <c r="Z5" s="117">
        <v>45777</v>
      </c>
      <c r="AA5" s="117">
        <v>45900</v>
      </c>
      <c r="AB5" s="155">
        <v>46022</v>
      </c>
      <c r="AC5" s="91">
        <v>45777</v>
      </c>
      <c r="AD5" s="117">
        <v>45900</v>
      </c>
      <c r="AE5" s="126">
        <v>46022</v>
      </c>
      <c r="AF5" s="104"/>
      <c r="AG5" s="139"/>
      <c r="AH5" s="43"/>
      <c r="AI5" s="387" t="s">
        <v>36</v>
      </c>
      <c r="AJ5" s="388"/>
      <c r="AK5" s="389"/>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row>
    <row r="6" spans="1:112" s="44" customFormat="1" ht="66" hidden="1" customHeight="1">
      <c r="A6" s="433" t="s">
        <v>116</v>
      </c>
      <c r="B6" s="447" t="s">
        <v>37</v>
      </c>
      <c r="C6" s="450" t="s">
        <v>117</v>
      </c>
      <c r="D6" s="450" t="s">
        <v>118</v>
      </c>
      <c r="E6" s="463" t="s">
        <v>119</v>
      </c>
      <c r="F6" s="424">
        <v>45658</v>
      </c>
      <c r="G6" s="73">
        <v>45777</v>
      </c>
      <c r="H6" s="424">
        <v>46022</v>
      </c>
      <c r="I6" s="86" t="s">
        <v>120</v>
      </c>
      <c r="K6" s="79"/>
      <c r="L6" s="148"/>
      <c r="M6" s="12"/>
      <c r="N6" s="130" t="str">
        <f>IF(AND($H6&gt;N$4,$H6&lt;N$5),IF($H6-$M$2&gt;30,"amarillo",IF(AND($H6-$M$2&lt;=30,$H6-$M$2&gt;0),"naranja","rojo")),"NA")</f>
        <v>NA</v>
      </c>
      <c r="O6" s="130" t="str">
        <f t="shared" ref="O6:P32" si="0">IF(AND($H6&gt;O$4,$H6&lt;O$5),IF($H6-$M$2&gt;30,"amarillo",IF(AND($H6-$M$2&lt;=30,$H6-$M$2&gt;0),"naranja","rojo")),"NA")</f>
        <v>NA</v>
      </c>
      <c r="P6" s="130" t="str">
        <f t="shared" si="0"/>
        <v>NA</v>
      </c>
      <c r="Q6" s="36" t="str">
        <f>IF(ISBLANK(I6),"Sin Diligenciar","Calificar")</f>
        <v>Calificar</v>
      </c>
      <c r="R6" s="36" t="str">
        <f>IF(ISBLANK(J7),"Sin Diligenciar","Calificar")</f>
        <v>Calificar</v>
      </c>
      <c r="S6" s="135" t="str">
        <f>IF(ISBLANK(K6),"Sin Diligenciar","Calificar")</f>
        <v>Sin Diligenciar</v>
      </c>
      <c r="T6" s="132" t="str">
        <f>IF(OR(Q6="Calificar",R6="Calificar",S6="Calificar"),"Calificar","Sin Diligenciar")</f>
        <v>Calificar</v>
      </c>
      <c r="U6" s="136">
        <v>5</v>
      </c>
      <c r="V6" s="136"/>
      <c r="W6" s="36"/>
      <c r="X6" s="135"/>
      <c r="Y6" s="36"/>
      <c r="Z6" s="104" t="str">
        <f>IF(T6="Calificar",IF(U6=0,"rojo",IF(AND(U6&gt;0,U6&lt;=3),"amarillo","verde")),"verde")</f>
        <v>verde</v>
      </c>
      <c r="AA6" s="104" t="str">
        <f>IF(U6="Calificar",IF(W6=0,"rojo",IF(AND(W6&gt;0,W6&lt;=3),"amarillo","verde")),"verde")</f>
        <v>verde</v>
      </c>
      <c r="AB6" s="124" t="str">
        <f t="shared" ref="AB6" si="1">IF(W6="Calificar",IF(X6=0,"rojo",IF(AND(X6&gt;0,X6&lt;=3),"amarillo","verde")),"verde")</f>
        <v>verde</v>
      </c>
      <c r="AC6" s="43" t="str">
        <f>IF(AND(N6="amarillo",Q6="Sin Diligenciar"),"verde",IF(AND(N6="naranja",Q6="Sin Diligenciar"),"naranja",IF(AND(N6="rojo",Q6="Sin Diligenciar"),"rojo",Z6)))</f>
        <v>verde</v>
      </c>
      <c r="AD6" s="43" t="str">
        <f>IF(AND(O6="amarillo",R6="Sin Diligenciar"),"verde",IF(AND(O6="naranja",R6="Sin Diligenciar"),"naranja",IF(AND(O6="rojo",R6="Sin Diligenciar"),"rojo",AA6)))</f>
        <v>verde</v>
      </c>
      <c r="AE6" s="43" t="str">
        <f>IF(AND(P6="amarillo",S6="Sin Diligenciar"),"verde",IF(AND(P6="naranja",S6="Sin Diligenciar"),"naranja",IF(AND(P6="rojo",S6="Sin Diligenciar"),"rojo",AB6)))</f>
        <v>verde</v>
      </c>
      <c r="AF6" s="130" t="str">
        <f>IF(OR(AC6="rojo",AD6="rojo",AE6="rojo"),"rojo",IF(OR(AC6="naranja",AD6="naranja",AE6="naranja"),"naranja",IF(OR(AC6="amarillo",AD6="amarillo",AE6="amarillo"),"amarillo","verde")))</f>
        <v>verde</v>
      </c>
      <c r="AG6" s="139">
        <f t="shared" ref="AG6" si="2">IF(OR(AD6="rojo",AE6="rojo",AF6="rojo"),1,IF(OR(AD6="naranja",AE6="naranja",AF6="naranja"),2,IF(OR(AD6="amarillo",AE6="amarillo",AF6="amarillo"),3,4)))</f>
        <v>4</v>
      </c>
      <c r="AH6" s="43"/>
      <c r="AI6" s="18" t="s">
        <v>42</v>
      </c>
      <c r="AJ6" s="156">
        <v>4</v>
      </c>
      <c r="AK6" s="157" t="s">
        <v>43</v>
      </c>
    </row>
    <row r="7" spans="1:112" s="44" customFormat="1" ht="42.75" hidden="1" customHeight="1">
      <c r="A7" s="434"/>
      <c r="B7" s="449"/>
      <c r="C7" s="440"/>
      <c r="D7" s="440"/>
      <c r="E7" s="455"/>
      <c r="F7" s="428"/>
      <c r="G7" s="73">
        <v>45900</v>
      </c>
      <c r="H7" s="428"/>
      <c r="I7" s="86"/>
      <c r="J7" s="360" t="s">
        <v>121</v>
      </c>
      <c r="K7" s="79"/>
      <c r="L7" s="148"/>
      <c r="M7" s="12"/>
      <c r="N7" s="130" t="str">
        <f t="shared" ref="N7:N30" si="3">IF(AND($H7&gt;N$4,$H7&lt;N$5),IF($H7-$M$2&gt;30,"amarillo",IF(AND($H7-$M$2&lt;=30,$H7-$M$2&gt;0),"naranja","rojo")),"NA")</f>
        <v>NA</v>
      </c>
      <c r="O7" s="130" t="str">
        <f t="shared" si="0"/>
        <v>NA</v>
      </c>
      <c r="P7" s="130" t="str">
        <f t="shared" si="0"/>
        <v>NA</v>
      </c>
      <c r="Q7" s="36" t="str">
        <f t="shared" ref="Q7:Q30" si="4">IF(ISBLANK(I7),"Sin Diligenciar","Calificar")</f>
        <v>Sin Diligenciar</v>
      </c>
      <c r="R7" s="36" t="str">
        <f>IF(ISBLANK(#REF!),"Sin Diligenciar","Calificar")</f>
        <v>Calificar</v>
      </c>
      <c r="S7" s="135" t="str">
        <f t="shared" ref="S7:S30" si="5">IF(ISBLANK(K7),"Sin Diligenciar","Calificar")</f>
        <v>Sin Diligenciar</v>
      </c>
      <c r="T7" s="132" t="str">
        <f t="shared" ref="T7:T30" si="6">IF(OR(Q7="Calificar",R7="Calificar",S7="Calificar"),"Calificar","Sin Diligenciar")</f>
        <v>Calificar</v>
      </c>
      <c r="U7" s="136">
        <v>3</v>
      </c>
      <c r="V7" s="136"/>
      <c r="W7" s="36"/>
      <c r="X7" s="135"/>
      <c r="Y7" s="36"/>
      <c r="Z7" s="104" t="str">
        <f t="shared" ref="Z7:Z30" si="7">IF(T7="Calificar",IF(U7=0,"rojo",IF(AND(U7&gt;0,U7&lt;=3),"amarillo","verde")),"verde")</f>
        <v>amarillo</v>
      </c>
      <c r="AA7" s="104" t="str">
        <f t="shared" ref="AA7:AA30" si="8">IF(U7="Calificar",IF(W7=0,"rojo",IF(AND(W7&gt;0,W7&lt;=3),"amarillo","verde")),"verde")</f>
        <v>verde</v>
      </c>
      <c r="AB7" s="124" t="str">
        <f t="shared" ref="AB7:AB30" si="9">IF(W7="Calificar",IF(X7=0,"rojo",IF(AND(X7&gt;0,X7&lt;=3),"amarillo","verde")),"verde")</f>
        <v>verde</v>
      </c>
      <c r="AC7" s="43" t="str">
        <f t="shared" ref="AC7:AC30" si="10">IF(AND(N7="amarillo",Q7="Sin Diligenciar"),"verde",IF(AND(N7="naranja",Q7="Sin Diligenciar"),"naranja",IF(AND(N7="rojo",Q7="Sin Diligenciar"),"rojo",Z7)))</f>
        <v>amarillo</v>
      </c>
      <c r="AD7" s="43" t="str">
        <f t="shared" ref="AD7:AD30" si="11">IF(AND(O7="amarillo",R7="Sin Diligenciar"),"verde",IF(AND(O7="naranja",R7="Sin Diligenciar"),"naranja",IF(AND(O7="rojo",R7="Sin Diligenciar"),"rojo",AA7)))</f>
        <v>verde</v>
      </c>
      <c r="AE7" s="43" t="str">
        <f t="shared" ref="AE7:AE30" si="12">IF(AND(P7="amarillo",S7="Sin Diligenciar"),"verde",IF(AND(P7="naranja",S7="Sin Diligenciar"),"naranja",IF(AND(P7="rojo",S7="Sin Diligenciar"),"rojo",AB7)))</f>
        <v>verde</v>
      </c>
      <c r="AF7" s="130" t="str">
        <f t="shared" ref="AF7:AF30" si="13">IF(OR(AC7="rojo",AD7="rojo",AE7="rojo"),"rojo",IF(OR(AC7="naranja",AD7="naranja",AE7="naranja"),"naranja",IF(OR(AC7="amarillo",AD7="amarillo",AE7="amarillo"),"amarillo","verde")))</f>
        <v>amarillo</v>
      </c>
      <c r="AG7" s="139">
        <f t="shared" ref="AG7:AG30" si="14">IF(OR(AD7="rojo",AE7="rojo",AF7="rojo"),1,IF(OR(AD7="naranja",AE7="naranja",AF7="naranja"),2,IF(OR(AD7="amarillo",AE7="amarillo",AF7="amarillo"),3,4)))</f>
        <v>3</v>
      </c>
      <c r="AH7" s="43"/>
      <c r="AI7" s="18" t="s">
        <v>49</v>
      </c>
      <c r="AJ7" s="156">
        <v>3</v>
      </c>
      <c r="AK7" s="157" t="s">
        <v>122</v>
      </c>
    </row>
    <row r="8" spans="1:112" s="44" customFormat="1" ht="45.75" hidden="1" customHeight="1">
      <c r="A8" s="434"/>
      <c r="B8" s="448"/>
      <c r="C8" s="441"/>
      <c r="D8" s="441"/>
      <c r="E8" s="454"/>
      <c r="F8" s="428"/>
      <c r="G8" s="73">
        <v>46022</v>
      </c>
      <c r="H8" s="425"/>
      <c r="I8" s="86"/>
      <c r="J8" s="81"/>
      <c r="K8" s="79"/>
      <c r="L8" s="148"/>
      <c r="M8" s="12"/>
      <c r="N8" s="130" t="str">
        <f t="shared" si="3"/>
        <v>NA</v>
      </c>
      <c r="O8" s="130" t="str">
        <f t="shared" si="0"/>
        <v>NA</v>
      </c>
      <c r="P8" s="130" t="str">
        <f t="shared" si="0"/>
        <v>NA</v>
      </c>
      <c r="Q8" s="36" t="str">
        <f t="shared" si="4"/>
        <v>Sin Diligenciar</v>
      </c>
      <c r="R8" s="36" t="str">
        <f t="shared" ref="R8:R30" si="15">IF(ISBLANK(J8),"Sin Diligenciar","Calificar")</f>
        <v>Sin Diligenciar</v>
      </c>
      <c r="S8" s="135" t="str">
        <f t="shared" si="5"/>
        <v>Sin Diligenciar</v>
      </c>
      <c r="T8" s="132" t="str">
        <f t="shared" si="6"/>
        <v>Sin Diligenciar</v>
      </c>
      <c r="U8" s="136">
        <v>3</v>
      </c>
      <c r="V8" s="136"/>
      <c r="W8" s="36"/>
      <c r="X8" s="135"/>
      <c r="Y8" s="36"/>
      <c r="Z8" s="104" t="str">
        <f t="shared" si="7"/>
        <v>verde</v>
      </c>
      <c r="AA8" s="104" t="str">
        <f t="shared" si="8"/>
        <v>verde</v>
      </c>
      <c r="AB8" s="124" t="str">
        <f t="shared" si="9"/>
        <v>verde</v>
      </c>
      <c r="AC8" s="43" t="str">
        <f t="shared" si="10"/>
        <v>verde</v>
      </c>
      <c r="AD8" s="43" t="str">
        <f t="shared" si="11"/>
        <v>verde</v>
      </c>
      <c r="AE8" s="43" t="str">
        <f t="shared" si="12"/>
        <v>verde</v>
      </c>
      <c r="AF8" s="130" t="str">
        <f t="shared" si="13"/>
        <v>verde</v>
      </c>
      <c r="AG8" s="139">
        <f t="shared" si="14"/>
        <v>4</v>
      </c>
      <c r="AH8" s="43"/>
      <c r="AI8" s="159" t="s">
        <v>55</v>
      </c>
      <c r="AJ8" s="156">
        <v>2</v>
      </c>
      <c r="AK8" s="158" t="s">
        <v>56</v>
      </c>
    </row>
    <row r="9" spans="1:112" s="44" customFormat="1" ht="171" hidden="1" customHeight="1">
      <c r="A9" s="434"/>
      <c r="B9" s="447" t="s">
        <v>44</v>
      </c>
      <c r="C9" s="439" t="s">
        <v>123</v>
      </c>
      <c r="D9" s="439" t="s">
        <v>124</v>
      </c>
      <c r="E9" s="453" t="s">
        <v>125</v>
      </c>
      <c r="F9" s="429">
        <v>45658</v>
      </c>
      <c r="G9" s="333">
        <v>45777</v>
      </c>
      <c r="H9" s="424">
        <v>45989</v>
      </c>
      <c r="I9" s="204" t="s">
        <v>126</v>
      </c>
      <c r="J9" s="81"/>
      <c r="K9" s="79"/>
      <c r="L9" s="148"/>
      <c r="M9" s="12"/>
      <c r="N9" s="130" t="str">
        <f t="shared" si="3"/>
        <v>NA</v>
      </c>
      <c r="O9" s="130" t="str">
        <f t="shared" si="0"/>
        <v>NA</v>
      </c>
      <c r="P9" s="130" t="str">
        <f t="shared" ca="1" si="0"/>
        <v>amarillo</v>
      </c>
      <c r="Q9" s="36" t="str">
        <f t="shared" si="4"/>
        <v>Calificar</v>
      </c>
      <c r="R9" s="36" t="str">
        <f t="shared" si="15"/>
        <v>Sin Diligenciar</v>
      </c>
      <c r="S9" s="135" t="str">
        <f t="shared" si="5"/>
        <v>Sin Diligenciar</v>
      </c>
      <c r="T9" s="132" t="str">
        <f t="shared" si="6"/>
        <v>Calificar</v>
      </c>
      <c r="U9" s="136">
        <v>5</v>
      </c>
      <c r="V9" s="136"/>
      <c r="W9" s="36"/>
      <c r="X9" s="135"/>
      <c r="Y9" s="36"/>
      <c r="Z9" s="104" t="str">
        <f t="shared" si="7"/>
        <v>verde</v>
      </c>
      <c r="AA9" s="104" t="str">
        <f t="shared" si="8"/>
        <v>verde</v>
      </c>
      <c r="AB9" s="124" t="str">
        <f t="shared" si="9"/>
        <v>verde</v>
      </c>
      <c r="AC9" s="43" t="str">
        <f t="shared" si="10"/>
        <v>verde</v>
      </c>
      <c r="AD9" s="43" t="str">
        <f t="shared" si="11"/>
        <v>verde</v>
      </c>
      <c r="AE9" s="43" t="str">
        <f t="shared" ca="1" si="12"/>
        <v>verde</v>
      </c>
      <c r="AF9" s="130" t="str">
        <f t="shared" ca="1" si="13"/>
        <v>verde</v>
      </c>
      <c r="AG9" s="139">
        <f t="shared" ca="1" si="14"/>
        <v>4</v>
      </c>
      <c r="AH9" s="43"/>
      <c r="AI9" s="159" t="s">
        <v>61</v>
      </c>
      <c r="AJ9" s="156">
        <v>1</v>
      </c>
      <c r="AK9" s="158" t="s">
        <v>62</v>
      </c>
    </row>
    <row r="10" spans="1:112" s="44" customFormat="1" ht="106.5" hidden="1" customHeight="1">
      <c r="A10" s="434"/>
      <c r="B10" s="449"/>
      <c r="C10" s="440"/>
      <c r="D10" s="440"/>
      <c r="E10" s="455"/>
      <c r="F10" s="429"/>
      <c r="G10" s="333">
        <v>45900</v>
      </c>
      <c r="H10" s="428"/>
      <c r="I10" s="86" t="s">
        <v>127</v>
      </c>
      <c r="J10" s="81"/>
      <c r="K10" s="79"/>
      <c r="L10" s="148"/>
      <c r="M10" s="12"/>
      <c r="N10" s="130" t="str">
        <f t="shared" si="3"/>
        <v>NA</v>
      </c>
      <c r="O10" s="130" t="str">
        <f t="shared" si="0"/>
        <v>NA</v>
      </c>
      <c r="P10" s="130" t="str">
        <f t="shared" si="0"/>
        <v>NA</v>
      </c>
      <c r="Q10" s="36" t="str">
        <f t="shared" ref="Q10:Q12" si="16">IF(ISBLANK(I10),"Sin Diligenciar","Calificar")</f>
        <v>Calificar</v>
      </c>
      <c r="R10" s="36" t="str">
        <f t="shared" ref="R10:R12" si="17">IF(ISBLANK(J10),"Sin Diligenciar","Calificar")</f>
        <v>Sin Diligenciar</v>
      </c>
      <c r="S10" s="135" t="str">
        <f t="shared" ref="S10:S12" si="18">IF(ISBLANK(K10),"Sin Diligenciar","Calificar")</f>
        <v>Sin Diligenciar</v>
      </c>
      <c r="T10" s="132" t="str">
        <f t="shared" ref="T10:T12" si="19">IF(OR(Q10="Calificar",R10="Calificar",S10="Calificar"),"Calificar","Sin Diligenciar")</f>
        <v>Calificar</v>
      </c>
      <c r="U10" s="136">
        <v>3</v>
      </c>
      <c r="V10" s="136"/>
      <c r="W10" s="36"/>
      <c r="X10" s="135"/>
      <c r="Y10" s="36"/>
      <c r="Z10" s="104" t="str">
        <f t="shared" ref="Z10:Z12" si="20">IF(T10="Calificar",IF(U10=0,"rojo",IF(AND(U10&gt;0,U10&lt;=3),"amarillo","verde")),"verde")</f>
        <v>amarillo</v>
      </c>
      <c r="AA10" s="104" t="str">
        <f t="shared" ref="AA10:AA12" si="21">IF(U10="Calificar",IF(W10=0,"rojo",IF(AND(W10&gt;0,W10&lt;=3),"amarillo","verde")),"verde")</f>
        <v>verde</v>
      </c>
      <c r="AB10" s="124" t="str">
        <f t="shared" ref="AB10:AB12" si="22">IF(W10="Calificar",IF(X10=0,"rojo",IF(AND(X10&gt;0,X10&lt;=3),"amarillo","verde")),"verde")</f>
        <v>verde</v>
      </c>
      <c r="AC10" s="43" t="str">
        <f t="shared" ref="AC10:AC12" si="23">IF(AND(N10="amarillo",Q10="Sin Diligenciar"),"verde",IF(AND(N10="naranja",Q10="Sin Diligenciar"),"naranja",IF(AND(N10="rojo",Q10="Sin Diligenciar"),"rojo",Z10)))</f>
        <v>amarillo</v>
      </c>
      <c r="AD10" s="43" t="str">
        <f t="shared" ref="AD10:AD12" si="24">IF(AND(O10="amarillo",R10="Sin Diligenciar"),"verde",IF(AND(O10="naranja",R10="Sin Diligenciar"),"naranja",IF(AND(O10="rojo",R10="Sin Diligenciar"),"rojo",AA10)))</f>
        <v>verde</v>
      </c>
      <c r="AE10" s="43" t="str">
        <f t="shared" ref="AE10:AE12" si="25">IF(AND(P10="amarillo",S10="Sin Diligenciar"),"verde",IF(AND(P10="naranja",S10="Sin Diligenciar"),"naranja",IF(AND(P10="rojo",S10="Sin Diligenciar"),"rojo",AB10)))</f>
        <v>verde</v>
      </c>
      <c r="AF10" s="130" t="str">
        <f t="shared" ref="AF10:AF12" si="26">IF(OR(AC10="rojo",AD10="rojo",AE10="rojo"),"rojo",IF(OR(AC10="naranja",AD10="naranja",AE10="naranja"),"naranja",IF(OR(AC10="amarillo",AD10="amarillo",AE10="amarillo"),"amarillo","verde")))</f>
        <v>amarillo</v>
      </c>
      <c r="AG10" s="139">
        <f t="shared" ref="AG10:AG12" si="27">IF(OR(AD10="rojo",AE10="rojo",AF10="rojo"),1,IF(OR(AD10="naranja",AE10="naranja",AF10="naranja"),2,IF(OR(AD10="amarillo",AE10="amarillo",AF10="amarillo"),3,4)))</f>
        <v>3</v>
      </c>
      <c r="AH10" s="43"/>
      <c r="AI10" s="160"/>
      <c r="AJ10" s="161"/>
      <c r="AK10" s="162"/>
    </row>
    <row r="11" spans="1:112" s="44" customFormat="1" ht="68.25" hidden="1" customHeight="1">
      <c r="A11" s="434"/>
      <c r="B11" s="448"/>
      <c r="C11" s="441"/>
      <c r="D11" s="441"/>
      <c r="E11" s="454"/>
      <c r="F11" s="429"/>
      <c r="G11" s="333">
        <v>45989</v>
      </c>
      <c r="H11" s="425"/>
      <c r="I11" s="86" t="s">
        <v>127</v>
      </c>
      <c r="J11" s="81"/>
      <c r="K11" s="79"/>
      <c r="L11" s="148"/>
      <c r="M11" s="12"/>
      <c r="N11" s="130" t="str">
        <f t="shared" si="3"/>
        <v>NA</v>
      </c>
      <c r="O11" s="130" t="str">
        <f t="shared" si="0"/>
        <v>NA</v>
      </c>
      <c r="P11" s="130" t="str">
        <f t="shared" si="0"/>
        <v>NA</v>
      </c>
      <c r="Q11" s="36" t="str">
        <f t="shared" si="16"/>
        <v>Calificar</v>
      </c>
      <c r="R11" s="36" t="str">
        <f t="shared" si="17"/>
        <v>Sin Diligenciar</v>
      </c>
      <c r="S11" s="135" t="str">
        <f t="shared" si="18"/>
        <v>Sin Diligenciar</v>
      </c>
      <c r="T11" s="132" t="str">
        <f t="shared" si="19"/>
        <v>Calificar</v>
      </c>
      <c r="U11" s="136">
        <v>3</v>
      </c>
      <c r="V11" s="136"/>
      <c r="W11" s="36"/>
      <c r="X11" s="135"/>
      <c r="Y11" s="36"/>
      <c r="Z11" s="104" t="str">
        <f t="shared" si="20"/>
        <v>amarillo</v>
      </c>
      <c r="AA11" s="104" t="str">
        <f t="shared" si="21"/>
        <v>verde</v>
      </c>
      <c r="AB11" s="124" t="str">
        <f t="shared" si="22"/>
        <v>verde</v>
      </c>
      <c r="AC11" s="43" t="str">
        <f t="shared" si="23"/>
        <v>amarillo</v>
      </c>
      <c r="AD11" s="43" t="str">
        <f t="shared" si="24"/>
        <v>verde</v>
      </c>
      <c r="AE11" s="43" t="str">
        <f t="shared" si="25"/>
        <v>verde</v>
      </c>
      <c r="AF11" s="130" t="str">
        <f t="shared" si="26"/>
        <v>amarillo</v>
      </c>
      <c r="AG11" s="139">
        <f t="shared" si="27"/>
        <v>3</v>
      </c>
      <c r="AH11" s="43"/>
      <c r="AI11" s="160"/>
      <c r="AJ11" s="161"/>
      <c r="AK11" s="162"/>
    </row>
    <row r="12" spans="1:112" s="44" customFormat="1" ht="60.75" hidden="1" customHeight="1">
      <c r="A12" s="434"/>
      <c r="B12" s="72" t="s">
        <v>51</v>
      </c>
      <c r="C12" s="6" t="s">
        <v>128</v>
      </c>
      <c r="D12" s="6" t="s">
        <v>129</v>
      </c>
      <c r="E12" s="6" t="s">
        <v>47</v>
      </c>
      <c r="F12" s="262">
        <v>45809</v>
      </c>
      <c r="G12" s="73">
        <v>45961</v>
      </c>
      <c r="H12" s="73">
        <v>45961</v>
      </c>
      <c r="I12" s="86" t="s">
        <v>127</v>
      </c>
      <c r="J12" s="81"/>
      <c r="K12" s="81"/>
      <c r="L12" s="148"/>
      <c r="M12" s="12"/>
      <c r="N12" s="130" t="str">
        <f t="shared" si="3"/>
        <v>NA</v>
      </c>
      <c r="O12" s="130" t="str">
        <f t="shared" si="0"/>
        <v>NA</v>
      </c>
      <c r="P12" s="130" t="str">
        <f t="shared" ca="1" si="0"/>
        <v>amarillo</v>
      </c>
      <c r="Q12" s="36" t="str">
        <f t="shared" si="16"/>
        <v>Calificar</v>
      </c>
      <c r="R12" s="36" t="str">
        <f t="shared" si="17"/>
        <v>Sin Diligenciar</v>
      </c>
      <c r="S12" s="135" t="str">
        <f t="shared" si="18"/>
        <v>Sin Diligenciar</v>
      </c>
      <c r="T12" s="132" t="str">
        <f t="shared" si="19"/>
        <v>Calificar</v>
      </c>
      <c r="U12" s="136">
        <v>3</v>
      </c>
      <c r="V12" s="136"/>
      <c r="W12" s="36"/>
      <c r="X12" s="135"/>
      <c r="Y12" s="36"/>
      <c r="Z12" s="104" t="str">
        <f t="shared" si="20"/>
        <v>amarillo</v>
      </c>
      <c r="AA12" s="104" t="str">
        <f t="shared" si="21"/>
        <v>verde</v>
      </c>
      <c r="AB12" s="124" t="str">
        <f t="shared" si="22"/>
        <v>verde</v>
      </c>
      <c r="AC12" s="43" t="str">
        <f t="shared" si="23"/>
        <v>amarillo</v>
      </c>
      <c r="AD12" s="43" t="str">
        <f t="shared" si="24"/>
        <v>verde</v>
      </c>
      <c r="AE12" s="43" t="str">
        <f t="shared" ca="1" si="25"/>
        <v>verde</v>
      </c>
      <c r="AF12" s="130" t="str">
        <f t="shared" ca="1" si="26"/>
        <v>amarillo</v>
      </c>
      <c r="AG12" s="139">
        <f t="shared" ca="1" si="27"/>
        <v>3</v>
      </c>
      <c r="AH12" s="43"/>
      <c r="AI12" s="43"/>
      <c r="AJ12" s="43"/>
      <c r="AK12" s="43"/>
    </row>
    <row r="13" spans="1:112" s="44" customFormat="1" ht="102.75" hidden="1" customHeight="1">
      <c r="A13" s="434"/>
      <c r="B13" s="72" t="s">
        <v>57</v>
      </c>
      <c r="C13" s="6" t="s">
        <v>130</v>
      </c>
      <c r="D13" s="6" t="s">
        <v>131</v>
      </c>
      <c r="E13" s="6" t="s">
        <v>132</v>
      </c>
      <c r="F13" s="73">
        <v>45658</v>
      </c>
      <c r="G13" s="73">
        <v>46022</v>
      </c>
      <c r="H13" s="73">
        <v>46022</v>
      </c>
      <c r="I13" s="85" t="s">
        <v>133</v>
      </c>
      <c r="J13" s="85" t="s">
        <v>134</v>
      </c>
      <c r="K13" s="78"/>
      <c r="L13" s="148"/>
      <c r="M13" s="12"/>
      <c r="N13" s="130" t="str">
        <f t="shared" si="3"/>
        <v>NA</v>
      </c>
      <c r="O13" s="130" t="str">
        <f t="shared" si="0"/>
        <v>NA</v>
      </c>
      <c r="P13" s="130" t="str">
        <f t="shared" si="0"/>
        <v>NA</v>
      </c>
      <c r="Q13" s="36" t="str">
        <f t="shared" si="4"/>
        <v>Calificar</v>
      </c>
      <c r="R13" s="36" t="str">
        <f t="shared" si="15"/>
        <v>Calificar</v>
      </c>
      <c r="S13" s="135" t="str">
        <f t="shared" si="5"/>
        <v>Sin Diligenciar</v>
      </c>
      <c r="T13" s="132" t="str">
        <f t="shared" si="6"/>
        <v>Calificar</v>
      </c>
      <c r="U13" s="136">
        <v>5</v>
      </c>
      <c r="V13" s="136"/>
      <c r="W13" s="36"/>
      <c r="X13" s="135"/>
      <c r="Y13" s="36"/>
      <c r="Z13" s="104" t="str">
        <f t="shared" si="7"/>
        <v>verde</v>
      </c>
      <c r="AA13" s="104" t="str">
        <f t="shared" si="8"/>
        <v>verde</v>
      </c>
      <c r="AB13" s="124" t="str">
        <f t="shared" si="9"/>
        <v>verde</v>
      </c>
      <c r="AC13" s="43" t="str">
        <f t="shared" si="10"/>
        <v>verde</v>
      </c>
      <c r="AD13" s="43" t="str">
        <f t="shared" si="11"/>
        <v>verde</v>
      </c>
      <c r="AE13" s="43" t="str">
        <f t="shared" si="12"/>
        <v>verde</v>
      </c>
      <c r="AF13" s="130" t="str">
        <f t="shared" si="13"/>
        <v>verde</v>
      </c>
      <c r="AG13" s="139">
        <f t="shared" si="14"/>
        <v>4</v>
      </c>
      <c r="AH13" s="43"/>
      <c r="AI13" s="43"/>
      <c r="AJ13" s="43"/>
      <c r="AK13" s="43"/>
    </row>
    <row r="14" spans="1:112" s="44" customFormat="1" ht="43.5" customHeight="1">
      <c r="A14" s="434"/>
      <c r="B14" s="72" t="s">
        <v>63</v>
      </c>
      <c r="C14" s="6" t="s">
        <v>135</v>
      </c>
      <c r="D14" s="6" t="s">
        <v>136</v>
      </c>
      <c r="E14" s="6" t="s">
        <v>119</v>
      </c>
      <c r="F14" s="73">
        <v>45689</v>
      </c>
      <c r="G14" s="73">
        <v>45869</v>
      </c>
      <c r="H14" s="73">
        <v>45869</v>
      </c>
      <c r="I14" s="86" t="s">
        <v>137</v>
      </c>
      <c r="J14" s="361" t="s">
        <v>138</v>
      </c>
      <c r="K14" s="79"/>
      <c r="L14" s="148"/>
      <c r="M14" s="12"/>
      <c r="N14" s="130" t="str">
        <f t="shared" si="3"/>
        <v>NA</v>
      </c>
      <c r="O14" s="130" t="str">
        <f t="shared" ca="1" si="0"/>
        <v>rojo</v>
      </c>
      <c r="P14" s="130" t="str">
        <f t="shared" si="0"/>
        <v>NA</v>
      </c>
      <c r="Q14" s="36" t="str">
        <f t="shared" si="4"/>
        <v>Calificar</v>
      </c>
      <c r="R14" s="36" t="str">
        <f t="shared" si="15"/>
        <v>Calificar</v>
      </c>
      <c r="S14" s="135" t="str">
        <f t="shared" si="5"/>
        <v>Sin Diligenciar</v>
      </c>
      <c r="T14" s="132" t="str">
        <f t="shared" si="6"/>
        <v>Calificar</v>
      </c>
      <c r="U14" s="136">
        <v>5</v>
      </c>
      <c r="V14" s="136"/>
      <c r="W14" s="36">
        <v>5</v>
      </c>
      <c r="X14" s="135"/>
      <c r="Y14" s="36"/>
      <c r="Z14" s="104" t="str">
        <f t="shared" si="7"/>
        <v>verde</v>
      </c>
      <c r="AA14" s="104" t="str">
        <f t="shared" si="8"/>
        <v>verde</v>
      </c>
      <c r="AB14" s="124" t="str">
        <f t="shared" si="9"/>
        <v>verde</v>
      </c>
      <c r="AC14" s="43" t="str">
        <f t="shared" si="10"/>
        <v>verde</v>
      </c>
      <c r="AD14" s="43" t="str">
        <f t="shared" ca="1" si="11"/>
        <v>verde</v>
      </c>
      <c r="AE14" s="43" t="str">
        <f t="shared" si="12"/>
        <v>verde</v>
      </c>
      <c r="AF14" s="130" t="str">
        <f t="shared" ca="1" si="13"/>
        <v>verde</v>
      </c>
      <c r="AG14" s="139">
        <f t="shared" ca="1" si="14"/>
        <v>4</v>
      </c>
      <c r="AH14" s="43"/>
      <c r="AI14" s="43"/>
      <c r="AJ14" s="43"/>
      <c r="AK14" s="43"/>
    </row>
    <row r="15" spans="1:112" s="44" customFormat="1" ht="40.5" hidden="1" customHeight="1">
      <c r="A15" s="434"/>
      <c r="B15" s="447" t="s">
        <v>139</v>
      </c>
      <c r="C15" s="439" t="s">
        <v>140</v>
      </c>
      <c r="D15" s="439" t="s">
        <v>141</v>
      </c>
      <c r="E15" s="453" t="s">
        <v>119</v>
      </c>
      <c r="F15" s="424">
        <v>45689</v>
      </c>
      <c r="G15" s="73">
        <v>45869</v>
      </c>
      <c r="H15" s="424">
        <v>45989</v>
      </c>
      <c r="I15" s="86" t="s">
        <v>137</v>
      </c>
      <c r="J15" s="372" t="s">
        <v>142</v>
      </c>
      <c r="K15" s="79"/>
      <c r="L15" s="148"/>
      <c r="M15" s="12"/>
      <c r="N15" s="130" t="str">
        <f t="shared" si="3"/>
        <v>NA</v>
      </c>
      <c r="O15" s="130" t="str">
        <f t="shared" si="0"/>
        <v>NA</v>
      </c>
      <c r="P15" s="130" t="str">
        <f t="shared" ca="1" si="0"/>
        <v>amarillo</v>
      </c>
      <c r="Q15" s="36" t="str">
        <f t="shared" ref="Q15:Q17" si="28">IF(ISBLANK(I15),"Sin Diligenciar","Calificar")</f>
        <v>Calificar</v>
      </c>
      <c r="R15" s="36" t="str">
        <f t="shared" ref="R15:R16" si="29">IF(ISBLANK(J15),"Sin Diligenciar","Calificar")</f>
        <v>Calificar</v>
      </c>
      <c r="S15" s="135" t="str">
        <f t="shared" ref="S15:S17" si="30">IF(ISBLANK(K15),"Sin Diligenciar","Calificar")</f>
        <v>Sin Diligenciar</v>
      </c>
      <c r="T15" s="132" t="str">
        <f t="shared" ref="T15:T17" si="31">IF(OR(Q15="Calificar",R15="Calificar",S15="Calificar"),"Calificar","Sin Diligenciar")</f>
        <v>Calificar</v>
      </c>
      <c r="U15" s="136">
        <v>3</v>
      </c>
      <c r="V15" s="136"/>
      <c r="W15" s="36"/>
      <c r="X15" s="135"/>
      <c r="Y15" s="36"/>
      <c r="Z15" s="104" t="str">
        <f t="shared" ref="Z15:Z17" si="32">IF(T15="Calificar",IF(U15=0,"rojo",IF(AND(U15&gt;0,U15&lt;=3),"amarillo","verde")),"verde")</f>
        <v>amarillo</v>
      </c>
      <c r="AA15" s="104" t="str">
        <f t="shared" ref="AA15:AA17" si="33">IF(U15="Calificar",IF(W15=0,"rojo",IF(AND(W15&gt;0,W15&lt;=3),"amarillo","verde")),"verde")</f>
        <v>verde</v>
      </c>
      <c r="AB15" s="124" t="str">
        <f t="shared" ref="AB15:AB17" si="34">IF(W15="Calificar",IF(X15=0,"rojo",IF(AND(X15&gt;0,X15&lt;=3),"amarillo","verde")),"verde")</f>
        <v>verde</v>
      </c>
      <c r="AC15" s="43" t="str">
        <f t="shared" ref="AC15:AC17" si="35">IF(AND(N15="amarillo",Q15="Sin Diligenciar"),"verde",IF(AND(N15="naranja",Q15="Sin Diligenciar"),"naranja",IF(AND(N15="rojo",Q15="Sin Diligenciar"),"rojo",Z15)))</f>
        <v>amarillo</v>
      </c>
      <c r="AD15" s="43" t="str">
        <f t="shared" ref="AD15:AD17" si="36">IF(AND(O15="amarillo",R15="Sin Diligenciar"),"verde",IF(AND(O15="naranja",R15="Sin Diligenciar"),"naranja",IF(AND(O15="rojo",R15="Sin Diligenciar"),"rojo",AA15)))</f>
        <v>verde</v>
      </c>
      <c r="AE15" s="43" t="str">
        <f t="shared" ref="AE15:AE17" ca="1" si="37">IF(AND(P15="amarillo",S15="Sin Diligenciar"),"verde",IF(AND(P15="naranja",S15="Sin Diligenciar"),"naranja",IF(AND(P15="rojo",S15="Sin Diligenciar"),"rojo",AB15)))</f>
        <v>verde</v>
      </c>
      <c r="AF15" s="130" t="str">
        <f t="shared" ref="AF15:AF17" ca="1" si="38">IF(OR(AC15="rojo",AD15="rojo",AE15="rojo"),"rojo",IF(OR(AC15="naranja",AD15="naranja",AE15="naranja"),"naranja",IF(OR(AC15="amarillo",AD15="amarillo",AE15="amarillo"),"amarillo","verde")))</f>
        <v>amarillo</v>
      </c>
      <c r="AG15" s="139">
        <f t="shared" ref="AG15:AG17" ca="1" si="39">IF(OR(AD15="rojo",AE15="rojo",AF15="rojo"),1,IF(OR(AD15="naranja",AE15="naranja",AF15="naranja"),2,IF(OR(AD15="amarillo",AE15="amarillo",AF15="amarillo"),3,4)))</f>
        <v>3</v>
      </c>
      <c r="AH15" s="43"/>
      <c r="AI15" s="12"/>
      <c r="AJ15" s="12"/>
      <c r="AK15" s="12"/>
    </row>
    <row r="16" spans="1:112" s="44" customFormat="1" ht="39.75" hidden="1" customHeight="1">
      <c r="A16" s="434"/>
      <c r="B16" s="448"/>
      <c r="C16" s="441"/>
      <c r="D16" s="441"/>
      <c r="E16" s="454"/>
      <c r="F16" s="425"/>
      <c r="G16" s="73">
        <v>45989</v>
      </c>
      <c r="H16" s="425"/>
      <c r="I16" s="371" t="s">
        <v>143</v>
      </c>
      <c r="J16" s="274"/>
      <c r="K16" s="275"/>
      <c r="L16" s="148"/>
      <c r="M16" s="12"/>
      <c r="N16" s="130" t="str">
        <f t="shared" si="3"/>
        <v>NA</v>
      </c>
      <c r="O16" s="130" t="str">
        <f t="shared" si="0"/>
        <v>NA</v>
      </c>
      <c r="P16" s="130" t="str">
        <f t="shared" si="0"/>
        <v>NA</v>
      </c>
      <c r="Q16" s="36" t="str">
        <f t="shared" si="28"/>
        <v>Calificar</v>
      </c>
      <c r="R16" s="36" t="str">
        <f t="shared" si="29"/>
        <v>Sin Diligenciar</v>
      </c>
      <c r="S16" s="135" t="str">
        <f t="shared" si="30"/>
        <v>Sin Diligenciar</v>
      </c>
      <c r="T16" s="132" t="str">
        <f t="shared" si="31"/>
        <v>Calificar</v>
      </c>
      <c r="U16" s="136">
        <v>3</v>
      </c>
      <c r="V16" s="136"/>
      <c r="W16" s="36"/>
      <c r="X16" s="135"/>
      <c r="Y16" s="36"/>
      <c r="Z16" s="104" t="str">
        <f t="shared" si="32"/>
        <v>amarillo</v>
      </c>
      <c r="AA16" s="104" t="str">
        <f t="shared" si="33"/>
        <v>verde</v>
      </c>
      <c r="AB16" s="124" t="str">
        <f t="shared" si="34"/>
        <v>verde</v>
      </c>
      <c r="AC16" s="43" t="str">
        <f t="shared" si="35"/>
        <v>amarillo</v>
      </c>
      <c r="AD16" s="43" t="str">
        <f t="shared" si="36"/>
        <v>verde</v>
      </c>
      <c r="AE16" s="43" t="str">
        <f t="shared" si="37"/>
        <v>verde</v>
      </c>
      <c r="AF16" s="130" t="str">
        <f t="shared" si="38"/>
        <v>amarillo</v>
      </c>
      <c r="AG16" s="139">
        <f t="shared" si="39"/>
        <v>3</v>
      </c>
      <c r="AH16" s="43"/>
      <c r="AI16" s="12"/>
      <c r="AJ16" s="12"/>
      <c r="AK16" s="12"/>
    </row>
    <row r="17" spans="1:37" s="44" customFormat="1" ht="55.5" hidden="1" customHeight="1">
      <c r="A17" s="434"/>
      <c r="B17" s="456" t="s">
        <v>144</v>
      </c>
      <c r="C17" s="439" t="s">
        <v>145</v>
      </c>
      <c r="D17" s="439" t="s">
        <v>146</v>
      </c>
      <c r="E17" s="453" t="s">
        <v>147</v>
      </c>
      <c r="F17" s="424">
        <v>45689</v>
      </c>
      <c r="G17" s="73">
        <v>45777</v>
      </c>
      <c r="H17" s="424">
        <v>46022</v>
      </c>
      <c r="I17" s="373" t="s">
        <v>148</v>
      </c>
      <c r="J17" s="63"/>
      <c r="K17" s="247"/>
      <c r="L17" s="148"/>
      <c r="M17" s="12"/>
      <c r="N17" s="130" t="str">
        <f t="shared" si="3"/>
        <v>NA</v>
      </c>
      <c r="O17" s="130" t="str">
        <f t="shared" si="0"/>
        <v>NA</v>
      </c>
      <c r="P17" s="130" t="str">
        <f t="shared" si="0"/>
        <v>NA</v>
      </c>
      <c r="Q17" s="36" t="str">
        <f t="shared" si="28"/>
        <v>Calificar</v>
      </c>
      <c r="R17" s="36" t="str">
        <f>IF(ISBLANK(J18),"Sin Diligenciar","Calificar")</f>
        <v>Calificar</v>
      </c>
      <c r="S17" s="135" t="str">
        <f t="shared" si="30"/>
        <v>Sin Diligenciar</v>
      </c>
      <c r="T17" s="132" t="str">
        <f t="shared" si="31"/>
        <v>Calificar</v>
      </c>
      <c r="U17" s="136">
        <v>5</v>
      </c>
      <c r="V17" s="136"/>
      <c r="W17" s="36"/>
      <c r="X17" s="135"/>
      <c r="Y17" s="36"/>
      <c r="Z17" s="104" t="str">
        <f t="shared" si="32"/>
        <v>verde</v>
      </c>
      <c r="AA17" s="104" t="str">
        <f t="shared" si="33"/>
        <v>verde</v>
      </c>
      <c r="AB17" s="124" t="str">
        <f t="shared" si="34"/>
        <v>verde</v>
      </c>
      <c r="AC17" s="43" t="str">
        <f t="shared" si="35"/>
        <v>verde</v>
      </c>
      <c r="AD17" s="43" t="str">
        <f t="shared" si="36"/>
        <v>verde</v>
      </c>
      <c r="AE17" s="43" t="str">
        <f t="shared" si="37"/>
        <v>verde</v>
      </c>
      <c r="AF17" s="130" t="str">
        <f t="shared" si="38"/>
        <v>verde</v>
      </c>
      <c r="AG17" s="139">
        <f t="shared" si="39"/>
        <v>4</v>
      </c>
      <c r="AH17" s="43"/>
      <c r="AI17" s="12"/>
      <c r="AJ17" s="12"/>
      <c r="AK17" s="12"/>
    </row>
    <row r="18" spans="1:37" s="44" customFormat="1" ht="40.5" hidden="1" customHeight="1">
      <c r="A18" s="434"/>
      <c r="B18" s="457"/>
      <c r="C18" s="440"/>
      <c r="D18" s="440"/>
      <c r="E18" s="455"/>
      <c r="F18" s="428"/>
      <c r="G18" s="73">
        <v>45900</v>
      </c>
      <c r="H18" s="428"/>
      <c r="I18" s="86" t="s">
        <v>127</v>
      </c>
      <c r="J18" s="345" t="s">
        <v>149</v>
      </c>
      <c r="K18" s="64"/>
      <c r="L18" s="148"/>
      <c r="M18" s="12"/>
      <c r="N18" s="130" t="str">
        <f t="shared" si="3"/>
        <v>NA</v>
      </c>
      <c r="O18" s="130" t="str">
        <f t="shared" si="0"/>
        <v>NA</v>
      </c>
      <c r="P18" s="130" t="str">
        <f t="shared" si="0"/>
        <v>NA</v>
      </c>
      <c r="Q18" s="36" t="str">
        <f t="shared" ref="Q18:Q19" si="40">IF(ISBLANK(I18),"Sin Diligenciar","Calificar")</f>
        <v>Calificar</v>
      </c>
      <c r="R18" s="36" t="str">
        <f>IF(ISBLANK(#REF!),"Sin Diligenciar","Calificar")</f>
        <v>Calificar</v>
      </c>
      <c r="S18" s="135" t="str">
        <f t="shared" ref="S18:S19" si="41">IF(ISBLANK(K18),"Sin Diligenciar","Calificar")</f>
        <v>Sin Diligenciar</v>
      </c>
      <c r="T18" s="132" t="str">
        <f t="shared" ref="T18:T19" si="42">IF(OR(Q18="Calificar",R18="Calificar",S18="Calificar"),"Calificar","Sin Diligenciar")</f>
        <v>Calificar</v>
      </c>
      <c r="U18" s="136">
        <v>3</v>
      </c>
      <c r="V18" s="136"/>
      <c r="W18" s="36"/>
      <c r="X18" s="135"/>
      <c r="Y18" s="36"/>
      <c r="Z18" s="104" t="str">
        <f t="shared" ref="Z18:Z19" si="43">IF(T18="Calificar",IF(U18=0,"rojo",IF(AND(U18&gt;0,U18&lt;=3),"amarillo","verde")),"verde")</f>
        <v>amarillo</v>
      </c>
      <c r="AA18" s="104" t="str">
        <f t="shared" ref="AA18:AA19" si="44">IF(U18="Calificar",IF(W18=0,"rojo",IF(AND(W18&gt;0,W18&lt;=3),"amarillo","verde")),"verde")</f>
        <v>verde</v>
      </c>
      <c r="AB18" s="124" t="str">
        <f t="shared" ref="AB18:AB19" si="45">IF(W18="Calificar",IF(X18=0,"rojo",IF(AND(X18&gt;0,X18&lt;=3),"amarillo","verde")),"verde")</f>
        <v>verde</v>
      </c>
      <c r="AC18" s="43" t="str">
        <f t="shared" ref="AC18:AC19" si="46">IF(AND(N18="amarillo",Q18="Sin Diligenciar"),"verde",IF(AND(N18="naranja",Q18="Sin Diligenciar"),"naranja",IF(AND(N18="rojo",Q18="Sin Diligenciar"),"rojo",Z18)))</f>
        <v>amarillo</v>
      </c>
      <c r="AD18" s="43" t="str">
        <f t="shared" ref="AD18:AD19" si="47">IF(AND(O18="amarillo",R18="Sin Diligenciar"),"verde",IF(AND(O18="naranja",R18="Sin Diligenciar"),"naranja",IF(AND(O18="rojo",R18="Sin Diligenciar"),"rojo",AA18)))</f>
        <v>verde</v>
      </c>
      <c r="AE18" s="43" t="str">
        <f t="shared" ref="AE18:AE19" si="48">IF(AND(P18="amarillo",S18="Sin Diligenciar"),"verde",IF(AND(P18="naranja",S18="Sin Diligenciar"),"naranja",IF(AND(P18="rojo",S18="Sin Diligenciar"),"rojo",AB18)))</f>
        <v>verde</v>
      </c>
      <c r="AF18" s="130" t="str">
        <f t="shared" ref="AF18:AF19" si="49">IF(OR(AC18="rojo",AD18="rojo",AE18="rojo"),"rojo",IF(OR(AC18="naranja",AD18="naranja",AE18="naranja"),"naranja",IF(OR(AC18="amarillo",AD18="amarillo",AE18="amarillo"),"amarillo","verde")))</f>
        <v>amarillo</v>
      </c>
      <c r="AG18" s="139">
        <f t="shared" ref="AG18:AG19" si="50">IF(OR(AD18="rojo",AE18="rojo",AF18="rojo"),1,IF(OR(AD18="naranja",AE18="naranja",AF18="naranja"),2,IF(OR(AD18="amarillo",AE18="amarillo",AF18="amarillo"),3,4)))</f>
        <v>3</v>
      </c>
      <c r="AH18" s="43"/>
      <c r="AI18" s="12"/>
      <c r="AJ18" s="12"/>
      <c r="AK18" s="12"/>
    </row>
    <row r="19" spans="1:37" s="44" customFormat="1" ht="37.5" hidden="1" customHeight="1">
      <c r="A19" s="434"/>
      <c r="B19" s="458"/>
      <c r="C19" s="441"/>
      <c r="D19" s="441"/>
      <c r="E19" s="454"/>
      <c r="F19" s="425"/>
      <c r="G19" s="73">
        <v>46022</v>
      </c>
      <c r="H19" s="425"/>
      <c r="I19" s="86" t="s">
        <v>127</v>
      </c>
      <c r="J19" s="64"/>
      <c r="K19" s="64"/>
      <c r="L19" s="148"/>
      <c r="M19" s="12"/>
      <c r="N19" s="130" t="str">
        <f t="shared" si="3"/>
        <v>NA</v>
      </c>
      <c r="O19" s="130" t="str">
        <f t="shared" si="0"/>
        <v>NA</v>
      </c>
      <c r="P19" s="130" t="str">
        <f t="shared" si="0"/>
        <v>NA</v>
      </c>
      <c r="Q19" s="36" t="str">
        <f t="shared" si="40"/>
        <v>Calificar</v>
      </c>
      <c r="R19" s="36" t="str">
        <f t="shared" ref="R19" si="51">IF(ISBLANK(J19),"Sin Diligenciar","Calificar")</f>
        <v>Sin Diligenciar</v>
      </c>
      <c r="S19" s="135" t="str">
        <f t="shared" si="41"/>
        <v>Sin Diligenciar</v>
      </c>
      <c r="T19" s="132" t="str">
        <f t="shared" si="42"/>
        <v>Calificar</v>
      </c>
      <c r="U19" s="136">
        <v>3</v>
      </c>
      <c r="V19" s="136"/>
      <c r="W19" s="36"/>
      <c r="X19" s="135"/>
      <c r="Y19" s="36"/>
      <c r="Z19" s="104" t="str">
        <f t="shared" si="43"/>
        <v>amarillo</v>
      </c>
      <c r="AA19" s="104" t="str">
        <f t="shared" si="44"/>
        <v>verde</v>
      </c>
      <c r="AB19" s="124" t="str">
        <f t="shared" si="45"/>
        <v>verde</v>
      </c>
      <c r="AC19" s="43" t="str">
        <f t="shared" si="46"/>
        <v>amarillo</v>
      </c>
      <c r="AD19" s="43" t="str">
        <f t="shared" si="47"/>
        <v>verde</v>
      </c>
      <c r="AE19" s="43" t="str">
        <f t="shared" si="48"/>
        <v>verde</v>
      </c>
      <c r="AF19" s="130" t="str">
        <f t="shared" si="49"/>
        <v>amarillo</v>
      </c>
      <c r="AG19" s="139">
        <f t="shared" si="50"/>
        <v>3</v>
      </c>
      <c r="AH19" s="43"/>
      <c r="AI19" s="12"/>
      <c r="AJ19" s="12"/>
      <c r="AK19" s="12"/>
    </row>
    <row r="20" spans="1:37" s="44" customFormat="1" ht="53.25" hidden="1" customHeight="1">
      <c r="A20" s="434"/>
      <c r="B20" s="72" t="s">
        <v>150</v>
      </c>
      <c r="C20" s="6" t="s">
        <v>151</v>
      </c>
      <c r="D20" s="6" t="s">
        <v>152</v>
      </c>
      <c r="E20" s="6" t="s">
        <v>153</v>
      </c>
      <c r="F20" s="73">
        <v>45748</v>
      </c>
      <c r="G20" s="73">
        <v>45961</v>
      </c>
      <c r="H20" s="73">
        <v>45961</v>
      </c>
      <c r="I20" s="86" t="s">
        <v>127</v>
      </c>
      <c r="J20" s="81"/>
      <c r="K20" s="81"/>
      <c r="L20" s="148"/>
      <c r="M20" s="12"/>
      <c r="N20" s="130" t="str">
        <f t="shared" si="3"/>
        <v>NA</v>
      </c>
      <c r="O20" s="130" t="str">
        <f t="shared" si="0"/>
        <v>NA</v>
      </c>
      <c r="P20" s="130" t="str">
        <f t="shared" ca="1" si="0"/>
        <v>amarillo</v>
      </c>
      <c r="Q20" s="36" t="str">
        <f t="shared" si="4"/>
        <v>Calificar</v>
      </c>
      <c r="R20" s="36" t="str">
        <f t="shared" si="15"/>
        <v>Sin Diligenciar</v>
      </c>
      <c r="S20" s="135" t="str">
        <f t="shared" si="5"/>
        <v>Sin Diligenciar</v>
      </c>
      <c r="T20" s="132" t="str">
        <f t="shared" si="6"/>
        <v>Calificar</v>
      </c>
      <c r="U20" s="136">
        <v>3</v>
      </c>
      <c r="V20" s="136"/>
      <c r="W20" s="36"/>
      <c r="X20" s="135"/>
      <c r="Y20" s="36"/>
      <c r="Z20" s="104" t="str">
        <f t="shared" si="7"/>
        <v>amarillo</v>
      </c>
      <c r="AA20" s="104" t="str">
        <f t="shared" si="8"/>
        <v>verde</v>
      </c>
      <c r="AB20" s="124" t="str">
        <f t="shared" si="9"/>
        <v>verde</v>
      </c>
      <c r="AC20" s="43" t="str">
        <f t="shared" si="10"/>
        <v>amarillo</v>
      </c>
      <c r="AD20" s="43" t="str">
        <f t="shared" si="11"/>
        <v>verde</v>
      </c>
      <c r="AE20" s="43" t="str">
        <f t="shared" ca="1" si="12"/>
        <v>verde</v>
      </c>
      <c r="AF20" s="130" t="str">
        <f t="shared" ca="1" si="13"/>
        <v>amarillo</v>
      </c>
      <c r="AG20" s="139">
        <f t="shared" ca="1" si="14"/>
        <v>3</v>
      </c>
      <c r="AH20" s="43"/>
      <c r="AI20" s="12"/>
      <c r="AJ20" s="12"/>
      <c r="AK20" s="12"/>
    </row>
    <row r="21" spans="1:37" s="44" customFormat="1" ht="88.5" hidden="1" customHeight="1">
      <c r="A21" s="434"/>
      <c r="B21" s="451" t="s">
        <v>154</v>
      </c>
      <c r="C21" s="439" t="s">
        <v>155</v>
      </c>
      <c r="D21" s="439" t="s">
        <v>156</v>
      </c>
      <c r="E21" s="453" t="s">
        <v>157</v>
      </c>
      <c r="F21" s="424">
        <v>45748</v>
      </c>
      <c r="G21" s="73">
        <v>45838</v>
      </c>
      <c r="H21" s="424">
        <v>46022</v>
      </c>
      <c r="I21" s="426" t="s">
        <v>158</v>
      </c>
      <c r="J21" s="276"/>
      <c r="K21" s="79"/>
      <c r="L21" s="148"/>
      <c r="M21" s="12"/>
      <c r="N21" s="130" t="e">
        <f>IF(AND(#REF!&gt;N$4,#REF!&lt;N$5),IF(#REF!-$M$2&gt;30,"amarillo",IF(AND(#REF!-$M$2&lt;=30,#REF!-$M$2&gt;0),"naranja","rojo")),"NA")</f>
        <v>#REF!</v>
      </c>
      <c r="O21" s="130" t="e">
        <f>IF(AND(#REF!&gt;O$4,#REF!&lt;O$5),IF(#REF!-$M$2&gt;30,"amarillo",IF(AND(#REF!-$M$2&lt;=30,#REF!-$M$2&gt;0),"naranja","rojo")),"NA")</f>
        <v>#REF!</v>
      </c>
      <c r="P21" s="130" t="e">
        <f>IF(AND(#REF!&gt;P$4,#REF!&lt;P$5),IF(#REF!-$M$2&gt;30,"amarillo",IF(AND(#REF!-$M$2&lt;=30,#REF!-$M$2&gt;0),"naranja","rojo")),"NA")</f>
        <v>#REF!</v>
      </c>
      <c r="Q21" s="36" t="str">
        <f t="shared" si="4"/>
        <v>Calificar</v>
      </c>
      <c r="R21" s="36" t="str">
        <f t="shared" si="15"/>
        <v>Sin Diligenciar</v>
      </c>
      <c r="S21" s="135" t="str">
        <f t="shared" si="5"/>
        <v>Sin Diligenciar</v>
      </c>
      <c r="T21" s="132" t="str">
        <f t="shared" si="6"/>
        <v>Calificar</v>
      </c>
      <c r="U21" s="136">
        <v>2</v>
      </c>
      <c r="V21" s="136"/>
      <c r="W21" s="36"/>
      <c r="X21" s="135"/>
      <c r="Y21" s="36"/>
      <c r="Z21" s="104" t="str">
        <f t="shared" si="7"/>
        <v>amarillo</v>
      </c>
      <c r="AA21" s="104" t="str">
        <f t="shared" si="8"/>
        <v>verde</v>
      </c>
      <c r="AB21" s="124" t="str">
        <f t="shared" si="9"/>
        <v>verde</v>
      </c>
      <c r="AC21" s="43" t="e">
        <f t="shared" si="10"/>
        <v>#REF!</v>
      </c>
      <c r="AD21" s="43" t="e">
        <f t="shared" si="11"/>
        <v>#REF!</v>
      </c>
      <c r="AE21" s="43" t="e">
        <f t="shared" si="12"/>
        <v>#REF!</v>
      </c>
      <c r="AF21" s="130" t="e">
        <f t="shared" si="13"/>
        <v>#REF!</v>
      </c>
      <c r="AG21" s="139" t="e">
        <f t="shared" si="14"/>
        <v>#REF!</v>
      </c>
      <c r="AH21" s="43"/>
      <c r="AI21" s="12"/>
      <c r="AJ21" s="12"/>
      <c r="AK21" s="12"/>
    </row>
    <row r="22" spans="1:37" s="44" customFormat="1" ht="46.5" hidden="1" customHeight="1">
      <c r="A22" s="434"/>
      <c r="B22" s="452"/>
      <c r="C22" s="441"/>
      <c r="D22" s="441"/>
      <c r="E22" s="454"/>
      <c r="F22" s="425"/>
      <c r="G22" s="73">
        <v>46022</v>
      </c>
      <c r="H22" s="425"/>
      <c r="I22" s="427"/>
      <c r="J22" s="276"/>
      <c r="K22" s="275"/>
      <c r="L22" s="148"/>
      <c r="M22" s="12"/>
      <c r="N22" s="130"/>
      <c r="O22" s="130"/>
      <c r="P22" s="130"/>
      <c r="Q22" s="36"/>
      <c r="R22" s="36"/>
      <c r="S22" s="135"/>
      <c r="T22" s="132"/>
      <c r="U22" s="136"/>
      <c r="V22" s="136"/>
      <c r="W22" s="36"/>
      <c r="X22" s="135"/>
      <c r="Y22" s="36"/>
      <c r="Z22" s="104"/>
      <c r="AA22" s="104"/>
      <c r="AB22" s="124"/>
      <c r="AC22" s="43"/>
      <c r="AD22" s="43"/>
      <c r="AE22" s="43"/>
      <c r="AF22" s="130"/>
      <c r="AG22" s="139"/>
      <c r="AH22" s="43"/>
      <c r="AI22" s="12"/>
      <c r="AJ22" s="12"/>
      <c r="AK22" s="12"/>
    </row>
    <row r="23" spans="1:37" s="44" customFormat="1" ht="128.25" customHeight="1">
      <c r="A23" s="434"/>
      <c r="B23" s="23" t="s">
        <v>159</v>
      </c>
      <c r="C23" s="6" t="s">
        <v>160</v>
      </c>
      <c r="D23" s="6" t="s">
        <v>161</v>
      </c>
      <c r="E23" s="6" t="s">
        <v>162</v>
      </c>
      <c r="F23" s="73">
        <v>45693</v>
      </c>
      <c r="G23" s="73">
        <v>45838</v>
      </c>
      <c r="H23" s="73">
        <v>45838</v>
      </c>
      <c r="I23" s="86" t="s">
        <v>163</v>
      </c>
      <c r="J23" s="355" t="s">
        <v>164</v>
      </c>
      <c r="K23" s="275"/>
      <c r="L23" s="148"/>
      <c r="M23" s="12"/>
      <c r="N23" s="130" t="str">
        <f t="shared" si="3"/>
        <v>NA</v>
      </c>
      <c r="O23" s="130" t="str">
        <f t="shared" ca="1" si="0"/>
        <v>rojo</v>
      </c>
      <c r="P23" s="130" t="str">
        <f t="shared" si="0"/>
        <v>NA</v>
      </c>
      <c r="Q23" s="36" t="str">
        <f t="shared" si="4"/>
        <v>Calificar</v>
      </c>
      <c r="R23" s="36" t="str">
        <f t="shared" si="15"/>
        <v>Calificar</v>
      </c>
      <c r="S23" s="135" t="str">
        <f t="shared" si="5"/>
        <v>Sin Diligenciar</v>
      </c>
      <c r="T23" s="132" t="str">
        <f t="shared" si="6"/>
        <v>Calificar</v>
      </c>
      <c r="U23" s="136">
        <v>5</v>
      </c>
      <c r="V23" s="136"/>
      <c r="W23" s="36">
        <v>5</v>
      </c>
      <c r="X23" s="135"/>
      <c r="Y23" s="36"/>
      <c r="Z23" s="104" t="str">
        <f t="shared" si="7"/>
        <v>verde</v>
      </c>
      <c r="AA23" s="104" t="str">
        <f t="shared" si="8"/>
        <v>verde</v>
      </c>
      <c r="AB23" s="124" t="str">
        <f t="shared" si="9"/>
        <v>verde</v>
      </c>
      <c r="AC23" s="43" t="str">
        <f t="shared" si="10"/>
        <v>verde</v>
      </c>
      <c r="AD23" s="43" t="str">
        <f t="shared" ca="1" si="11"/>
        <v>verde</v>
      </c>
      <c r="AE23" s="43" t="str">
        <f t="shared" si="12"/>
        <v>verde</v>
      </c>
      <c r="AF23" s="130" t="str">
        <f t="shared" ca="1" si="13"/>
        <v>verde</v>
      </c>
      <c r="AG23" s="139">
        <f t="shared" ca="1" si="14"/>
        <v>4</v>
      </c>
      <c r="AH23" s="43"/>
      <c r="AI23" s="12"/>
      <c r="AJ23" s="12"/>
      <c r="AK23" s="12"/>
    </row>
    <row r="24" spans="1:37" s="44" customFormat="1" ht="64.5" hidden="1" customHeight="1">
      <c r="A24" s="434"/>
      <c r="B24" s="445" t="s">
        <v>165</v>
      </c>
      <c r="C24" s="439" t="s">
        <v>166</v>
      </c>
      <c r="D24" s="439" t="s">
        <v>167</v>
      </c>
      <c r="E24" s="453" t="s">
        <v>162</v>
      </c>
      <c r="F24" s="424">
        <v>45693</v>
      </c>
      <c r="G24" s="73">
        <v>45838</v>
      </c>
      <c r="H24" s="424">
        <v>45989</v>
      </c>
      <c r="I24" s="355" t="s">
        <v>168</v>
      </c>
      <c r="J24" s="355" t="s">
        <v>168</v>
      </c>
      <c r="K24" s="275"/>
      <c r="L24" s="148"/>
      <c r="M24" s="12"/>
      <c r="N24" s="130" t="str">
        <f t="shared" si="3"/>
        <v>NA</v>
      </c>
      <c r="O24" s="130" t="str">
        <f t="shared" si="0"/>
        <v>NA</v>
      </c>
      <c r="P24" s="130" t="str">
        <f t="shared" ca="1" si="0"/>
        <v>amarillo</v>
      </c>
      <c r="Q24" s="36" t="str">
        <f t="shared" si="4"/>
        <v>Calificar</v>
      </c>
      <c r="R24" s="36" t="str">
        <f t="shared" si="15"/>
        <v>Calificar</v>
      </c>
      <c r="S24" s="135" t="str">
        <f t="shared" si="5"/>
        <v>Sin Diligenciar</v>
      </c>
      <c r="T24" s="132" t="str">
        <f t="shared" si="6"/>
        <v>Calificar</v>
      </c>
      <c r="U24" s="136">
        <v>3</v>
      </c>
      <c r="V24" s="136"/>
      <c r="W24" s="36"/>
      <c r="X24" s="135"/>
      <c r="Y24" s="36"/>
      <c r="Z24" s="104" t="str">
        <f t="shared" si="7"/>
        <v>amarillo</v>
      </c>
      <c r="AA24" s="104" t="str">
        <f t="shared" si="8"/>
        <v>verde</v>
      </c>
      <c r="AB24" s="124" t="str">
        <f t="shared" si="9"/>
        <v>verde</v>
      </c>
      <c r="AC24" s="43" t="str">
        <f t="shared" si="10"/>
        <v>amarillo</v>
      </c>
      <c r="AD24" s="43" t="str">
        <f t="shared" si="11"/>
        <v>verde</v>
      </c>
      <c r="AE24" s="43" t="str">
        <f t="shared" ca="1" si="12"/>
        <v>verde</v>
      </c>
      <c r="AF24" s="130" t="str">
        <f t="shared" ca="1" si="13"/>
        <v>amarillo</v>
      </c>
      <c r="AG24" s="139">
        <f t="shared" ca="1" si="14"/>
        <v>3</v>
      </c>
      <c r="AH24" s="43"/>
      <c r="AI24" s="12"/>
      <c r="AJ24" s="12"/>
      <c r="AK24" s="12"/>
    </row>
    <row r="25" spans="1:37" s="44" customFormat="1" ht="64.5" hidden="1" customHeight="1">
      <c r="A25" s="434"/>
      <c r="B25" s="446"/>
      <c r="C25" s="441"/>
      <c r="D25" s="441"/>
      <c r="E25" s="454"/>
      <c r="F25" s="425"/>
      <c r="G25" s="73">
        <v>45989</v>
      </c>
      <c r="H25" s="425"/>
      <c r="I25" s="86" t="s">
        <v>127</v>
      </c>
      <c r="J25" s="277"/>
      <c r="K25" s="79"/>
      <c r="L25" s="148"/>
      <c r="M25" s="12"/>
      <c r="N25" s="130" t="str">
        <f t="shared" si="3"/>
        <v>NA</v>
      </c>
      <c r="O25" s="130" t="str">
        <f t="shared" si="0"/>
        <v>NA</v>
      </c>
      <c r="P25" s="130" t="str">
        <f t="shared" si="0"/>
        <v>NA</v>
      </c>
      <c r="Q25" s="36" t="str">
        <f t="shared" ref="Q25" si="52">IF(ISBLANK(I25),"Sin Diligenciar","Calificar")</f>
        <v>Calificar</v>
      </c>
      <c r="R25" s="36" t="str">
        <f t="shared" ref="R25" si="53">IF(ISBLANK(J25),"Sin Diligenciar","Calificar")</f>
        <v>Sin Diligenciar</v>
      </c>
      <c r="S25" s="135" t="str">
        <f t="shared" ref="S25" si="54">IF(ISBLANK(K25),"Sin Diligenciar","Calificar")</f>
        <v>Sin Diligenciar</v>
      </c>
      <c r="T25" s="132" t="str">
        <f t="shared" ref="T25" si="55">IF(OR(Q25="Calificar",R25="Calificar",S25="Calificar"),"Calificar","Sin Diligenciar")</f>
        <v>Calificar</v>
      </c>
      <c r="U25" s="136">
        <v>3</v>
      </c>
      <c r="V25" s="136"/>
      <c r="W25" s="36"/>
      <c r="X25" s="135"/>
      <c r="Y25" s="36"/>
      <c r="Z25" s="104" t="str">
        <f t="shared" ref="Z25" si="56">IF(T25="Calificar",IF(U25=0,"rojo",IF(AND(U25&gt;0,U25&lt;=3),"amarillo","verde")),"verde")</f>
        <v>amarillo</v>
      </c>
      <c r="AA25" s="104" t="str">
        <f t="shared" ref="AA25" si="57">IF(U25="Calificar",IF(W25=0,"rojo",IF(AND(W25&gt;0,W25&lt;=3),"amarillo","verde")),"verde")</f>
        <v>verde</v>
      </c>
      <c r="AB25" s="124" t="str">
        <f t="shared" ref="AB25" si="58">IF(W25="Calificar",IF(X25=0,"rojo",IF(AND(X25&gt;0,X25&lt;=3),"amarillo","verde")),"verde")</f>
        <v>verde</v>
      </c>
      <c r="AC25" s="43" t="str">
        <f t="shared" ref="AC25" si="59">IF(AND(N25="amarillo",Q25="Sin Diligenciar"),"verde",IF(AND(N25="naranja",Q25="Sin Diligenciar"),"naranja",IF(AND(N25="rojo",Q25="Sin Diligenciar"),"rojo",Z25)))</f>
        <v>amarillo</v>
      </c>
      <c r="AD25" s="43" t="str">
        <f t="shared" ref="AD25" si="60">IF(AND(O25="amarillo",R25="Sin Diligenciar"),"verde",IF(AND(O25="naranja",R25="Sin Diligenciar"),"naranja",IF(AND(O25="rojo",R25="Sin Diligenciar"),"rojo",AA25)))</f>
        <v>verde</v>
      </c>
      <c r="AE25" s="43" t="str">
        <f t="shared" ref="AE25" si="61">IF(AND(P25="amarillo",S25="Sin Diligenciar"),"verde",IF(AND(P25="naranja",S25="Sin Diligenciar"),"naranja",IF(AND(P25="rojo",S25="Sin Diligenciar"),"rojo",AB25)))</f>
        <v>verde</v>
      </c>
      <c r="AF25" s="130" t="str">
        <f t="shared" ref="AF25" si="62">IF(OR(AC25="rojo",AD25="rojo",AE25="rojo"),"rojo",IF(OR(AC25="naranja",AD25="naranja",AE25="naranja"),"naranja",IF(OR(AC25="amarillo",AD25="amarillo",AE25="amarillo"),"amarillo","verde")))</f>
        <v>amarillo</v>
      </c>
      <c r="AG25" s="139">
        <f t="shared" ref="AG25" si="63">IF(OR(AD25="rojo",AE25="rojo",AF25="rojo"),1,IF(OR(AD25="naranja",AE25="naranja",AF25="naranja"),2,IF(OR(AD25="amarillo",AE25="amarillo",AF25="amarillo"),3,4)))</f>
        <v>3</v>
      </c>
      <c r="AH25" s="43"/>
      <c r="AI25" s="12"/>
      <c r="AJ25" s="12"/>
      <c r="AK25" s="12"/>
    </row>
    <row r="26" spans="1:37" s="44" customFormat="1" ht="63.75" customHeight="1">
      <c r="A26" s="434"/>
      <c r="B26" s="23" t="s">
        <v>169</v>
      </c>
      <c r="C26" s="6" t="s">
        <v>170</v>
      </c>
      <c r="D26" s="6" t="s">
        <v>171</v>
      </c>
      <c r="E26" s="6" t="s">
        <v>162</v>
      </c>
      <c r="F26" s="73">
        <v>45693</v>
      </c>
      <c r="G26" s="73">
        <v>45869</v>
      </c>
      <c r="H26" s="73">
        <v>45869</v>
      </c>
      <c r="I26" s="355" t="s">
        <v>172</v>
      </c>
      <c r="J26" s="355" t="s">
        <v>172</v>
      </c>
      <c r="K26" s="275"/>
      <c r="L26" s="148"/>
      <c r="M26" s="12"/>
      <c r="N26" s="130" t="str">
        <f t="shared" si="3"/>
        <v>NA</v>
      </c>
      <c r="O26" s="130" t="str">
        <f t="shared" ca="1" si="0"/>
        <v>rojo</v>
      </c>
      <c r="P26" s="130" t="str">
        <f t="shared" si="0"/>
        <v>NA</v>
      </c>
      <c r="Q26" s="36" t="str">
        <f t="shared" si="4"/>
        <v>Calificar</v>
      </c>
      <c r="R26" s="36" t="str">
        <f t="shared" si="15"/>
        <v>Calificar</v>
      </c>
      <c r="S26" s="135" t="str">
        <f t="shared" si="5"/>
        <v>Sin Diligenciar</v>
      </c>
      <c r="T26" s="132" t="str">
        <f t="shared" si="6"/>
        <v>Calificar</v>
      </c>
      <c r="U26" s="136">
        <v>5</v>
      </c>
      <c r="V26" s="136"/>
      <c r="W26" s="36">
        <v>5</v>
      </c>
      <c r="X26" s="135"/>
      <c r="Y26" s="36"/>
      <c r="Z26" s="104" t="str">
        <f t="shared" si="7"/>
        <v>verde</v>
      </c>
      <c r="AA26" s="104" t="str">
        <f t="shared" si="8"/>
        <v>verde</v>
      </c>
      <c r="AB26" s="124" t="str">
        <f t="shared" si="9"/>
        <v>verde</v>
      </c>
      <c r="AC26" s="43" t="str">
        <f t="shared" si="10"/>
        <v>verde</v>
      </c>
      <c r="AD26" s="43" t="str">
        <f t="shared" ca="1" si="11"/>
        <v>verde</v>
      </c>
      <c r="AE26" s="43" t="str">
        <f t="shared" si="12"/>
        <v>verde</v>
      </c>
      <c r="AF26" s="130" t="str">
        <f t="shared" ca="1" si="13"/>
        <v>verde</v>
      </c>
      <c r="AG26" s="139">
        <f t="shared" ca="1" si="14"/>
        <v>4</v>
      </c>
      <c r="AH26" s="43"/>
      <c r="AI26" s="43"/>
      <c r="AJ26" s="43"/>
      <c r="AK26" s="43"/>
    </row>
    <row r="27" spans="1:37" s="44" customFormat="1" ht="57" hidden="1" customHeight="1">
      <c r="A27" s="434"/>
      <c r="B27" s="294" t="s">
        <v>173</v>
      </c>
      <c r="C27" s="290" t="s">
        <v>174</v>
      </c>
      <c r="D27" s="290" t="s">
        <v>175</v>
      </c>
      <c r="E27" s="292" t="s">
        <v>119</v>
      </c>
      <c r="F27" s="424">
        <v>45693</v>
      </c>
      <c r="G27" s="73">
        <v>45838</v>
      </c>
      <c r="H27" s="424">
        <v>45989</v>
      </c>
      <c r="I27" s="86" t="s">
        <v>137</v>
      </c>
      <c r="J27" s="362" t="s">
        <v>176</v>
      </c>
      <c r="K27" s="79"/>
      <c r="L27" s="148"/>
      <c r="M27" s="12"/>
      <c r="N27" s="130" t="str">
        <f t="shared" si="3"/>
        <v>NA</v>
      </c>
      <c r="O27" s="130" t="str">
        <f t="shared" si="0"/>
        <v>NA</v>
      </c>
      <c r="P27" s="130" t="str">
        <f t="shared" ca="1" si="0"/>
        <v>amarillo</v>
      </c>
      <c r="Q27" s="36" t="str">
        <f t="shared" si="4"/>
        <v>Calificar</v>
      </c>
      <c r="R27" s="36" t="str">
        <f t="shared" si="15"/>
        <v>Calificar</v>
      </c>
      <c r="S27" s="135" t="str">
        <f t="shared" si="5"/>
        <v>Sin Diligenciar</v>
      </c>
      <c r="T27" s="132" t="str">
        <f t="shared" si="6"/>
        <v>Calificar</v>
      </c>
      <c r="U27" s="136">
        <v>3</v>
      </c>
      <c r="V27" s="136"/>
      <c r="W27" s="36"/>
      <c r="X27" s="135"/>
      <c r="Y27" s="36"/>
      <c r="Z27" s="104" t="str">
        <f t="shared" si="7"/>
        <v>amarillo</v>
      </c>
      <c r="AA27" s="104" t="str">
        <f t="shared" si="8"/>
        <v>verde</v>
      </c>
      <c r="AB27" s="124" t="str">
        <f t="shared" si="9"/>
        <v>verde</v>
      </c>
      <c r="AC27" s="43" t="str">
        <f t="shared" si="10"/>
        <v>amarillo</v>
      </c>
      <c r="AD27" s="43" t="str">
        <f t="shared" si="11"/>
        <v>verde</v>
      </c>
      <c r="AE27" s="43" t="str">
        <f t="shared" ca="1" si="12"/>
        <v>verde</v>
      </c>
      <c r="AF27" s="130" t="str">
        <f t="shared" ca="1" si="13"/>
        <v>amarillo</v>
      </c>
      <c r="AG27" s="139">
        <f t="shared" ca="1" si="14"/>
        <v>3</v>
      </c>
      <c r="AH27" s="43"/>
      <c r="AI27" s="43"/>
      <c r="AJ27" s="43"/>
      <c r="AK27" s="43"/>
    </row>
    <row r="28" spans="1:37" s="44" customFormat="1" ht="57" hidden="1" customHeight="1">
      <c r="A28" s="434"/>
      <c r="B28" s="295"/>
      <c r="C28" s="291"/>
      <c r="D28" s="291"/>
      <c r="E28" s="293"/>
      <c r="F28" s="425"/>
      <c r="G28" s="73">
        <v>45989</v>
      </c>
      <c r="H28" s="425"/>
      <c r="I28" s="86" t="s">
        <v>127</v>
      </c>
      <c r="J28" s="363" t="s">
        <v>177</v>
      </c>
      <c r="K28" s="79"/>
      <c r="L28" s="148"/>
      <c r="M28" s="12"/>
      <c r="N28" s="130" t="str">
        <f t="shared" si="3"/>
        <v>NA</v>
      </c>
      <c r="O28" s="130" t="str">
        <f t="shared" si="0"/>
        <v>NA</v>
      </c>
      <c r="P28" s="130" t="str">
        <f t="shared" si="0"/>
        <v>NA</v>
      </c>
      <c r="Q28" s="36" t="str">
        <f t="shared" ref="Q28" si="64">IF(ISBLANK(I28),"Sin Diligenciar","Calificar")</f>
        <v>Calificar</v>
      </c>
      <c r="R28" s="36" t="str">
        <f t="shared" ref="R28" si="65">IF(ISBLANK(J28),"Sin Diligenciar","Calificar")</f>
        <v>Calificar</v>
      </c>
      <c r="S28" s="135" t="str">
        <f t="shared" ref="S28" si="66">IF(ISBLANK(K28),"Sin Diligenciar","Calificar")</f>
        <v>Sin Diligenciar</v>
      </c>
      <c r="T28" s="132" t="str">
        <f t="shared" ref="T28" si="67">IF(OR(Q28="Calificar",R28="Calificar",S28="Calificar"),"Calificar","Sin Diligenciar")</f>
        <v>Calificar</v>
      </c>
      <c r="U28" s="136">
        <v>3</v>
      </c>
      <c r="V28" s="136"/>
      <c r="W28" s="36"/>
      <c r="X28" s="135"/>
      <c r="Y28" s="36"/>
      <c r="Z28" s="104" t="str">
        <f t="shared" ref="Z28" si="68">IF(T28="Calificar",IF(U28=0,"rojo",IF(AND(U28&gt;0,U28&lt;=3),"amarillo","verde")),"verde")</f>
        <v>amarillo</v>
      </c>
      <c r="AA28" s="104" t="str">
        <f t="shared" ref="AA28" si="69">IF(U28="Calificar",IF(W28=0,"rojo",IF(AND(W28&gt;0,W28&lt;=3),"amarillo","verde")),"verde")</f>
        <v>verde</v>
      </c>
      <c r="AB28" s="124" t="str">
        <f t="shared" ref="AB28" si="70">IF(W28="Calificar",IF(X28=0,"rojo",IF(AND(X28&gt;0,X28&lt;=3),"amarillo","verde")),"verde")</f>
        <v>verde</v>
      </c>
      <c r="AC28" s="43" t="str">
        <f t="shared" ref="AC28" si="71">IF(AND(N28="amarillo",Q28="Sin Diligenciar"),"verde",IF(AND(N28="naranja",Q28="Sin Diligenciar"),"naranja",IF(AND(N28="rojo",Q28="Sin Diligenciar"),"rojo",Z28)))</f>
        <v>amarillo</v>
      </c>
      <c r="AD28" s="43" t="str">
        <f t="shared" ref="AD28" si="72">IF(AND(O28="amarillo",R28="Sin Diligenciar"),"verde",IF(AND(O28="naranja",R28="Sin Diligenciar"),"naranja",IF(AND(O28="rojo",R28="Sin Diligenciar"),"rojo",AA28)))</f>
        <v>verde</v>
      </c>
      <c r="AE28" s="43" t="str">
        <f t="shared" ref="AE28" si="73">IF(AND(P28="amarillo",S28="Sin Diligenciar"),"verde",IF(AND(P28="naranja",S28="Sin Diligenciar"),"naranja",IF(AND(P28="rojo",S28="Sin Diligenciar"),"rojo",AB28)))</f>
        <v>verde</v>
      </c>
      <c r="AF28" s="130" t="str">
        <f t="shared" ref="AF28" si="74">IF(OR(AC28="rojo",AD28="rojo",AE28="rojo"),"rojo",IF(OR(AC28="naranja",AD28="naranja",AE28="naranja"),"naranja",IF(OR(AC28="amarillo",AD28="amarillo",AE28="amarillo"),"amarillo","verde")))</f>
        <v>amarillo</v>
      </c>
      <c r="AG28" s="139">
        <f t="shared" ref="AG28" si="75">IF(OR(AD28="rojo",AE28="rojo",AF28="rojo"),1,IF(OR(AD28="naranja",AE28="naranja",AF28="naranja"),2,IF(OR(AD28="amarillo",AE28="amarillo",AF28="amarillo"),3,4)))</f>
        <v>3</v>
      </c>
      <c r="AH28" s="43"/>
      <c r="AI28" s="43"/>
      <c r="AJ28" s="43"/>
      <c r="AK28" s="43"/>
    </row>
    <row r="29" spans="1:37" s="44" customFormat="1" ht="94.5" hidden="1" customHeight="1">
      <c r="A29" s="434"/>
      <c r="B29" s="23" t="s">
        <v>178</v>
      </c>
      <c r="C29" s="6" t="s">
        <v>179</v>
      </c>
      <c r="D29" s="6" t="s">
        <v>180</v>
      </c>
      <c r="E29" s="6" t="s">
        <v>181</v>
      </c>
      <c r="F29" s="73">
        <v>45748</v>
      </c>
      <c r="G29" s="73">
        <v>45807</v>
      </c>
      <c r="H29" s="73">
        <v>45807</v>
      </c>
      <c r="I29" s="88" t="s">
        <v>182</v>
      </c>
      <c r="J29" s="369" t="s">
        <v>183</v>
      </c>
      <c r="K29" s="80"/>
      <c r="L29" s="148"/>
      <c r="M29" s="12"/>
      <c r="N29" s="130" t="str">
        <f t="shared" si="3"/>
        <v>NA</v>
      </c>
      <c r="O29" s="130" t="str">
        <f t="shared" ca="1" si="0"/>
        <v>rojo</v>
      </c>
      <c r="P29" s="130" t="str">
        <f t="shared" si="0"/>
        <v>NA</v>
      </c>
      <c r="Q29" s="36" t="str">
        <f t="shared" si="4"/>
        <v>Calificar</v>
      </c>
      <c r="R29" s="36" t="str">
        <f t="shared" si="15"/>
        <v>Calificar</v>
      </c>
      <c r="S29" s="135" t="str">
        <f t="shared" si="5"/>
        <v>Sin Diligenciar</v>
      </c>
      <c r="T29" s="132" t="str">
        <f t="shared" si="6"/>
        <v>Calificar</v>
      </c>
      <c r="U29" s="136">
        <v>5</v>
      </c>
      <c r="V29" s="136"/>
      <c r="W29" s="36">
        <v>5</v>
      </c>
      <c r="X29" s="135"/>
      <c r="Y29" s="36"/>
      <c r="Z29" s="104" t="str">
        <f t="shared" si="7"/>
        <v>verde</v>
      </c>
      <c r="AA29" s="104" t="str">
        <f t="shared" si="8"/>
        <v>verde</v>
      </c>
      <c r="AB29" s="124" t="str">
        <f t="shared" si="9"/>
        <v>verde</v>
      </c>
      <c r="AC29" s="43" t="str">
        <f t="shared" si="10"/>
        <v>verde</v>
      </c>
      <c r="AD29" s="43" t="str">
        <f t="shared" ca="1" si="11"/>
        <v>verde</v>
      </c>
      <c r="AE29" s="43" t="str">
        <f t="shared" si="12"/>
        <v>verde</v>
      </c>
      <c r="AF29" s="130" t="str">
        <f t="shared" ca="1" si="13"/>
        <v>verde</v>
      </c>
      <c r="AG29" s="139">
        <f t="shared" ca="1" si="14"/>
        <v>4</v>
      </c>
      <c r="AH29" s="43"/>
    </row>
    <row r="30" spans="1:37" s="44" customFormat="1" ht="96" hidden="1" customHeight="1">
      <c r="A30" s="434"/>
      <c r="B30" s="23" t="s">
        <v>184</v>
      </c>
      <c r="C30" s="6" t="s">
        <v>185</v>
      </c>
      <c r="D30" s="6" t="s">
        <v>186</v>
      </c>
      <c r="E30" s="6" t="s">
        <v>181</v>
      </c>
      <c r="F30" s="251">
        <v>45748</v>
      </c>
      <c r="G30" s="73">
        <v>45807</v>
      </c>
      <c r="H30" s="73">
        <v>45807</v>
      </c>
      <c r="I30" s="88" t="s">
        <v>187</v>
      </c>
      <c r="J30" s="88" t="s">
        <v>183</v>
      </c>
      <c r="K30" s="80"/>
      <c r="L30" s="148"/>
      <c r="M30" s="12"/>
      <c r="N30" s="130" t="str">
        <f t="shared" si="3"/>
        <v>NA</v>
      </c>
      <c r="O30" s="130" t="str">
        <f t="shared" ca="1" si="0"/>
        <v>rojo</v>
      </c>
      <c r="P30" s="130" t="str">
        <f t="shared" si="0"/>
        <v>NA</v>
      </c>
      <c r="Q30" s="36" t="str">
        <f t="shared" si="4"/>
        <v>Calificar</v>
      </c>
      <c r="R30" s="36" t="str">
        <f t="shared" si="15"/>
        <v>Calificar</v>
      </c>
      <c r="S30" s="135" t="str">
        <f t="shared" si="5"/>
        <v>Sin Diligenciar</v>
      </c>
      <c r="T30" s="132" t="str">
        <f t="shared" si="6"/>
        <v>Calificar</v>
      </c>
      <c r="U30" s="136">
        <v>5</v>
      </c>
      <c r="V30" s="136"/>
      <c r="W30" s="36"/>
      <c r="X30" s="135"/>
      <c r="Y30" s="36"/>
      <c r="Z30" s="104" t="str">
        <f t="shared" si="7"/>
        <v>verde</v>
      </c>
      <c r="AA30" s="104" t="str">
        <f t="shared" si="8"/>
        <v>verde</v>
      </c>
      <c r="AB30" s="124" t="str">
        <f t="shared" si="9"/>
        <v>verde</v>
      </c>
      <c r="AC30" s="43" t="str">
        <f t="shared" si="10"/>
        <v>verde</v>
      </c>
      <c r="AD30" s="43" t="str">
        <f t="shared" ca="1" si="11"/>
        <v>verde</v>
      </c>
      <c r="AE30" s="43" t="str">
        <f t="shared" si="12"/>
        <v>verde</v>
      </c>
      <c r="AF30" s="130" t="str">
        <f t="shared" ca="1" si="13"/>
        <v>verde</v>
      </c>
      <c r="AG30" s="139">
        <f t="shared" ca="1" si="14"/>
        <v>4</v>
      </c>
      <c r="AH30" s="43"/>
    </row>
    <row r="31" spans="1:37" s="44" customFormat="1" ht="320.25" hidden="1" customHeight="1">
      <c r="A31" s="434"/>
      <c r="B31" s="445" t="s">
        <v>188</v>
      </c>
      <c r="C31" s="439" t="s">
        <v>189</v>
      </c>
      <c r="D31" s="439" t="s">
        <v>190</v>
      </c>
      <c r="E31" s="453" t="s">
        <v>191</v>
      </c>
      <c r="F31" s="429">
        <v>45693</v>
      </c>
      <c r="G31" s="334">
        <v>45989</v>
      </c>
      <c r="H31" s="464">
        <v>45989</v>
      </c>
      <c r="I31" s="356" t="s">
        <v>192</v>
      </c>
      <c r="J31" s="48" t="s">
        <v>193</v>
      </c>
      <c r="K31" s="79"/>
      <c r="L31" s="148">
        <v>45782</v>
      </c>
      <c r="M31" s="12"/>
      <c r="N31" s="130" t="str">
        <f t="shared" ref="N31:P60" si="76">IF(AND($H31&gt;N$4,$H31&lt;N$5),IF($H31-$M$2&gt;30,"amarillo",IF(AND($H31-$M$2&lt;=30,$H31-$M$2&gt;0),"naranja","rojo")),"NA")</f>
        <v>NA</v>
      </c>
      <c r="O31" s="130" t="str">
        <f t="shared" si="0"/>
        <v>NA</v>
      </c>
      <c r="P31" s="130" t="str">
        <f t="shared" ca="1" si="0"/>
        <v>amarillo</v>
      </c>
      <c r="Q31" s="36" t="str">
        <f t="shared" ref="Q31:Q59" si="77">IF(ISBLANK(I31),"Sin Diligenciar","Calificar")</f>
        <v>Calificar</v>
      </c>
      <c r="R31" s="36" t="str">
        <f t="shared" ref="R31:R59" si="78">IF(ISBLANK(J31),"Sin Diligenciar","Calificar")</f>
        <v>Calificar</v>
      </c>
      <c r="S31" s="135" t="str">
        <f t="shared" ref="S31:S59" si="79">IF(ISBLANK(K31),"Sin Diligenciar","Calificar")</f>
        <v>Sin Diligenciar</v>
      </c>
      <c r="T31" s="140" t="str">
        <f t="shared" ref="T31:T59" si="80">IF(OR(Q31="Calificar",R31="Calificar",S31="Calificar"),"Calificar","Sin Diligenciar")</f>
        <v>Calificar</v>
      </c>
      <c r="U31" s="141">
        <v>5</v>
      </c>
      <c r="V31" s="141"/>
      <c r="W31" s="142"/>
      <c r="X31" s="154"/>
      <c r="Y31" s="130"/>
      <c r="Z31" s="104" t="str">
        <f t="shared" ref="Z31:Z59" si="81">IF(T31="Calificar",IF(U31=0,"rojo",IF(AND(U31&gt;0,U31&lt;=3),"amarillo","verde")),"verde")</f>
        <v>verde</v>
      </c>
      <c r="AA31" s="104" t="str">
        <f t="shared" ref="AA31:AA59" si="82">IF(U31="Calificar",IF(W31=0,"rojo",IF(AND(W31&gt;0,W31&lt;=3),"amarillo","verde")),"verde")</f>
        <v>verde</v>
      </c>
      <c r="AB31" s="128" t="str">
        <f t="shared" ref="AB31:AB59" si="83">IF(W31="Calificar",IF(X31=0,"rojo",IF(AND(X31&gt;0,X31&lt;=3),"amarillo","verde")),"verde")</f>
        <v>verde</v>
      </c>
      <c r="AC31" s="143" t="str">
        <f t="shared" ref="AC31:AC59" si="84">IF(AND(N31="amarillo",Q31="Sin Diligenciar"),"verde",IF(AND(N31="naranja",Q31="Sin Diligenciar"),"naranja",IF(AND(N31="rojo",Q31="Sin Diligenciar"),"rojo",Z31)))</f>
        <v>verde</v>
      </c>
      <c r="AD31" s="143" t="str">
        <f t="shared" ref="AD31:AD59" si="85">IF(AND(O31="amarillo",R31="Sin Diligenciar"),"verde",IF(AND(O31="naranja",R31="Sin Diligenciar"),"naranja",IF(AND(O31="rojo",R31="Sin Diligenciar"),"rojo",AA31)))</f>
        <v>verde</v>
      </c>
      <c r="AE31" s="143" t="str">
        <f t="shared" ref="AE31:AE59" ca="1" si="86">IF(AND(P31="amarillo",S31="Sin Diligenciar"),"verde",IF(AND(P31="naranja",S31="Sin Diligenciar"),"naranja",IF(AND(P31="rojo",S31="Sin Diligenciar"),"rojo",AB31)))</f>
        <v>verde</v>
      </c>
      <c r="AF31" s="142" t="str">
        <f t="shared" ref="AF31:AF59" ca="1" si="87">IF(OR(AC31="rojo",AD31="rojo",AE31="rojo"),"rojo",IF(OR(AC31="naranja",AD31="naranja",AE31="naranja"),"naranja",IF(OR(AC31="amarillo",AD31="amarillo",AE31="amarillo"),"amarillo","verde")))</f>
        <v>verde</v>
      </c>
      <c r="AG31" s="144">
        <f t="shared" ref="AG31:AG59" ca="1" si="88">IF(OR(AD31="rojo",AE31="rojo",AF31="rojo"),1,IF(OR(AD31="naranja",AE31="naranja",AF31="naranja"),2,IF(OR(AD31="amarillo",AE31="amarillo",AF31="amarillo"),3,4)))</f>
        <v>4</v>
      </c>
    </row>
    <row r="32" spans="1:37" s="44" customFormat="1" ht="70.5" hidden="1" customHeight="1">
      <c r="A32" s="434"/>
      <c r="B32" s="446"/>
      <c r="C32" s="441"/>
      <c r="D32" s="441"/>
      <c r="E32" s="454"/>
      <c r="F32" s="429"/>
      <c r="G32" s="334">
        <v>45989</v>
      </c>
      <c r="H32" s="465"/>
      <c r="I32" s="208"/>
      <c r="J32" s="203"/>
      <c r="K32" s="79"/>
      <c r="L32" s="148">
        <v>45783</v>
      </c>
      <c r="M32" s="12"/>
      <c r="N32" s="130" t="str">
        <f t="shared" si="76"/>
        <v>NA</v>
      </c>
      <c r="O32" s="130" t="str">
        <f t="shared" si="0"/>
        <v>NA</v>
      </c>
      <c r="P32" s="130" t="str">
        <f t="shared" si="0"/>
        <v>NA</v>
      </c>
      <c r="Q32" s="36" t="str">
        <f t="shared" ref="Q32" si="89">IF(ISBLANK(I32),"Sin Diligenciar","Calificar")</f>
        <v>Sin Diligenciar</v>
      </c>
      <c r="R32" s="36" t="str">
        <f t="shared" ref="R32" si="90">IF(ISBLANK(J32),"Sin Diligenciar","Calificar")</f>
        <v>Sin Diligenciar</v>
      </c>
      <c r="S32" s="135" t="str">
        <f t="shared" ref="S32" si="91">IF(ISBLANK(K32),"Sin Diligenciar","Calificar")</f>
        <v>Sin Diligenciar</v>
      </c>
      <c r="T32" s="140" t="str">
        <f t="shared" ref="T32" si="92">IF(OR(Q32="Calificar",R32="Calificar",S32="Calificar"),"Calificar","Sin Diligenciar")</f>
        <v>Sin Diligenciar</v>
      </c>
      <c r="U32" s="141">
        <v>0</v>
      </c>
      <c r="V32" s="141"/>
      <c r="W32" s="142"/>
      <c r="X32" s="154"/>
      <c r="Y32" s="130"/>
      <c r="Z32" s="104" t="str">
        <f t="shared" ref="Z32" si="93">IF(T32="Calificar",IF(U32=0,"rojo",IF(AND(U32&gt;0,U32&lt;=3),"amarillo","verde")),"verde")</f>
        <v>verde</v>
      </c>
      <c r="AA32" s="104" t="str">
        <f t="shared" ref="AA32" si="94">IF(U32="Calificar",IF(W32=0,"rojo",IF(AND(W32&gt;0,W32&lt;=3),"amarillo","verde")),"verde")</f>
        <v>verde</v>
      </c>
      <c r="AB32" s="128" t="str">
        <f t="shared" ref="AB32" si="95">IF(W32="Calificar",IF(X32=0,"rojo",IF(AND(X32&gt;0,X32&lt;=3),"amarillo","verde")),"verde")</f>
        <v>verde</v>
      </c>
      <c r="AC32" s="143" t="str">
        <f t="shared" ref="AC32" si="96">IF(AND(N32="amarillo",Q32="Sin Diligenciar"),"verde",IF(AND(N32="naranja",Q32="Sin Diligenciar"),"naranja",IF(AND(N32="rojo",Q32="Sin Diligenciar"),"rojo",Z32)))</f>
        <v>verde</v>
      </c>
      <c r="AD32" s="143" t="str">
        <f t="shared" ref="AD32" si="97">IF(AND(O32="amarillo",R32="Sin Diligenciar"),"verde",IF(AND(O32="naranja",R32="Sin Diligenciar"),"naranja",IF(AND(O32="rojo",R32="Sin Diligenciar"),"rojo",AA32)))</f>
        <v>verde</v>
      </c>
      <c r="AE32" s="143" t="str">
        <f t="shared" ref="AE32" si="98">IF(AND(P32="amarillo",S32="Sin Diligenciar"),"verde",IF(AND(P32="naranja",S32="Sin Diligenciar"),"naranja",IF(AND(P32="rojo",S32="Sin Diligenciar"),"rojo",AB32)))</f>
        <v>verde</v>
      </c>
      <c r="AF32" s="142" t="str">
        <f t="shared" ref="AF32" si="99">IF(OR(AC32="rojo",AD32="rojo",AE32="rojo"),"rojo",IF(OR(AC32="naranja",AD32="naranja",AE32="naranja"),"naranja",IF(OR(AC32="amarillo",AD32="amarillo",AE32="amarillo"),"amarillo","verde")))</f>
        <v>verde</v>
      </c>
      <c r="AG32" s="144">
        <f t="shared" ref="AG32" si="100">IF(OR(AD32="rojo",AE32="rojo",AF32="rojo"),1,IF(OR(AD32="naranja",AE32="naranja",AF32="naranja"),2,IF(OR(AD32="amarillo",AE32="amarillo",AF32="amarillo"),3,4)))</f>
        <v>4</v>
      </c>
    </row>
    <row r="33" spans="1:33" s="44" customFormat="1" ht="69.75" hidden="1" customHeight="1">
      <c r="A33" s="434"/>
      <c r="B33" s="445" t="s">
        <v>194</v>
      </c>
      <c r="C33" s="439" t="s">
        <v>195</v>
      </c>
      <c r="D33" s="439" t="s">
        <v>196</v>
      </c>
      <c r="E33" s="453" t="s">
        <v>181</v>
      </c>
      <c r="F33" s="424">
        <v>45693</v>
      </c>
      <c r="G33" s="202">
        <v>45838</v>
      </c>
      <c r="H33" s="424">
        <v>45989</v>
      </c>
      <c r="I33" s="459" t="s">
        <v>197</v>
      </c>
      <c r="J33" s="461" t="s">
        <v>198</v>
      </c>
      <c r="K33" s="79"/>
      <c r="L33" s="148"/>
      <c r="M33" s="12"/>
      <c r="N33" s="130" t="str">
        <f t="shared" si="76"/>
        <v>NA</v>
      </c>
      <c r="O33" s="130" t="str">
        <f t="shared" si="76"/>
        <v>NA</v>
      </c>
      <c r="P33" s="130" t="str">
        <f t="shared" ca="1" si="76"/>
        <v>amarillo</v>
      </c>
      <c r="Q33" s="36" t="str">
        <f t="shared" si="77"/>
        <v>Calificar</v>
      </c>
      <c r="R33" s="36" t="str">
        <f t="shared" si="78"/>
        <v>Calificar</v>
      </c>
      <c r="S33" s="135" t="str">
        <f t="shared" si="79"/>
        <v>Sin Diligenciar</v>
      </c>
      <c r="T33" s="140" t="str">
        <f t="shared" si="80"/>
        <v>Calificar</v>
      </c>
      <c r="U33" s="141">
        <v>3</v>
      </c>
      <c r="V33" s="141"/>
      <c r="W33" s="142"/>
      <c r="X33" s="154"/>
      <c r="Y33" s="130"/>
      <c r="Z33" s="104" t="str">
        <f t="shared" si="81"/>
        <v>amarillo</v>
      </c>
      <c r="AA33" s="104" t="str">
        <f t="shared" si="82"/>
        <v>verde</v>
      </c>
      <c r="AB33" s="128" t="str">
        <f t="shared" si="83"/>
        <v>verde</v>
      </c>
      <c r="AC33" s="143" t="str">
        <f t="shared" si="84"/>
        <v>amarillo</v>
      </c>
      <c r="AD33" s="143" t="str">
        <f t="shared" si="85"/>
        <v>verde</v>
      </c>
      <c r="AE33" s="143" t="str">
        <f t="shared" ca="1" si="86"/>
        <v>verde</v>
      </c>
      <c r="AF33" s="142" t="str">
        <f t="shared" ca="1" si="87"/>
        <v>amarillo</v>
      </c>
      <c r="AG33" s="144">
        <f t="shared" ca="1" si="88"/>
        <v>3</v>
      </c>
    </row>
    <row r="34" spans="1:33" s="44" customFormat="1" ht="39.75" hidden="1" customHeight="1">
      <c r="A34" s="434"/>
      <c r="B34" s="446"/>
      <c r="C34" s="441"/>
      <c r="D34" s="441"/>
      <c r="E34" s="454"/>
      <c r="F34" s="425"/>
      <c r="G34" s="202">
        <v>45989</v>
      </c>
      <c r="H34" s="425"/>
      <c r="I34" s="460"/>
      <c r="J34" s="462"/>
      <c r="K34" s="79"/>
      <c r="L34" s="148"/>
      <c r="M34" s="12"/>
      <c r="N34" s="130" t="str">
        <f t="shared" si="76"/>
        <v>NA</v>
      </c>
      <c r="O34" s="130" t="str">
        <f t="shared" si="76"/>
        <v>NA</v>
      </c>
      <c r="P34" s="130" t="str">
        <f t="shared" si="76"/>
        <v>NA</v>
      </c>
      <c r="Q34" s="36" t="str">
        <f t="shared" ref="Q34" si="101">IF(ISBLANK(I34),"Sin Diligenciar","Calificar")</f>
        <v>Sin Diligenciar</v>
      </c>
      <c r="R34" s="36" t="str">
        <f t="shared" ref="R34" si="102">IF(ISBLANK(J34),"Sin Diligenciar","Calificar")</f>
        <v>Sin Diligenciar</v>
      </c>
      <c r="S34" s="135" t="str">
        <f t="shared" ref="S34" si="103">IF(ISBLANK(K34),"Sin Diligenciar","Calificar")</f>
        <v>Sin Diligenciar</v>
      </c>
      <c r="T34" s="140" t="str">
        <f t="shared" ref="T34" si="104">IF(OR(Q34="Calificar",R34="Calificar",S34="Calificar"),"Calificar","Sin Diligenciar")</f>
        <v>Sin Diligenciar</v>
      </c>
      <c r="U34" s="141">
        <v>0</v>
      </c>
      <c r="V34" s="141"/>
      <c r="W34" s="142"/>
      <c r="X34" s="154"/>
      <c r="Y34" s="130"/>
      <c r="Z34" s="104" t="str">
        <f t="shared" ref="Z34" si="105">IF(T34="Calificar",IF(U34=0,"rojo",IF(AND(U34&gt;0,U34&lt;=3),"amarillo","verde")),"verde")</f>
        <v>verde</v>
      </c>
      <c r="AA34" s="104" t="str">
        <f t="shared" ref="AA34" si="106">IF(U34="Calificar",IF(W34=0,"rojo",IF(AND(W34&gt;0,W34&lt;=3),"amarillo","verde")),"verde")</f>
        <v>verde</v>
      </c>
      <c r="AB34" s="128" t="str">
        <f t="shared" ref="AB34" si="107">IF(W34="Calificar",IF(X34=0,"rojo",IF(AND(X34&gt;0,X34&lt;=3),"amarillo","verde")),"verde")</f>
        <v>verde</v>
      </c>
      <c r="AC34" s="143" t="str">
        <f t="shared" ref="AC34" si="108">IF(AND(N34="amarillo",Q34="Sin Diligenciar"),"verde",IF(AND(N34="naranja",Q34="Sin Diligenciar"),"naranja",IF(AND(N34="rojo",Q34="Sin Diligenciar"),"rojo",Z34)))</f>
        <v>verde</v>
      </c>
      <c r="AD34" s="143" t="str">
        <f t="shared" ref="AD34" si="109">IF(AND(O34="amarillo",R34="Sin Diligenciar"),"verde",IF(AND(O34="naranja",R34="Sin Diligenciar"),"naranja",IF(AND(O34="rojo",R34="Sin Diligenciar"),"rojo",AA34)))</f>
        <v>verde</v>
      </c>
      <c r="AE34" s="143" t="str">
        <f t="shared" ref="AE34" si="110">IF(AND(P34="amarillo",S34="Sin Diligenciar"),"verde",IF(AND(P34="naranja",S34="Sin Diligenciar"),"naranja",IF(AND(P34="rojo",S34="Sin Diligenciar"),"rojo",AB34)))</f>
        <v>verde</v>
      </c>
      <c r="AF34" s="142" t="str">
        <f t="shared" ref="AF34" si="111">IF(OR(AC34="rojo",AD34="rojo",AE34="rojo"),"rojo",IF(OR(AC34="naranja",AD34="naranja",AE34="naranja"),"naranja",IF(OR(AC34="amarillo",AD34="amarillo",AE34="amarillo"),"amarillo","verde")))</f>
        <v>verde</v>
      </c>
      <c r="AG34" s="144">
        <f t="shared" ref="AG34" si="112">IF(OR(AD34="rojo",AE34="rojo",AF34="rojo"),1,IF(OR(AD34="naranja",AE34="naranja",AF34="naranja"),2,IF(OR(AD34="amarillo",AE34="amarillo",AF34="amarillo"),3,4)))</f>
        <v>4</v>
      </c>
    </row>
    <row r="35" spans="1:33" s="44" customFormat="1" ht="90.75" hidden="1" customHeight="1">
      <c r="A35" s="434"/>
      <c r="B35" s="23" t="s">
        <v>199</v>
      </c>
      <c r="C35" s="6" t="s">
        <v>200</v>
      </c>
      <c r="D35" s="6" t="s">
        <v>201</v>
      </c>
      <c r="E35" s="6" t="s">
        <v>202</v>
      </c>
      <c r="F35" s="73">
        <v>45719</v>
      </c>
      <c r="G35" s="73">
        <v>45989</v>
      </c>
      <c r="H35" s="73">
        <v>45989</v>
      </c>
      <c r="I35" s="357" t="s">
        <v>203</v>
      </c>
      <c r="J35" s="87"/>
      <c r="K35" s="79"/>
      <c r="L35" s="148"/>
      <c r="M35" s="12"/>
      <c r="N35" s="130" t="str">
        <f t="shared" si="76"/>
        <v>NA</v>
      </c>
      <c r="O35" s="130" t="str">
        <f t="shared" si="76"/>
        <v>NA</v>
      </c>
      <c r="P35" s="130" t="str">
        <f t="shared" ca="1" si="76"/>
        <v>amarillo</v>
      </c>
      <c r="Q35" s="36" t="str">
        <f t="shared" si="77"/>
        <v>Calificar</v>
      </c>
      <c r="R35" s="36" t="str">
        <f t="shared" si="78"/>
        <v>Sin Diligenciar</v>
      </c>
      <c r="S35" s="135" t="str">
        <f t="shared" si="79"/>
        <v>Sin Diligenciar</v>
      </c>
      <c r="T35" s="140" t="str">
        <f t="shared" si="80"/>
        <v>Calificar</v>
      </c>
      <c r="U35" s="141">
        <v>3</v>
      </c>
      <c r="V35" s="141"/>
      <c r="W35" s="142"/>
      <c r="X35" s="154"/>
      <c r="Y35" s="130"/>
      <c r="Z35" s="104" t="str">
        <f t="shared" si="81"/>
        <v>amarillo</v>
      </c>
      <c r="AA35" s="104" t="str">
        <f t="shared" si="82"/>
        <v>verde</v>
      </c>
      <c r="AB35" s="128" t="str">
        <f t="shared" si="83"/>
        <v>verde</v>
      </c>
      <c r="AC35" s="143" t="str">
        <f t="shared" si="84"/>
        <v>amarillo</v>
      </c>
      <c r="AD35" s="143" t="str">
        <f t="shared" si="85"/>
        <v>verde</v>
      </c>
      <c r="AE35" s="143" t="str">
        <f t="shared" ca="1" si="86"/>
        <v>verde</v>
      </c>
      <c r="AF35" s="142" t="str">
        <f t="shared" ca="1" si="87"/>
        <v>amarillo</v>
      </c>
      <c r="AG35" s="144">
        <f t="shared" ca="1" si="88"/>
        <v>3</v>
      </c>
    </row>
    <row r="36" spans="1:33" s="44" customFormat="1" ht="83.25" hidden="1" customHeight="1">
      <c r="A36" s="434"/>
      <c r="B36" s="23" t="s">
        <v>204</v>
      </c>
      <c r="C36" s="6" t="s">
        <v>205</v>
      </c>
      <c r="D36" s="6" t="s">
        <v>206</v>
      </c>
      <c r="E36" s="6" t="s">
        <v>202</v>
      </c>
      <c r="F36" s="73">
        <v>45779</v>
      </c>
      <c r="G36" s="73">
        <v>45989</v>
      </c>
      <c r="H36" s="73">
        <v>45989</v>
      </c>
      <c r="I36" s="358" t="s">
        <v>203</v>
      </c>
      <c r="J36" s="87"/>
      <c r="K36" s="79"/>
      <c r="L36" s="148"/>
      <c r="M36" s="12"/>
      <c r="N36" s="130" t="str">
        <f t="shared" si="76"/>
        <v>NA</v>
      </c>
      <c r="O36" s="130" t="str">
        <f t="shared" si="76"/>
        <v>NA</v>
      </c>
      <c r="P36" s="130" t="str">
        <f t="shared" ca="1" si="76"/>
        <v>amarillo</v>
      </c>
      <c r="Q36" s="36" t="str">
        <f t="shared" si="77"/>
        <v>Calificar</v>
      </c>
      <c r="R36" s="36" t="str">
        <f t="shared" si="78"/>
        <v>Sin Diligenciar</v>
      </c>
      <c r="S36" s="135" t="str">
        <f t="shared" si="79"/>
        <v>Sin Diligenciar</v>
      </c>
      <c r="T36" s="140" t="str">
        <f t="shared" si="80"/>
        <v>Calificar</v>
      </c>
      <c r="U36" s="141">
        <v>3</v>
      </c>
      <c r="V36" s="141"/>
      <c r="W36" s="142"/>
      <c r="X36" s="154"/>
      <c r="Y36" s="130"/>
      <c r="Z36" s="104" t="str">
        <f t="shared" si="81"/>
        <v>amarillo</v>
      </c>
      <c r="AA36" s="104" t="str">
        <f t="shared" si="82"/>
        <v>verde</v>
      </c>
      <c r="AB36" s="128" t="str">
        <f t="shared" si="83"/>
        <v>verde</v>
      </c>
      <c r="AC36" s="143" t="str">
        <f t="shared" si="84"/>
        <v>amarillo</v>
      </c>
      <c r="AD36" s="143" t="str">
        <f t="shared" si="85"/>
        <v>verde</v>
      </c>
      <c r="AE36" s="143" t="str">
        <f t="shared" ca="1" si="86"/>
        <v>verde</v>
      </c>
      <c r="AF36" s="142" t="str">
        <f t="shared" ca="1" si="87"/>
        <v>amarillo</v>
      </c>
      <c r="AG36" s="144">
        <f t="shared" ca="1" si="88"/>
        <v>3</v>
      </c>
    </row>
    <row r="37" spans="1:33" s="44" customFormat="1" ht="80.25" customHeight="1">
      <c r="A37" s="434"/>
      <c r="B37" s="23" t="s">
        <v>207</v>
      </c>
      <c r="C37" s="6" t="s">
        <v>208</v>
      </c>
      <c r="D37" s="6" t="s">
        <v>209</v>
      </c>
      <c r="E37" s="6" t="s">
        <v>202</v>
      </c>
      <c r="F37" s="73">
        <v>45693</v>
      </c>
      <c r="G37" s="73">
        <v>45869</v>
      </c>
      <c r="H37" s="73">
        <v>45869</v>
      </c>
      <c r="I37" s="359" t="s">
        <v>203</v>
      </c>
      <c r="J37" s="87" t="s">
        <v>210</v>
      </c>
      <c r="K37" s="79"/>
      <c r="L37" s="148"/>
      <c r="M37" s="12"/>
      <c r="N37" s="130" t="str">
        <f t="shared" si="76"/>
        <v>NA</v>
      </c>
      <c r="O37" s="130" t="str">
        <f t="shared" ca="1" si="76"/>
        <v>rojo</v>
      </c>
      <c r="P37" s="130" t="str">
        <f t="shared" si="76"/>
        <v>NA</v>
      </c>
      <c r="Q37" s="36" t="str">
        <f t="shared" si="77"/>
        <v>Calificar</v>
      </c>
      <c r="R37" s="36" t="str">
        <f t="shared" si="78"/>
        <v>Calificar</v>
      </c>
      <c r="S37" s="135" t="str">
        <f t="shared" si="79"/>
        <v>Sin Diligenciar</v>
      </c>
      <c r="T37" s="140" t="str">
        <f t="shared" si="80"/>
        <v>Calificar</v>
      </c>
      <c r="U37" s="141">
        <v>5</v>
      </c>
      <c r="V37" s="141"/>
      <c r="W37" s="142">
        <v>5</v>
      </c>
      <c r="X37" s="154"/>
      <c r="Y37" s="130"/>
      <c r="Z37" s="104" t="str">
        <f t="shared" si="81"/>
        <v>verde</v>
      </c>
      <c r="AA37" s="104" t="str">
        <f t="shared" si="82"/>
        <v>verde</v>
      </c>
      <c r="AB37" s="128" t="str">
        <f t="shared" si="83"/>
        <v>verde</v>
      </c>
      <c r="AC37" s="143" t="str">
        <f t="shared" si="84"/>
        <v>verde</v>
      </c>
      <c r="AD37" s="143" t="str">
        <f t="shared" ca="1" si="85"/>
        <v>verde</v>
      </c>
      <c r="AE37" s="143" t="str">
        <f t="shared" si="86"/>
        <v>verde</v>
      </c>
      <c r="AF37" s="142" t="str">
        <f t="shared" ca="1" si="87"/>
        <v>verde</v>
      </c>
      <c r="AG37" s="144">
        <f t="shared" ca="1" si="88"/>
        <v>4</v>
      </c>
    </row>
    <row r="38" spans="1:33" s="44" customFormat="1" ht="109.5" hidden="1" customHeight="1">
      <c r="A38" s="434"/>
      <c r="B38" s="23" t="s">
        <v>211</v>
      </c>
      <c r="C38" s="6" t="s">
        <v>212</v>
      </c>
      <c r="D38" s="6" t="s">
        <v>213</v>
      </c>
      <c r="E38" s="6" t="s">
        <v>125</v>
      </c>
      <c r="F38" s="73">
        <v>45658</v>
      </c>
      <c r="G38" s="73">
        <v>46021</v>
      </c>
      <c r="H38" s="73">
        <v>46021</v>
      </c>
      <c r="I38" s="204" t="s">
        <v>214</v>
      </c>
      <c r="J38" s="87"/>
      <c r="K38" s="79"/>
      <c r="L38" s="148"/>
      <c r="M38" s="12"/>
      <c r="N38" s="130" t="str">
        <f t="shared" si="76"/>
        <v>NA</v>
      </c>
      <c r="O38" s="130" t="str">
        <f t="shared" si="76"/>
        <v>NA</v>
      </c>
      <c r="P38" s="130" t="str">
        <f t="shared" ca="1" si="76"/>
        <v>amarillo</v>
      </c>
      <c r="Q38" s="36" t="str">
        <f t="shared" si="77"/>
        <v>Calificar</v>
      </c>
      <c r="R38" s="36" t="str">
        <f t="shared" si="78"/>
        <v>Sin Diligenciar</v>
      </c>
      <c r="S38" s="135" t="str">
        <f t="shared" si="79"/>
        <v>Sin Diligenciar</v>
      </c>
      <c r="T38" s="140" t="str">
        <f t="shared" si="80"/>
        <v>Calificar</v>
      </c>
      <c r="U38" s="141">
        <v>3</v>
      </c>
      <c r="V38" s="141"/>
      <c r="W38" s="142"/>
      <c r="X38" s="154"/>
      <c r="Y38" s="130"/>
      <c r="Z38" s="104" t="str">
        <f t="shared" si="81"/>
        <v>amarillo</v>
      </c>
      <c r="AA38" s="104" t="str">
        <f t="shared" si="82"/>
        <v>verde</v>
      </c>
      <c r="AB38" s="128" t="str">
        <f t="shared" si="83"/>
        <v>verde</v>
      </c>
      <c r="AC38" s="143" t="str">
        <f t="shared" si="84"/>
        <v>amarillo</v>
      </c>
      <c r="AD38" s="143" t="str">
        <f t="shared" si="85"/>
        <v>verde</v>
      </c>
      <c r="AE38" s="143" t="str">
        <f t="shared" ca="1" si="86"/>
        <v>verde</v>
      </c>
      <c r="AF38" s="142" t="str">
        <f t="shared" ca="1" si="87"/>
        <v>amarillo</v>
      </c>
      <c r="AG38" s="144">
        <f t="shared" ca="1" si="88"/>
        <v>3</v>
      </c>
    </row>
    <row r="39" spans="1:33" s="44" customFormat="1" ht="93" hidden="1" customHeight="1">
      <c r="A39" s="434"/>
      <c r="B39" s="23" t="s">
        <v>215</v>
      </c>
      <c r="C39" s="6" t="s">
        <v>216</v>
      </c>
      <c r="D39" s="6" t="s">
        <v>217</v>
      </c>
      <c r="E39" s="6" t="s">
        <v>132</v>
      </c>
      <c r="F39" s="73">
        <v>45689</v>
      </c>
      <c r="G39" s="73" t="s">
        <v>218</v>
      </c>
      <c r="H39" s="73">
        <v>46022</v>
      </c>
      <c r="I39" s="66" t="s">
        <v>219</v>
      </c>
      <c r="J39" s="89" t="s">
        <v>220</v>
      </c>
      <c r="K39" s="64"/>
      <c r="L39" s="148"/>
      <c r="M39" s="12"/>
      <c r="N39" s="130" t="str">
        <f t="shared" si="76"/>
        <v>NA</v>
      </c>
      <c r="O39" s="130" t="str">
        <f t="shared" si="76"/>
        <v>NA</v>
      </c>
      <c r="P39" s="130" t="str">
        <f t="shared" si="76"/>
        <v>NA</v>
      </c>
      <c r="Q39" s="36" t="str">
        <f t="shared" si="77"/>
        <v>Calificar</v>
      </c>
      <c r="R39" s="36" t="str">
        <f t="shared" si="78"/>
        <v>Calificar</v>
      </c>
      <c r="S39" s="135" t="str">
        <f t="shared" si="79"/>
        <v>Sin Diligenciar</v>
      </c>
      <c r="T39" s="140" t="str">
        <f t="shared" si="80"/>
        <v>Calificar</v>
      </c>
      <c r="U39" s="141">
        <v>5</v>
      </c>
      <c r="V39" s="141"/>
      <c r="W39" s="142"/>
      <c r="X39" s="154"/>
      <c r="Y39" s="130"/>
      <c r="Z39" s="104" t="str">
        <f t="shared" si="81"/>
        <v>verde</v>
      </c>
      <c r="AA39" s="104" t="str">
        <f t="shared" si="82"/>
        <v>verde</v>
      </c>
      <c r="AB39" s="128" t="str">
        <f t="shared" si="83"/>
        <v>verde</v>
      </c>
      <c r="AC39" s="143" t="str">
        <f t="shared" si="84"/>
        <v>verde</v>
      </c>
      <c r="AD39" s="143" t="str">
        <f t="shared" si="85"/>
        <v>verde</v>
      </c>
      <c r="AE39" s="143" t="str">
        <f t="shared" si="86"/>
        <v>verde</v>
      </c>
      <c r="AF39" s="142" t="str">
        <f t="shared" si="87"/>
        <v>verde</v>
      </c>
      <c r="AG39" s="144">
        <f t="shared" si="88"/>
        <v>4</v>
      </c>
    </row>
    <row r="40" spans="1:33" s="44" customFormat="1" ht="93" hidden="1" customHeight="1">
      <c r="A40" s="434"/>
      <c r="B40" s="445" t="s">
        <v>221</v>
      </c>
      <c r="C40" s="439" t="s">
        <v>222</v>
      </c>
      <c r="D40" s="439" t="s">
        <v>223</v>
      </c>
      <c r="E40" s="453" t="s">
        <v>224</v>
      </c>
      <c r="F40" s="424">
        <v>45870</v>
      </c>
      <c r="G40" s="73">
        <v>45900</v>
      </c>
      <c r="H40" s="424">
        <v>45989</v>
      </c>
      <c r="I40" s="86" t="s">
        <v>127</v>
      </c>
      <c r="J40" s="89"/>
      <c r="K40" s="64"/>
      <c r="L40" s="148"/>
      <c r="M40" s="12"/>
      <c r="N40" s="130" t="str">
        <f t="shared" si="76"/>
        <v>NA</v>
      </c>
      <c r="O40" s="130" t="str">
        <f t="shared" si="76"/>
        <v>NA</v>
      </c>
      <c r="P40" s="130" t="str">
        <f t="shared" ca="1" si="76"/>
        <v>amarillo</v>
      </c>
      <c r="Q40" s="36" t="str">
        <f t="shared" ref="Q40" si="113">IF(ISBLANK(I40),"Sin Diligenciar","Calificar")</f>
        <v>Calificar</v>
      </c>
      <c r="R40" s="36" t="str">
        <f t="shared" ref="R40" si="114">IF(ISBLANK(J40),"Sin Diligenciar","Calificar")</f>
        <v>Sin Diligenciar</v>
      </c>
      <c r="S40" s="135" t="str">
        <f t="shared" ref="S40" si="115">IF(ISBLANK(K40),"Sin Diligenciar","Calificar")</f>
        <v>Sin Diligenciar</v>
      </c>
      <c r="T40" s="140" t="str">
        <f t="shared" ref="T40" si="116">IF(OR(Q40="Calificar",R40="Calificar",S40="Calificar"),"Calificar","Sin Diligenciar")</f>
        <v>Calificar</v>
      </c>
      <c r="U40" s="141">
        <v>3</v>
      </c>
      <c r="V40" s="141"/>
      <c r="W40" s="142"/>
      <c r="X40" s="154"/>
      <c r="Y40" s="130"/>
      <c r="Z40" s="104" t="str">
        <f t="shared" ref="Z40" si="117">IF(T40="Calificar",IF(U40=0,"rojo",IF(AND(U40&gt;0,U40&lt;=3),"amarillo","verde")),"verde")</f>
        <v>amarillo</v>
      </c>
      <c r="AA40" s="104" t="str">
        <f t="shared" ref="AA40" si="118">IF(U40="Calificar",IF(W40=0,"rojo",IF(AND(W40&gt;0,W40&lt;=3),"amarillo","verde")),"verde")</f>
        <v>verde</v>
      </c>
      <c r="AB40" s="128" t="str">
        <f t="shared" ref="AB40" si="119">IF(W40="Calificar",IF(X40=0,"rojo",IF(AND(X40&gt;0,X40&lt;=3),"amarillo","verde")),"verde")</f>
        <v>verde</v>
      </c>
      <c r="AC40" s="143" t="str">
        <f t="shared" ref="AC40" si="120">IF(AND(N40="amarillo",Q40="Sin Diligenciar"),"verde",IF(AND(N40="naranja",Q40="Sin Diligenciar"),"naranja",IF(AND(N40="rojo",Q40="Sin Diligenciar"),"rojo",Z40)))</f>
        <v>amarillo</v>
      </c>
      <c r="AD40" s="143" t="str">
        <f t="shared" ref="AD40" si="121">IF(AND(O40="amarillo",R40="Sin Diligenciar"),"verde",IF(AND(O40="naranja",R40="Sin Diligenciar"),"naranja",IF(AND(O40="rojo",R40="Sin Diligenciar"),"rojo",AA40)))</f>
        <v>verde</v>
      </c>
      <c r="AE40" s="143" t="str">
        <f t="shared" ref="AE40" ca="1" si="122">IF(AND(P40="amarillo",S40="Sin Diligenciar"),"verde",IF(AND(P40="naranja",S40="Sin Diligenciar"),"naranja",IF(AND(P40="rojo",S40="Sin Diligenciar"),"rojo",AB40)))</f>
        <v>verde</v>
      </c>
      <c r="AF40" s="142" t="str">
        <f t="shared" ref="AF40" ca="1" si="123">IF(OR(AC40="rojo",AD40="rojo",AE40="rojo"),"rojo",IF(OR(AC40="naranja",AD40="naranja",AE40="naranja"),"naranja",IF(OR(AC40="amarillo",AD40="amarillo",AE40="amarillo"),"amarillo","verde")))</f>
        <v>amarillo</v>
      </c>
      <c r="AG40" s="144">
        <f t="shared" ref="AG40" ca="1" si="124">IF(OR(AD40="rojo",AE40="rojo",AF40="rojo"),1,IF(OR(AD40="naranja",AE40="naranja",AF40="naranja"),2,IF(OR(AD40="amarillo",AE40="amarillo",AF40="amarillo"),3,4)))</f>
        <v>3</v>
      </c>
    </row>
    <row r="41" spans="1:33" s="44" customFormat="1" ht="93" hidden="1" customHeight="1">
      <c r="A41" s="435"/>
      <c r="B41" s="446"/>
      <c r="C41" s="441"/>
      <c r="D41" s="441"/>
      <c r="E41" s="454"/>
      <c r="F41" s="425"/>
      <c r="G41" s="73">
        <v>45989</v>
      </c>
      <c r="H41" s="425"/>
      <c r="I41" s="86"/>
      <c r="J41" s="89"/>
      <c r="K41" s="64"/>
      <c r="L41" s="148"/>
      <c r="M41" s="12"/>
      <c r="N41" s="130" t="str">
        <f t="shared" si="76"/>
        <v>NA</v>
      </c>
      <c r="O41" s="130" t="str">
        <f t="shared" si="76"/>
        <v>NA</v>
      </c>
      <c r="P41" s="130" t="str">
        <f t="shared" si="76"/>
        <v>NA</v>
      </c>
      <c r="Q41" s="36" t="str">
        <f t="shared" si="77"/>
        <v>Sin Diligenciar</v>
      </c>
      <c r="R41" s="36" t="str">
        <f t="shared" si="78"/>
        <v>Sin Diligenciar</v>
      </c>
      <c r="S41" s="135" t="str">
        <f t="shared" si="79"/>
        <v>Sin Diligenciar</v>
      </c>
      <c r="T41" s="140" t="str">
        <f t="shared" si="80"/>
        <v>Sin Diligenciar</v>
      </c>
      <c r="U41" s="141">
        <v>0</v>
      </c>
      <c r="V41" s="141"/>
      <c r="W41" s="142"/>
      <c r="X41" s="154"/>
      <c r="Y41" s="130"/>
      <c r="Z41" s="104" t="str">
        <f t="shared" si="81"/>
        <v>verde</v>
      </c>
      <c r="AA41" s="104" t="str">
        <f t="shared" si="82"/>
        <v>verde</v>
      </c>
      <c r="AB41" s="128" t="str">
        <f t="shared" si="83"/>
        <v>verde</v>
      </c>
      <c r="AC41" s="143" t="str">
        <f t="shared" si="84"/>
        <v>verde</v>
      </c>
      <c r="AD41" s="143" t="str">
        <f t="shared" si="85"/>
        <v>verde</v>
      </c>
      <c r="AE41" s="143" t="str">
        <f t="shared" si="86"/>
        <v>verde</v>
      </c>
      <c r="AF41" s="142" t="str">
        <f t="shared" si="87"/>
        <v>verde</v>
      </c>
      <c r="AG41" s="144">
        <f t="shared" si="88"/>
        <v>4</v>
      </c>
    </row>
    <row r="42" spans="1:33" s="44" customFormat="1" ht="74.25" hidden="1" customHeight="1">
      <c r="A42" s="436" t="s">
        <v>225</v>
      </c>
      <c r="B42" s="23" t="s">
        <v>70</v>
      </c>
      <c r="C42" s="6" t="s">
        <v>226</v>
      </c>
      <c r="D42" s="6" t="s">
        <v>227</v>
      </c>
      <c r="E42" s="6" t="s">
        <v>153</v>
      </c>
      <c r="F42" s="73">
        <v>45689</v>
      </c>
      <c r="G42" s="73">
        <v>45989</v>
      </c>
      <c r="H42" s="73">
        <v>45989</v>
      </c>
      <c r="I42" s="86" t="s">
        <v>127</v>
      </c>
      <c r="J42" s="81"/>
      <c r="K42" s="81"/>
      <c r="L42" s="148"/>
      <c r="M42" s="12"/>
      <c r="N42" s="130" t="str">
        <f t="shared" si="76"/>
        <v>NA</v>
      </c>
      <c r="O42" s="130" t="str">
        <f t="shared" si="76"/>
        <v>NA</v>
      </c>
      <c r="P42" s="130" t="str">
        <f t="shared" ca="1" si="76"/>
        <v>amarillo</v>
      </c>
      <c r="Q42" s="36" t="str">
        <f t="shared" si="77"/>
        <v>Calificar</v>
      </c>
      <c r="R42" s="36" t="str">
        <f t="shared" si="78"/>
        <v>Sin Diligenciar</v>
      </c>
      <c r="S42" s="135" t="str">
        <f t="shared" si="79"/>
        <v>Sin Diligenciar</v>
      </c>
      <c r="T42" s="140" t="str">
        <f t="shared" si="80"/>
        <v>Calificar</v>
      </c>
      <c r="U42" s="141">
        <v>3</v>
      </c>
      <c r="V42" s="141"/>
      <c r="W42" s="142"/>
      <c r="X42" s="154"/>
      <c r="Y42" s="130"/>
      <c r="Z42" s="104" t="str">
        <f t="shared" si="81"/>
        <v>amarillo</v>
      </c>
      <c r="AA42" s="104" t="str">
        <f t="shared" si="82"/>
        <v>verde</v>
      </c>
      <c r="AB42" s="128" t="str">
        <f t="shared" si="83"/>
        <v>verde</v>
      </c>
      <c r="AC42" s="143" t="str">
        <f t="shared" si="84"/>
        <v>amarillo</v>
      </c>
      <c r="AD42" s="143" t="str">
        <f t="shared" si="85"/>
        <v>verde</v>
      </c>
      <c r="AE42" s="143" t="str">
        <f t="shared" ca="1" si="86"/>
        <v>verde</v>
      </c>
      <c r="AF42" s="142" t="str">
        <f t="shared" ca="1" si="87"/>
        <v>amarillo</v>
      </c>
      <c r="AG42" s="144">
        <f t="shared" ca="1" si="88"/>
        <v>3</v>
      </c>
    </row>
    <row r="43" spans="1:33" s="44" customFormat="1" ht="66">
      <c r="A43" s="437"/>
      <c r="B43" s="23" t="s">
        <v>228</v>
      </c>
      <c r="C43" s="6" t="s">
        <v>229</v>
      </c>
      <c r="D43" s="6" t="s">
        <v>230</v>
      </c>
      <c r="E43" s="6" t="s">
        <v>119</v>
      </c>
      <c r="F43" s="73">
        <v>45689</v>
      </c>
      <c r="G43" s="73">
        <v>45869</v>
      </c>
      <c r="H43" s="73">
        <v>45869</v>
      </c>
      <c r="I43" s="86" t="s">
        <v>137</v>
      </c>
      <c r="J43" s="361" t="s">
        <v>231</v>
      </c>
      <c r="K43" s="79"/>
      <c r="L43" s="148"/>
      <c r="M43" s="12"/>
      <c r="N43" s="130" t="str">
        <f t="shared" si="76"/>
        <v>NA</v>
      </c>
      <c r="O43" s="130" t="str">
        <f t="shared" ca="1" si="76"/>
        <v>rojo</v>
      </c>
      <c r="P43" s="130" t="str">
        <f t="shared" si="76"/>
        <v>NA</v>
      </c>
      <c r="Q43" s="36" t="str">
        <f t="shared" si="77"/>
        <v>Calificar</v>
      </c>
      <c r="R43" s="36" t="str">
        <f t="shared" si="78"/>
        <v>Calificar</v>
      </c>
      <c r="S43" s="135" t="str">
        <f t="shared" si="79"/>
        <v>Sin Diligenciar</v>
      </c>
      <c r="T43" s="140" t="str">
        <f t="shared" si="80"/>
        <v>Calificar</v>
      </c>
      <c r="U43" s="141">
        <v>5</v>
      </c>
      <c r="V43" s="141"/>
      <c r="W43" s="142">
        <v>5</v>
      </c>
      <c r="X43" s="154"/>
      <c r="Y43" s="130"/>
      <c r="Z43" s="104" t="str">
        <f t="shared" si="81"/>
        <v>verde</v>
      </c>
      <c r="AA43" s="104" t="str">
        <f t="shared" si="82"/>
        <v>verde</v>
      </c>
      <c r="AB43" s="128" t="str">
        <f t="shared" si="83"/>
        <v>verde</v>
      </c>
      <c r="AC43" s="143" t="str">
        <f t="shared" si="84"/>
        <v>verde</v>
      </c>
      <c r="AD43" s="143" t="str">
        <f t="shared" ca="1" si="85"/>
        <v>verde</v>
      </c>
      <c r="AE43" s="143" t="str">
        <f t="shared" si="86"/>
        <v>verde</v>
      </c>
      <c r="AF43" s="142" t="str">
        <f t="shared" ca="1" si="87"/>
        <v>verde</v>
      </c>
      <c r="AG43" s="144">
        <f t="shared" ca="1" si="88"/>
        <v>4</v>
      </c>
    </row>
    <row r="44" spans="1:33" s="44" customFormat="1" ht="69.75" hidden="1" customHeight="1">
      <c r="A44" s="437"/>
      <c r="B44" s="288" t="s">
        <v>232</v>
      </c>
      <c r="C44" s="290" t="s">
        <v>233</v>
      </c>
      <c r="D44" s="290" t="s">
        <v>234</v>
      </c>
      <c r="E44" s="292" t="s">
        <v>132</v>
      </c>
      <c r="F44" s="424">
        <v>45658</v>
      </c>
      <c r="G44" s="73">
        <v>45838</v>
      </c>
      <c r="H44" s="424">
        <v>45989</v>
      </c>
      <c r="I44" s="100" t="s">
        <v>235</v>
      </c>
      <c r="J44" s="66" t="s">
        <v>236</v>
      </c>
      <c r="K44" s="64"/>
      <c r="L44" s="148"/>
      <c r="M44" s="12"/>
      <c r="N44" s="130" t="str">
        <f t="shared" ref="N44:P45" si="125">IF(AND($H44&gt;N$4,$H44&lt;N$5),IF($H44-$M$2&gt;30,"amarillo",IF(AND($H44-$M$2&lt;=30,$H44-$M$2&gt;0),"naranja","rojo")),"NA")</f>
        <v>NA</v>
      </c>
      <c r="O44" s="130" t="str">
        <f t="shared" si="125"/>
        <v>NA</v>
      </c>
      <c r="P44" s="130" t="str">
        <f t="shared" ca="1" si="125"/>
        <v>amarillo</v>
      </c>
      <c r="Q44" s="36" t="str">
        <f t="shared" ref="Q44:S45" si="126">IF(ISBLANK(I44),"Sin Diligenciar","Calificar")</f>
        <v>Calificar</v>
      </c>
      <c r="R44" s="36" t="str">
        <f t="shared" si="126"/>
        <v>Calificar</v>
      </c>
      <c r="S44" s="135" t="str">
        <f t="shared" si="126"/>
        <v>Sin Diligenciar</v>
      </c>
      <c r="T44" s="140" t="str">
        <f>IF(OR(Q44="Calificar",R44="Calificar",S44="Calificar"),"Calificar","Sin Diligenciar")</f>
        <v>Calificar</v>
      </c>
      <c r="U44" s="141">
        <v>3</v>
      </c>
      <c r="V44" s="141"/>
      <c r="W44" s="142"/>
      <c r="X44" s="154"/>
      <c r="Y44" s="130"/>
      <c r="Z44" s="104" t="str">
        <f>IF(T44="Calificar",IF(U44=0,"rojo",IF(AND(U44&gt;0,U44&lt;=3),"amarillo","verde")),"verde")</f>
        <v>amarillo</v>
      </c>
      <c r="AA44" s="104" t="str">
        <f>IF(U44="Calificar",IF(W44=0,"rojo",IF(AND(W44&gt;0,W44&lt;=3),"amarillo","verde")),"verde")</f>
        <v>verde</v>
      </c>
      <c r="AB44" s="128" t="str">
        <f>IF(W44="Calificar",IF(X44=0,"rojo",IF(AND(X44&gt;0,X44&lt;=3),"amarillo","verde")),"verde")</f>
        <v>verde</v>
      </c>
      <c r="AC44" s="143" t="str">
        <f t="shared" ref="AC44:AE45" si="127">IF(AND(N44="amarillo",Q44="Sin Diligenciar"),"verde",IF(AND(N44="naranja",Q44="Sin Diligenciar"),"naranja",IF(AND(N44="rojo",Q44="Sin Diligenciar"),"rojo",Z44)))</f>
        <v>amarillo</v>
      </c>
      <c r="AD44" s="143" t="str">
        <f t="shared" si="127"/>
        <v>verde</v>
      </c>
      <c r="AE44" s="143" t="str">
        <f t="shared" ca="1" si="127"/>
        <v>verde</v>
      </c>
      <c r="AF44" s="142" t="str">
        <f ca="1">IF(OR(AC44="rojo",AD44="rojo",AE44="rojo"),"rojo",IF(OR(AC44="naranja",AD44="naranja",AE44="naranja"),"naranja",IF(OR(AC44="amarillo",AD44="amarillo",AE44="amarillo"),"amarillo","verde")))</f>
        <v>amarillo</v>
      </c>
      <c r="AG44" s="144">
        <f ca="1">IF(OR(AD44="rojo",AE44="rojo",AF44="rojo"),1,IF(OR(AD44="naranja",AE44="naranja",AF44="naranja"),2,IF(OR(AD44="amarillo",AE44="amarillo",AF44="amarillo"),3,4)))</f>
        <v>3</v>
      </c>
    </row>
    <row r="45" spans="1:33" s="44" customFormat="1" ht="34.5" hidden="1" customHeight="1">
      <c r="A45" s="437"/>
      <c r="B45" s="289"/>
      <c r="C45" s="291"/>
      <c r="D45" s="291"/>
      <c r="E45" s="293"/>
      <c r="F45" s="425"/>
      <c r="G45" s="262">
        <v>45989</v>
      </c>
      <c r="H45" s="425"/>
      <c r="I45" s="100"/>
      <c r="J45" s="66"/>
      <c r="K45" s="64"/>
      <c r="L45" s="148"/>
      <c r="M45" s="12"/>
      <c r="N45" s="130" t="str">
        <f t="shared" si="125"/>
        <v>NA</v>
      </c>
      <c r="O45" s="130" t="str">
        <f t="shared" si="125"/>
        <v>NA</v>
      </c>
      <c r="P45" s="130" t="str">
        <f t="shared" si="125"/>
        <v>NA</v>
      </c>
      <c r="Q45" s="36" t="str">
        <f t="shared" si="126"/>
        <v>Sin Diligenciar</v>
      </c>
      <c r="R45" s="36" t="str">
        <f t="shared" si="126"/>
        <v>Sin Diligenciar</v>
      </c>
      <c r="S45" s="135" t="str">
        <f t="shared" si="126"/>
        <v>Sin Diligenciar</v>
      </c>
      <c r="T45" s="140" t="str">
        <f>IF(OR(Q45="Calificar",R45="Calificar",S45="Calificar"),"Calificar","Sin Diligenciar")</f>
        <v>Sin Diligenciar</v>
      </c>
      <c r="U45" s="141">
        <v>0</v>
      </c>
      <c r="V45" s="141"/>
      <c r="W45" s="142"/>
      <c r="X45" s="154"/>
      <c r="Y45" s="130"/>
      <c r="Z45" s="104" t="str">
        <f>IF(T45="Calificar",IF(U45=0,"rojo",IF(AND(U45&gt;0,U45&lt;=3),"amarillo","verde")),"verde")</f>
        <v>verde</v>
      </c>
      <c r="AA45" s="104" t="str">
        <f>IF(U45="Calificar",IF(W45=0,"rojo",IF(AND(W45&gt;0,W45&lt;=3),"amarillo","verde")),"verde")</f>
        <v>verde</v>
      </c>
      <c r="AB45" s="128" t="str">
        <f>IF(W45="Calificar",IF(X45=0,"rojo",IF(AND(X45&gt;0,X45&lt;=3),"amarillo","verde")),"verde")</f>
        <v>verde</v>
      </c>
      <c r="AC45" s="143" t="str">
        <f t="shared" si="127"/>
        <v>verde</v>
      </c>
      <c r="AD45" s="143" t="str">
        <f t="shared" si="127"/>
        <v>verde</v>
      </c>
      <c r="AE45" s="143" t="str">
        <f t="shared" si="127"/>
        <v>verde</v>
      </c>
      <c r="AF45" s="142" t="str">
        <f>IF(OR(AC45="rojo",AD45="rojo",AE45="rojo"),"rojo",IF(OR(AC45="naranja",AD45="naranja",AE45="naranja"),"naranja",IF(OR(AC45="amarillo",AD45="amarillo",AE45="amarillo"),"amarillo","verde")))</f>
        <v>verde</v>
      </c>
      <c r="AG45" s="144">
        <f>IF(OR(AD45="rojo",AE45="rojo",AF45="rojo"),1,IF(OR(AD45="naranja",AE45="naranja",AF45="naranja"),2,IF(OR(AD45="amarillo",AE45="amarillo",AF45="amarillo"),3,4)))</f>
        <v>4</v>
      </c>
    </row>
    <row r="46" spans="1:33" s="44" customFormat="1" ht="75" customHeight="1">
      <c r="A46" s="437"/>
      <c r="B46" s="45" t="s">
        <v>237</v>
      </c>
      <c r="C46" s="5" t="s">
        <v>238</v>
      </c>
      <c r="D46" s="102" t="s">
        <v>239</v>
      </c>
      <c r="E46" s="102" t="s">
        <v>240</v>
      </c>
      <c r="F46" s="73">
        <v>45689</v>
      </c>
      <c r="G46" s="73">
        <v>45838</v>
      </c>
      <c r="H46" s="73">
        <v>45838</v>
      </c>
      <c r="I46" s="100" t="s">
        <v>235</v>
      </c>
      <c r="J46" s="64" t="s">
        <v>241</v>
      </c>
      <c r="K46" s="82"/>
      <c r="L46" s="148"/>
      <c r="M46" s="12"/>
      <c r="N46" s="130" t="str">
        <f t="shared" si="76"/>
        <v>NA</v>
      </c>
      <c r="O46" s="130" t="str">
        <f t="shared" ca="1" si="76"/>
        <v>rojo</v>
      </c>
      <c r="P46" s="130" t="str">
        <f t="shared" si="76"/>
        <v>NA</v>
      </c>
      <c r="Q46" s="36" t="str">
        <f t="shared" si="77"/>
        <v>Calificar</v>
      </c>
      <c r="R46" s="36" t="str">
        <f t="shared" si="78"/>
        <v>Calificar</v>
      </c>
      <c r="S46" s="135" t="str">
        <f t="shared" si="79"/>
        <v>Sin Diligenciar</v>
      </c>
      <c r="T46" s="140" t="str">
        <f t="shared" si="80"/>
        <v>Calificar</v>
      </c>
      <c r="U46" s="141">
        <v>5</v>
      </c>
      <c r="V46" s="141"/>
      <c r="W46" s="142">
        <v>5</v>
      </c>
      <c r="X46" s="154"/>
      <c r="Y46" s="130"/>
      <c r="Z46" s="104" t="str">
        <f t="shared" si="81"/>
        <v>verde</v>
      </c>
      <c r="AA46" s="104" t="str">
        <f t="shared" si="82"/>
        <v>verde</v>
      </c>
      <c r="AB46" s="128" t="str">
        <f t="shared" si="83"/>
        <v>verde</v>
      </c>
      <c r="AC46" s="143" t="str">
        <f t="shared" si="84"/>
        <v>verde</v>
      </c>
      <c r="AD46" s="143" t="str">
        <f t="shared" ca="1" si="85"/>
        <v>verde</v>
      </c>
      <c r="AE46" s="143" t="str">
        <f t="shared" si="86"/>
        <v>verde</v>
      </c>
      <c r="AF46" s="142" t="str">
        <f t="shared" ca="1" si="87"/>
        <v>verde</v>
      </c>
      <c r="AG46" s="144">
        <f t="shared" ca="1" si="88"/>
        <v>4</v>
      </c>
    </row>
    <row r="47" spans="1:33" s="44" customFormat="1" ht="86.25" customHeight="1">
      <c r="A47" s="437"/>
      <c r="B47" s="45" t="s">
        <v>242</v>
      </c>
      <c r="C47" s="5" t="s">
        <v>243</v>
      </c>
      <c r="D47" s="5" t="s">
        <v>244</v>
      </c>
      <c r="E47" s="6" t="s">
        <v>132</v>
      </c>
      <c r="F47" s="73">
        <v>45689</v>
      </c>
      <c r="G47" s="73">
        <v>45838</v>
      </c>
      <c r="H47" s="73">
        <v>45838</v>
      </c>
      <c r="I47" s="100" t="s">
        <v>235</v>
      </c>
      <c r="J47" s="100" t="s">
        <v>245</v>
      </c>
      <c r="K47" s="64"/>
      <c r="L47" s="148"/>
      <c r="M47" s="12"/>
      <c r="N47" s="130" t="str">
        <f t="shared" si="76"/>
        <v>NA</v>
      </c>
      <c r="O47" s="130" t="str">
        <f t="shared" ca="1" si="76"/>
        <v>rojo</v>
      </c>
      <c r="P47" s="130" t="str">
        <f t="shared" si="76"/>
        <v>NA</v>
      </c>
      <c r="Q47" s="36" t="str">
        <f t="shared" si="77"/>
        <v>Calificar</v>
      </c>
      <c r="R47" s="36" t="str">
        <f t="shared" si="78"/>
        <v>Calificar</v>
      </c>
      <c r="S47" s="135" t="str">
        <f t="shared" si="79"/>
        <v>Sin Diligenciar</v>
      </c>
      <c r="T47" s="140" t="str">
        <f t="shared" si="80"/>
        <v>Calificar</v>
      </c>
      <c r="U47" s="141">
        <v>5</v>
      </c>
      <c r="V47" s="141"/>
      <c r="W47" s="142">
        <v>5</v>
      </c>
      <c r="X47" s="154"/>
      <c r="Y47" s="130"/>
      <c r="Z47" s="104" t="str">
        <f t="shared" si="81"/>
        <v>verde</v>
      </c>
      <c r="AA47" s="104" t="str">
        <f t="shared" si="82"/>
        <v>verde</v>
      </c>
      <c r="AB47" s="128" t="str">
        <f t="shared" si="83"/>
        <v>verde</v>
      </c>
      <c r="AC47" s="143" t="str">
        <f t="shared" si="84"/>
        <v>verde</v>
      </c>
      <c r="AD47" s="143" t="str">
        <f t="shared" ca="1" si="85"/>
        <v>verde</v>
      </c>
      <c r="AE47" s="143" t="str">
        <f t="shared" si="86"/>
        <v>verde</v>
      </c>
      <c r="AF47" s="142" t="str">
        <f t="shared" ca="1" si="87"/>
        <v>verde</v>
      </c>
      <c r="AG47" s="144">
        <f t="shared" ca="1" si="88"/>
        <v>4</v>
      </c>
    </row>
    <row r="48" spans="1:33" s="44" customFormat="1" ht="43.5" hidden="1" customHeight="1">
      <c r="A48" s="437"/>
      <c r="B48" s="45" t="s">
        <v>246</v>
      </c>
      <c r="C48" s="6" t="s">
        <v>247</v>
      </c>
      <c r="D48" s="6" t="s">
        <v>248</v>
      </c>
      <c r="E48" s="6" t="s">
        <v>249</v>
      </c>
      <c r="F48" s="73">
        <v>45778</v>
      </c>
      <c r="G48" s="73">
        <v>45989</v>
      </c>
      <c r="H48" s="73">
        <v>45989</v>
      </c>
      <c r="I48" s="100" t="s">
        <v>250</v>
      </c>
      <c r="J48" s="100" t="s">
        <v>250</v>
      </c>
      <c r="K48" s="64"/>
      <c r="L48" s="148"/>
      <c r="M48" s="12"/>
      <c r="N48" s="130" t="str">
        <f t="shared" si="76"/>
        <v>NA</v>
      </c>
      <c r="O48" s="130" t="str">
        <f t="shared" si="76"/>
        <v>NA</v>
      </c>
      <c r="P48" s="130" t="str">
        <f t="shared" ca="1" si="76"/>
        <v>amarillo</v>
      </c>
      <c r="Q48" s="36" t="str">
        <f t="shared" si="77"/>
        <v>Calificar</v>
      </c>
      <c r="R48" s="36" t="str">
        <f t="shared" si="78"/>
        <v>Calificar</v>
      </c>
      <c r="S48" s="135" t="str">
        <f t="shared" si="79"/>
        <v>Sin Diligenciar</v>
      </c>
      <c r="T48" s="140" t="str">
        <f t="shared" si="80"/>
        <v>Calificar</v>
      </c>
      <c r="U48" s="141">
        <v>3</v>
      </c>
      <c r="V48" s="141"/>
      <c r="W48" s="142"/>
      <c r="X48" s="154"/>
      <c r="Y48" s="130"/>
      <c r="Z48" s="104" t="str">
        <f t="shared" si="81"/>
        <v>amarillo</v>
      </c>
      <c r="AA48" s="104" t="str">
        <f t="shared" si="82"/>
        <v>verde</v>
      </c>
      <c r="AB48" s="128" t="str">
        <f t="shared" si="83"/>
        <v>verde</v>
      </c>
      <c r="AC48" s="143" t="str">
        <f t="shared" si="84"/>
        <v>amarillo</v>
      </c>
      <c r="AD48" s="143" t="str">
        <f t="shared" si="85"/>
        <v>verde</v>
      </c>
      <c r="AE48" s="143" t="str">
        <f t="shared" ca="1" si="86"/>
        <v>verde</v>
      </c>
      <c r="AF48" s="142" t="str">
        <f t="shared" ca="1" si="87"/>
        <v>amarillo</v>
      </c>
      <c r="AG48" s="144">
        <f t="shared" ca="1" si="88"/>
        <v>3</v>
      </c>
    </row>
    <row r="49" spans="1:113" s="44" customFormat="1" ht="45.75" customHeight="1">
      <c r="A49" s="437"/>
      <c r="B49" s="45" t="s">
        <v>251</v>
      </c>
      <c r="C49" s="6" t="s">
        <v>252</v>
      </c>
      <c r="D49" s="6" t="s">
        <v>253</v>
      </c>
      <c r="E49" s="6" t="s">
        <v>119</v>
      </c>
      <c r="F49" s="73">
        <v>45717</v>
      </c>
      <c r="G49" s="73">
        <v>45869</v>
      </c>
      <c r="H49" s="73">
        <v>45869</v>
      </c>
      <c r="I49" s="86" t="s">
        <v>137</v>
      </c>
      <c r="J49" s="86" t="s">
        <v>254</v>
      </c>
      <c r="K49" s="64"/>
      <c r="L49" s="148"/>
      <c r="M49" s="12"/>
      <c r="N49" s="130" t="str">
        <f t="shared" si="76"/>
        <v>NA</v>
      </c>
      <c r="O49" s="130" t="str">
        <f t="shared" ca="1" si="76"/>
        <v>rojo</v>
      </c>
      <c r="P49" s="130" t="str">
        <f t="shared" si="76"/>
        <v>NA</v>
      </c>
      <c r="Q49" s="36" t="str">
        <f t="shared" si="77"/>
        <v>Calificar</v>
      </c>
      <c r="R49" s="36" t="str">
        <f t="shared" si="78"/>
        <v>Calificar</v>
      </c>
      <c r="S49" s="135" t="str">
        <f t="shared" si="79"/>
        <v>Sin Diligenciar</v>
      </c>
      <c r="T49" s="140" t="str">
        <f t="shared" si="80"/>
        <v>Calificar</v>
      </c>
      <c r="U49" s="141">
        <v>5</v>
      </c>
      <c r="V49" s="141"/>
      <c r="W49" s="142">
        <v>0</v>
      </c>
      <c r="X49" s="154"/>
      <c r="Y49" s="130"/>
      <c r="Z49" s="104" t="str">
        <f t="shared" si="81"/>
        <v>verde</v>
      </c>
      <c r="AA49" s="104" t="str">
        <f t="shared" si="82"/>
        <v>verde</v>
      </c>
      <c r="AB49" s="128" t="str">
        <f t="shared" si="83"/>
        <v>verde</v>
      </c>
      <c r="AC49" s="143" t="str">
        <f t="shared" si="84"/>
        <v>verde</v>
      </c>
      <c r="AD49" s="143" t="str">
        <f t="shared" ca="1" si="85"/>
        <v>verde</v>
      </c>
      <c r="AE49" s="143" t="str">
        <f t="shared" si="86"/>
        <v>verde</v>
      </c>
      <c r="AF49" s="142" t="str">
        <f t="shared" ca="1" si="87"/>
        <v>verde</v>
      </c>
      <c r="AG49" s="144">
        <f t="shared" ca="1" si="88"/>
        <v>4</v>
      </c>
    </row>
    <row r="50" spans="1:113" s="63" customFormat="1" ht="51" customHeight="1">
      <c r="A50" s="437"/>
      <c r="B50" s="45" t="s">
        <v>255</v>
      </c>
      <c r="C50" s="6" t="s">
        <v>256</v>
      </c>
      <c r="D50" s="6" t="s">
        <v>257</v>
      </c>
      <c r="E50" s="6" t="s">
        <v>249</v>
      </c>
      <c r="F50" s="251">
        <v>45691</v>
      </c>
      <c r="G50" s="73">
        <v>45838</v>
      </c>
      <c r="H50" s="73">
        <v>45838</v>
      </c>
      <c r="I50" s="66" t="s">
        <v>258</v>
      </c>
      <c r="J50" s="100" t="s">
        <v>259</v>
      </c>
      <c r="K50" s="64"/>
      <c r="L50" s="148"/>
      <c r="M50" s="12"/>
      <c r="N50" s="130" t="str">
        <f t="shared" si="76"/>
        <v>NA</v>
      </c>
      <c r="O50" s="130" t="str">
        <f t="shared" ca="1" si="76"/>
        <v>rojo</v>
      </c>
      <c r="P50" s="130" t="str">
        <f t="shared" si="76"/>
        <v>NA</v>
      </c>
      <c r="Q50" s="36" t="str">
        <f t="shared" si="77"/>
        <v>Calificar</v>
      </c>
      <c r="R50" s="36" t="str">
        <f t="shared" si="78"/>
        <v>Calificar</v>
      </c>
      <c r="S50" s="135" t="str">
        <f t="shared" si="79"/>
        <v>Sin Diligenciar</v>
      </c>
      <c r="T50" s="140" t="str">
        <f t="shared" si="80"/>
        <v>Calificar</v>
      </c>
      <c r="U50" s="141">
        <v>5</v>
      </c>
      <c r="V50" s="141"/>
      <c r="W50" s="142">
        <v>5</v>
      </c>
      <c r="X50" s="154"/>
      <c r="Y50" s="130"/>
      <c r="Z50" s="104" t="str">
        <f t="shared" si="81"/>
        <v>verde</v>
      </c>
      <c r="AA50" s="104" t="str">
        <f t="shared" si="82"/>
        <v>verde</v>
      </c>
      <c r="AB50" s="128" t="str">
        <f t="shared" si="83"/>
        <v>verde</v>
      </c>
      <c r="AC50" s="143" t="str">
        <f t="shared" si="84"/>
        <v>verde</v>
      </c>
      <c r="AD50" s="143" t="str">
        <f t="shared" ca="1" si="85"/>
        <v>verde</v>
      </c>
      <c r="AE50" s="143" t="str">
        <f t="shared" si="86"/>
        <v>verde</v>
      </c>
      <c r="AF50" s="142" t="str">
        <f t="shared" ca="1" si="87"/>
        <v>verde</v>
      </c>
      <c r="AG50" s="144">
        <f t="shared" ca="1" si="88"/>
        <v>4</v>
      </c>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c r="CA50" s="44"/>
      <c r="CB50" s="44"/>
      <c r="CC50" s="44"/>
      <c r="CD50" s="44"/>
      <c r="CE50" s="44"/>
      <c r="CF50" s="44"/>
      <c r="CG50" s="44"/>
      <c r="CH50" s="44"/>
      <c r="CI50" s="44"/>
      <c r="CJ50" s="44"/>
      <c r="CK50" s="44"/>
      <c r="CL50" s="44"/>
      <c r="CM50" s="44"/>
      <c r="CN50" s="44"/>
      <c r="CO50" s="44"/>
      <c r="CP50" s="44"/>
      <c r="CQ50" s="44"/>
      <c r="CR50" s="44"/>
      <c r="CS50" s="44"/>
      <c r="CT50" s="44"/>
      <c r="CU50" s="44"/>
      <c r="CV50" s="44"/>
      <c r="CW50" s="44"/>
      <c r="CX50" s="44"/>
      <c r="CY50" s="44"/>
      <c r="CZ50" s="44"/>
      <c r="DA50" s="44"/>
      <c r="DB50" s="44"/>
      <c r="DC50" s="44"/>
      <c r="DD50" s="44"/>
      <c r="DE50" s="44"/>
      <c r="DF50" s="44"/>
      <c r="DG50" s="44"/>
      <c r="DH50" s="44"/>
      <c r="DI50" s="76"/>
    </row>
    <row r="51" spans="1:113" s="44" customFormat="1" ht="306.75" hidden="1" customHeight="1">
      <c r="A51" s="437"/>
      <c r="B51" s="442" t="s">
        <v>260</v>
      </c>
      <c r="C51" s="439" t="s">
        <v>261</v>
      </c>
      <c r="D51" s="439" t="s">
        <v>262</v>
      </c>
      <c r="E51" s="453" t="s">
        <v>263</v>
      </c>
      <c r="F51" s="429">
        <v>45691</v>
      </c>
      <c r="G51" s="333">
        <v>45777</v>
      </c>
      <c r="H51" s="424">
        <v>45989</v>
      </c>
      <c r="I51" s="352" t="s">
        <v>264</v>
      </c>
      <c r="J51" s="353" t="s">
        <v>265</v>
      </c>
      <c r="K51" s="64"/>
      <c r="L51" s="148"/>
      <c r="M51" s="12"/>
      <c r="N51" s="130" t="str">
        <f t="shared" si="76"/>
        <v>NA</v>
      </c>
      <c r="O51" s="130" t="str">
        <f t="shared" si="76"/>
        <v>NA</v>
      </c>
      <c r="P51" s="130" t="str">
        <f t="shared" ca="1" si="76"/>
        <v>amarillo</v>
      </c>
      <c r="Q51" s="36" t="str">
        <f t="shared" si="77"/>
        <v>Calificar</v>
      </c>
      <c r="R51" s="36" t="str">
        <f>IF(ISBLANK(J52),"Sin Diligenciar","Calificar")</f>
        <v>Calificar</v>
      </c>
      <c r="S51" s="135" t="str">
        <f t="shared" si="79"/>
        <v>Sin Diligenciar</v>
      </c>
      <c r="T51" s="140" t="str">
        <f t="shared" si="80"/>
        <v>Calificar</v>
      </c>
      <c r="U51" s="141">
        <v>5</v>
      </c>
      <c r="V51" s="141"/>
      <c r="W51" s="142"/>
      <c r="X51" s="154"/>
      <c r="Y51" s="130"/>
      <c r="Z51" s="104" t="str">
        <f t="shared" si="81"/>
        <v>verde</v>
      </c>
      <c r="AA51" s="104" t="str">
        <f t="shared" si="82"/>
        <v>verde</v>
      </c>
      <c r="AB51" s="128" t="str">
        <f t="shared" si="83"/>
        <v>verde</v>
      </c>
      <c r="AC51" s="143" t="str">
        <f t="shared" si="84"/>
        <v>verde</v>
      </c>
      <c r="AD51" s="143" t="str">
        <f t="shared" si="85"/>
        <v>verde</v>
      </c>
      <c r="AE51" s="143" t="str">
        <f t="shared" ca="1" si="86"/>
        <v>verde</v>
      </c>
      <c r="AF51" s="142" t="str">
        <f t="shared" ca="1" si="87"/>
        <v>verde</v>
      </c>
      <c r="AG51" s="144">
        <f t="shared" ca="1" si="88"/>
        <v>4</v>
      </c>
    </row>
    <row r="52" spans="1:113" s="44" customFormat="1" ht="191.25" hidden="1" customHeight="1">
      <c r="A52" s="437"/>
      <c r="B52" s="443"/>
      <c r="C52" s="440"/>
      <c r="D52" s="440"/>
      <c r="E52" s="455"/>
      <c r="F52" s="429"/>
      <c r="G52" s="333">
        <v>45900</v>
      </c>
      <c r="H52" s="428"/>
      <c r="I52" s="101"/>
      <c r="J52" s="351" t="s">
        <v>266</v>
      </c>
      <c r="K52" s="64"/>
      <c r="L52" s="148"/>
      <c r="M52" s="12"/>
      <c r="N52" s="130" t="str">
        <f t="shared" si="76"/>
        <v>NA</v>
      </c>
      <c r="O52" s="130" t="str">
        <f t="shared" si="76"/>
        <v>NA</v>
      </c>
      <c r="P52" s="130" t="str">
        <f t="shared" si="76"/>
        <v>NA</v>
      </c>
      <c r="Q52" s="36" t="str">
        <f t="shared" ref="Q52:Q53" si="128">IF(ISBLANK(I52),"Sin Diligenciar","Calificar")</f>
        <v>Sin Diligenciar</v>
      </c>
      <c r="R52" s="36" t="str">
        <f>IF(ISBLANK(#REF!),"Sin Diligenciar","Calificar")</f>
        <v>Calificar</v>
      </c>
      <c r="S52" s="135" t="str">
        <f t="shared" ref="S52:S53" si="129">IF(ISBLANK(K52),"Sin Diligenciar","Calificar")</f>
        <v>Sin Diligenciar</v>
      </c>
      <c r="T52" s="140" t="str">
        <f t="shared" ref="T52:T53" si="130">IF(OR(Q52="Calificar",R52="Calificar",S52="Calificar"),"Calificar","Sin Diligenciar")</f>
        <v>Calificar</v>
      </c>
      <c r="U52" s="141">
        <v>0</v>
      </c>
      <c r="V52" s="141"/>
      <c r="W52" s="142"/>
      <c r="X52" s="154"/>
      <c r="Y52" s="130"/>
      <c r="Z52" s="104" t="str">
        <f t="shared" ref="Z52:Z53" si="131">IF(T52="Calificar",IF(U52=0,"rojo",IF(AND(U52&gt;0,U52&lt;=3),"amarillo","verde")),"verde")</f>
        <v>rojo</v>
      </c>
      <c r="AA52" s="104" t="str">
        <f t="shared" ref="AA52:AA53" si="132">IF(U52="Calificar",IF(W52=0,"rojo",IF(AND(W52&gt;0,W52&lt;=3),"amarillo","verde")),"verde")</f>
        <v>verde</v>
      </c>
      <c r="AB52" s="128" t="str">
        <f t="shared" ref="AB52:AB53" si="133">IF(W52="Calificar",IF(X52=0,"rojo",IF(AND(X52&gt;0,X52&lt;=3),"amarillo","verde")),"verde")</f>
        <v>verde</v>
      </c>
      <c r="AC52" s="143" t="str">
        <f t="shared" ref="AC52:AC53" si="134">IF(AND(N52="amarillo",Q52="Sin Diligenciar"),"verde",IF(AND(N52="naranja",Q52="Sin Diligenciar"),"naranja",IF(AND(N52="rojo",Q52="Sin Diligenciar"),"rojo",Z52)))</f>
        <v>rojo</v>
      </c>
      <c r="AD52" s="143" t="str">
        <f t="shared" ref="AD52:AD53" si="135">IF(AND(O52="amarillo",R52="Sin Diligenciar"),"verde",IF(AND(O52="naranja",R52="Sin Diligenciar"),"naranja",IF(AND(O52="rojo",R52="Sin Diligenciar"),"rojo",AA52)))</f>
        <v>verde</v>
      </c>
      <c r="AE52" s="143" t="str">
        <f t="shared" ref="AE52:AE53" si="136">IF(AND(P52="amarillo",S52="Sin Diligenciar"),"verde",IF(AND(P52="naranja",S52="Sin Diligenciar"),"naranja",IF(AND(P52="rojo",S52="Sin Diligenciar"),"rojo",AB52)))</f>
        <v>verde</v>
      </c>
      <c r="AF52" s="142" t="str">
        <f t="shared" ref="AF52:AF53" si="137">IF(OR(AC52="rojo",AD52="rojo",AE52="rojo"),"rojo",IF(OR(AC52="naranja",AD52="naranja",AE52="naranja"),"naranja",IF(OR(AC52="amarillo",AD52="amarillo",AE52="amarillo"),"amarillo","verde")))</f>
        <v>rojo</v>
      </c>
      <c r="AG52" s="144">
        <f t="shared" ref="AG52:AG53" si="138">IF(OR(AD52="rojo",AE52="rojo",AF52="rojo"),1,IF(OR(AD52="naranja",AE52="naranja",AF52="naranja"),2,IF(OR(AD52="amarillo",AE52="amarillo",AF52="amarillo"),3,4)))</f>
        <v>1</v>
      </c>
    </row>
    <row r="53" spans="1:113" s="44" customFormat="1" ht="66" hidden="1" customHeight="1">
      <c r="A53" s="437"/>
      <c r="B53" s="444"/>
      <c r="C53" s="441"/>
      <c r="D53" s="441"/>
      <c r="E53" s="454"/>
      <c r="F53" s="429"/>
      <c r="G53" s="333">
        <v>45989</v>
      </c>
      <c r="H53" s="425"/>
      <c r="I53" s="101"/>
      <c r="J53" s="64"/>
      <c r="K53" s="64"/>
      <c r="L53" s="148"/>
      <c r="M53" s="12"/>
      <c r="N53" s="130" t="str">
        <f t="shared" si="76"/>
        <v>NA</v>
      </c>
      <c r="O53" s="130" t="str">
        <f t="shared" si="76"/>
        <v>NA</v>
      </c>
      <c r="P53" s="130" t="str">
        <f t="shared" si="76"/>
        <v>NA</v>
      </c>
      <c r="Q53" s="36" t="str">
        <f t="shared" si="128"/>
        <v>Sin Diligenciar</v>
      </c>
      <c r="R53" s="36" t="str">
        <f t="shared" ref="R53" si="139">IF(ISBLANK(J53),"Sin Diligenciar","Calificar")</f>
        <v>Sin Diligenciar</v>
      </c>
      <c r="S53" s="135" t="str">
        <f t="shared" si="129"/>
        <v>Sin Diligenciar</v>
      </c>
      <c r="T53" s="140" t="str">
        <f t="shared" si="130"/>
        <v>Sin Diligenciar</v>
      </c>
      <c r="U53" s="141">
        <v>0</v>
      </c>
      <c r="V53" s="141"/>
      <c r="W53" s="142"/>
      <c r="X53" s="154"/>
      <c r="Y53" s="130"/>
      <c r="Z53" s="104" t="str">
        <f t="shared" si="131"/>
        <v>verde</v>
      </c>
      <c r="AA53" s="104" t="str">
        <f t="shared" si="132"/>
        <v>verde</v>
      </c>
      <c r="AB53" s="128" t="str">
        <f t="shared" si="133"/>
        <v>verde</v>
      </c>
      <c r="AC53" s="143" t="str">
        <f t="shared" si="134"/>
        <v>verde</v>
      </c>
      <c r="AD53" s="143" t="str">
        <f t="shared" si="135"/>
        <v>verde</v>
      </c>
      <c r="AE53" s="143" t="str">
        <f t="shared" si="136"/>
        <v>verde</v>
      </c>
      <c r="AF53" s="142" t="str">
        <f t="shared" si="137"/>
        <v>verde</v>
      </c>
      <c r="AG53" s="144">
        <f t="shared" si="138"/>
        <v>4</v>
      </c>
    </row>
    <row r="54" spans="1:113" s="44" customFormat="1" ht="66" hidden="1">
      <c r="A54" s="437"/>
      <c r="B54" s="442" t="s">
        <v>267</v>
      </c>
      <c r="C54" s="439" t="s">
        <v>268</v>
      </c>
      <c r="D54" s="439" t="s">
        <v>269</v>
      </c>
      <c r="E54" s="453" t="s">
        <v>270</v>
      </c>
      <c r="F54" s="424">
        <v>45778</v>
      </c>
      <c r="G54" s="73">
        <v>45838</v>
      </c>
      <c r="H54" s="424">
        <v>45989</v>
      </c>
      <c r="I54" s="101" t="s">
        <v>271</v>
      </c>
      <c r="J54" s="64" t="s">
        <v>272</v>
      </c>
      <c r="K54" s="64"/>
      <c r="L54" s="201"/>
      <c r="M54" s="12"/>
      <c r="N54" s="130" t="str">
        <f t="shared" si="76"/>
        <v>NA</v>
      </c>
      <c r="O54" s="130" t="str">
        <f t="shared" si="76"/>
        <v>NA</v>
      </c>
      <c r="P54" s="130" t="str">
        <f t="shared" ca="1" si="76"/>
        <v>amarillo</v>
      </c>
      <c r="Q54" s="36" t="str">
        <f t="shared" si="77"/>
        <v>Calificar</v>
      </c>
      <c r="R54" s="36" t="str">
        <f t="shared" si="78"/>
        <v>Calificar</v>
      </c>
      <c r="S54" s="135" t="str">
        <f t="shared" si="79"/>
        <v>Sin Diligenciar</v>
      </c>
      <c r="T54" s="140" t="str">
        <f t="shared" si="80"/>
        <v>Calificar</v>
      </c>
      <c r="U54" s="141">
        <v>3</v>
      </c>
      <c r="V54" s="141"/>
      <c r="W54" s="142"/>
      <c r="X54" s="154"/>
      <c r="Y54" s="130"/>
      <c r="Z54" s="104" t="str">
        <f t="shared" si="81"/>
        <v>amarillo</v>
      </c>
      <c r="AA54" s="104" t="str">
        <f t="shared" si="82"/>
        <v>verde</v>
      </c>
      <c r="AB54" s="128" t="str">
        <f t="shared" si="83"/>
        <v>verde</v>
      </c>
      <c r="AC54" s="143" t="str">
        <f t="shared" si="84"/>
        <v>amarillo</v>
      </c>
      <c r="AD54" s="143" t="str">
        <f t="shared" si="85"/>
        <v>verde</v>
      </c>
      <c r="AE54" s="143" t="str">
        <f t="shared" ca="1" si="86"/>
        <v>verde</v>
      </c>
      <c r="AF54" s="142" t="str">
        <f t="shared" ca="1" si="87"/>
        <v>amarillo</v>
      </c>
      <c r="AG54" s="144">
        <f t="shared" ca="1" si="88"/>
        <v>3</v>
      </c>
    </row>
    <row r="55" spans="1:113" s="44" customFormat="1" ht="66" hidden="1" customHeight="1">
      <c r="A55" s="437"/>
      <c r="B55" s="444"/>
      <c r="C55" s="441"/>
      <c r="D55" s="441"/>
      <c r="E55" s="454"/>
      <c r="F55" s="425"/>
      <c r="G55" s="262">
        <v>45989</v>
      </c>
      <c r="H55" s="425"/>
      <c r="I55" s="101"/>
      <c r="J55" s="248"/>
      <c r="K55" s="64"/>
      <c r="L55" s="201"/>
      <c r="M55" s="12"/>
      <c r="N55" s="130" t="str">
        <f t="shared" si="76"/>
        <v>NA</v>
      </c>
      <c r="O55" s="130" t="str">
        <f t="shared" si="76"/>
        <v>NA</v>
      </c>
      <c r="P55" s="130" t="str">
        <f t="shared" si="76"/>
        <v>NA</v>
      </c>
      <c r="Q55" s="36" t="str">
        <f t="shared" ref="Q55" si="140">IF(ISBLANK(I55),"Sin Diligenciar","Calificar")</f>
        <v>Sin Diligenciar</v>
      </c>
      <c r="R55" s="36" t="str">
        <f t="shared" ref="R55" si="141">IF(ISBLANK(J55),"Sin Diligenciar","Calificar")</f>
        <v>Sin Diligenciar</v>
      </c>
      <c r="S55" s="135" t="str">
        <f t="shared" ref="S55" si="142">IF(ISBLANK(K55),"Sin Diligenciar","Calificar")</f>
        <v>Sin Diligenciar</v>
      </c>
      <c r="T55" s="140" t="str">
        <f t="shared" ref="T55" si="143">IF(OR(Q55="Calificar",R55="Calificar",S55="Calificar"),"Calificar","Sin Diligenciar")</f>
        <v>Sin Diligenciar</v>
      </c>
      <c r="U55" s="141">
        <v>0</v>
      </c>
      <c r="V55" s="141"/>
      <c r="W55" s="142"/>
      <c r="X55" s="154"/>
      <c r="Y55" s="130"/>
      <c r="Z55" s="104" t="str">
        <f t="shared" ref="Z55" si="144">IF(T55="Calificar",IF(U55=0,"rojo",IF(AND(U55&gt;0,U55&lt;=3),"amarillo","verde")),"verde")</f>
        <v>verde</v>
      </c>
      <c r="AA55" s="104" t="str">
        <f t="shared" ref="AA55" si="145">IF(U55="Calificar",IF(W55=0,"rojo",IF(AND(W55&gt;0,W55&lt;=3),"amarillo","verde")),"verde")</f>
        <v>verde</v>
      </c>
      <c r="AB55" s="128" t="str">
        <f t="shared" ref="AB55" si="146">IF(W55="Calificar",IF(X55=0,"rojo",IF(AND(X55&gt;0,X55&lt;=3),"amarillo","verde")),"verde")</f>
        <v>verde</v>
      </c>
      <c r="AC55" s="143" t="str">
        <f t="shared" ref="AC55" si="147">IF(AND(N55="amarillo",Q55="Sin Diligenciar"),"verde",IF(AND(N55="naranja",Q55="Sin Diligenciar"),"naranja",IF(AND(N55="rojo",Q55="Sin Diligenciar"),"rojo",Z55)))</f>
        <v>verde</v>
      </c>
      <c r="AD55" s="143" t="str">
        <f t="shared" ref="AD55" si="148">IF(AND(O55="amarillo",R55="Sin Diligenciar"),"verde",IF(AND(O55="naranja",R55="Sin Diligenciar"),"naranja",IF(AND(O55="rojo",R55="Sin Diligenciar"),"rojo",AA55)))</f>
        <v>verde</v>
      </c>
      <c r="AE55" s="143" t="str">
        <f t="shared" ref="AE55" si="149">IF(AND(P55="amarillo",S55="Sin Diligenciar"),"verde",IF(AND(P55="naranja",S55="Sin Diligenciar"),"naranja",IF(AND(P55="rojo",S55="Sin Diligenciar"),"rojo",AB55)))</f>
        <v>verde</v>
      </c>
      <c r="AF55" s="142" t="str">
        <f t="shared" ref="AF55" si="150">IF(OR(AC55="rojo",AD55="rojo",AE55="rojo"),"rojo",IF(OR(AC55="naranja",AD55="naranja",AE55="naranja"),"naranja",IF(OR(AC55="amarillo",AD55="amarillo",AE55="amarillo"),"amarillo","verde")))</f>
        <v>verde</v>
      </c>
      <c r="AG55" s="144">
        <f t="shared" ref="AG55" si="151">IF(OR(AD55="rojo",AE55="rojo",AF55="rojo"),1,IF(OR(AD55="naranja",AE55="naranja",AF55="naranja"),2,IF(OR(AD55="amarillo",AE55="amarillo",AF55="amarillo"),3,4)))</f>
        <v>4</v>
      </c>
    </row>
    <row r="56" spans="1:113" s="44" customFormat="1" ht="75" hidden="1">
      <c r="A56" s="437"/>
      <c r="B56" s="45" t="s">
        <v>273</v>
      </c>
      <c r="C56" s="6" t="s">
        <v>274</v>
      </c>
      <c r="D56" s="6" t="s">
        <v>275</v>
      </c>
      <c r="E56" s="6" t="s">
        <v>125</v>
      </c>
      <c r="F56" s="73">
        <v>45658</v>
      </c>
      <c r="G56" s="73">
        <v>46021</v>
      </c>
      <c r="H56" s="73">
        <v>46021</v>
      </c>
      <c r="I56" s="245" t="s">
        <v>276</v>
      </c>
      <c r="J56" s="63"/>
      <c r="K56" s="247"/>
      <c r="L56" s="148"/>
      <c r="M56" s="12"/>
      <c r="N56" s="130" t="str">
        <f t="shared" si="76"/>
        <v>NA</v>
      </c>
      <c r="O56" s="130" t="str">
        <f t="shared" si="76"/>
        <v>NA</v>
      </c>
      <c r="P56" s="130" t="str">
        <f t="shared" ca="1" si="76"/>
        <v>amarillo</v>
      </c>
      <c r="Q56" s="36" t="str">
        <f t="shared" si="77"/>
        <v>Calificar</v>
      </c>
      <c r="R56" s="36" t="str">
        <f>IF(ISBLANK(V56),"Sin Diligenciar","Calificar")</f>
        <v>Sin Diligenciar</v>
      </c>
      <c r="S56" s="135" t="str">
        <f t="shared" si="79"/>
        <v>Sin Diligenciar</v>
      </c>
      <c r="T56" s="140" t="str">
        <f t="shared" si="80"/>
        <v>Calificar</v>
      </c>
      <c r="U56" s="141">
        <v>5</v>
      </c>
      <c r="V56" s="64"/>
      <c r="W56" s="142"/>
      <c r="X56" s="154"/>
      <c r="Y56" s="130"/>
      <c r="Z56" s="104" t="str">
        <f t="shared" si="81"/>
        <v>verde</v>
      </c>
      <c r="AA56" s="104" t="str">
        <f t="shared" si="82"/>
        <v>verde</v>
      </c>
      <c r="AB56" s="128" t="str">
        <f t="shared" si="83"/>
        <v>verde</v>
      </c>
      <c r="AC56" s="143" t="str">
        <f t="shared" si="84"/>
        <v>verde</v>
      </c>
      <c r="AD56" s="143" t="str">
        <f t="shared" si="85"/>
        <v>verde</v>
      </c>
      <c r="AE56" s="143" t="str">
        <f t="shared" ca="1" si="86"/>
        <v>verde</v>
      </c>
      <c r="AF56" s="142" t="str">
        <f t="shared" ca="1" si="87"/>
        <v>verde</v>
      </c>
      <c r="AG56" s="144">
        <f t="shared" ca="1" si="88"/>
        <v>4</v>
      </c>
    </row>
    <row r="57" spans="1:113" s="44" customFormat="1" ht="214.5" hidden="1">
      <c r="A57" s="437"/>
      <c r="B57" s="45" t="s">
        <v>277</v>
      </c>
      <c r="C57" s="6" t="s">
        <v>278</v>
      </c>
      <c r="D57" s="6" t="s">
        <v>279</v>
      </c>
      <c r="E57" s="6" t="s">
        <v>125</v>
      </c>
      <c r="F57" s="73">
        <v>45658</v>
      </c>
      <c r="G57" s="73">
        <v>46021</v>
      </c>
      <c r="H57" s="73">
        <v>46021</v>
      </c>
      <c r="I57" s="246" t="s">
        <v>280</v>
      </c>
      <c r="J57" s="63"/>
      <c r="K57" s="247"/>
      <c r="L57" s="148"/>
      <c r="M57" s="12"/>
      <c r="N57" s="130" t="str">
        <f t="shared" si="76"/>
        <v>NA</v>
      </c>
      <c r="O57" s="130" t="str">
        <f t="shared" si="76"/>
        <v>NA</v>
      </c>
      <c r="P57" s="130" t="str">
        <f t="shared" ca="1" si="76"/>
        <v>amarillo</v>
      </c>
      <c r="Q57" s="36" t="str">
        <f t="shared" si="77"/>
        <v>Calificar</v>
      </c>
      <c r="R57" s="36" t="str">
        <f>IF(ISBLANK(V58),"Sin Diligenciar","Calificar")</f>
        <v>Sin Diligenciar</v>
      </c>
      <c r="S57" s="135" t="str">
        <f t="shared" si="79"/>
        <v>Sin Diligenciar</v>
      </c>
      <c r="T57" s="140" t="str">
        <f t="shared" si="80"/>
        <v>Calificar</v>
      </c>
      <c r="U57" s="141">
        <v>3</v>
      </c>
      <c r="V57" s="141"/>
      <c r="W57" s="142"/>
      <c r="X57" s="154"/>
      <c r="Y57" s="130"/>
      <c r="Z57" s="104" t="str">
        <f t="shared" si="81"/>
        <v>amarillo</v>
      </c>
      <c r="AA57" s="104" t="str">
        <f t="shared" si="82"/>
        <v>verde</v>
      </c>
      <c r="AB57" s="128" t="str">
        <f t="shared" si="83"/>
        <v>verde</v>
      </c>
      <c r="AC57" s="143" t="str">
        <f t="shared" si="84"/>
        <v>amarillo</v>
      </c>
      <c r="AD57" s="143" t="str">
        <f t="shared" si="85"/>
        <v>verde</v>
      </c>
      <c r="AE57" s="143" t="str">
        <f t="shared" ca="1" si="86"/>
        <v>verde</v>
      </c>
      <c r="AF57" s="142" t="str">
        <f t="shared" ca="1" si="87"/>
        <v>amarillo</v>
      </c>
      <c r="AG57" s="144">
        <f t="shared" ca="1" si="88"/>
        <v>3</v>
      </c>
    </row>
    <row r="58" spans="1:113" s="44" customFormat="1" ht="141" hidden="1" customHeight="1">
      <c r="A58" s="437"/>
      <c r="B58" s="45" t="s">
        <v>281</v>
      </c>
      <c r="C58" s="6" t="s">
        <v>282</v>
      </c>
      <c r="D58" s="6" t="s">
        <v>283</v>
      </c>
      <c r="E58" s="6" t="s">
        <v>125</v>
      </c>
      <c r="F58" s="251">
        <v>45658</v>
      </c>
      <c r="G58" s="73">
        <v>46021</v>
      </c>
      <c r="H58" s="251">
        <v>46021</v>
      </c>
      <c r="I58" s="209" t="s">
        <v>284</v>
      </c>
      <c r="K58" s="64"/>
      <c r="L58" s="148"/>
      <c r="M58" s="12"/>
      <c r="N58" s="130" t="str">
        <f t="shared" si="76"/>
        <v>NA</v>
      </c>
      <c r="O58" s="130" t="str">
        <f t="shared" si="76"/>
        <v>NA</v>
      </c>
      <c r="P58" s="130" t="str">
        <f t="shared" ca="1" si="76"/>
        <v>amarillo</v>
      </c>
      <c r="Q58" s="36" t="str">
        <f t="shared" si="77"/>
        <v>Calificar</v>
      </c>
      <c r="R58" s="36" t="str">
        <f>IF(ISBLANK(#REF!),"Sin Diligenciar","Calificar")</f>
        <v>Calificar</v>
      </c>
      <c r="S58" s="135" t="str">
        <f t="shared" si="79"/>
        <v>Sin Diligenciar</v>
      </c>
      <c r="T58" s="140" t="str">
        <f t="shared" si="80"/>
        <v>Calificar</v>
      </c>
      <c r="U58" s="141">
        <v>5</v>
      </c>
      <c r="V58" s="249"/>
      <c r="W58" s="142"/>
      <c r="X58" s="154"/>
      <c r="Y58" s="130"/>
      <c r="Z58" s="104" t="str">
        <f t="shared" si="81"/>
        <v>verde</v>
      </c>
      <c r="AA58" s="104" t="str">
        <f t="shared" si="82"/>
        <v>verde</v>
      </c>
      <c r="AB58" s="128" t="str">
        <f t="shared" si="83"/>
        <v>verde</v>
      </c>
      <c r="AC58" s="143" t="str">
        <f t="shared" si="84"/>
        <v>verde</v>
      </c>
      <c r="AD58" s="143" t="str">
        <f t="shared" si="85"/>
        <v>verde</v>
      </c>
      <c r="AE58" s="143" t="str">
        <f t="shared" ca="1" si="86"/>
        <v>verde</v>
      </c>
      <c r="AF58" s="142" t="str">
        <f t="shared" ca="1" si="87"/>
        <v>verde</v>
      </c>
      <c r="AG58" s="144">
        <f t="shared" ca="1" si="88"/>
        <v>4</v>
      </c>
    </row>
    <row r="59" spans="1:113" s="44" customFormat="1" ht="46.5" hidden="1" customHeight="1">
      <c r="A59" s="437"/>
      <c r="B59" s="45" t="s">
        <v>285</v>
      </c>
      <c r="C59" s="5" t="s">
        <v>286</v>
      </c>
      <c r="D59" s="5" t="s">
        <v>287</v>
      </c>
      <c r="E59" s="340" t="s">
        <v>288</v>
      </c>
      <c r="F59" s="429">
        <v>45689</v>
      </c>
      <c r="G59" s="334">
        <v>46020</v>
      </c>
      <c r="H59" s="432">
        <v>45989</v>
      </c>
      <c r="I59" s="66" t="s">
        <v>289</v>
      </c>
      <c r="J59" s="341" t="s">
        <v>290</v>
      </c>
      <c r="K59" s="75"/>
      <c r="L59" s="148"/>
      <c r="M59" s="12"/>
      <c r="N59" s="130" t="str">
        <f t="shared" si="76"/>
        <v>NA</v>
      </c>
      <c r="O59" s="130" t="str">
        <f t="shared" si="76"/>
        <v>NA</v>
      </c>
      <c r="P59" s="130" t="str">
        <f t="shared" ca="1" si="76"/>
        <v>amarillo</v>
      </c>
      <c r="Q59" s="36" t="str">
        <f t="shared" si="77"/>
        <v>Calificar</v>
      </c>
      <c r="R59" s="36" t="str">
        <f t="shared" si="78"/>
        <v>Calificar</v>
      </c>
      <c r="S59" s="135" t="str">
        <f t="shared" si="79"/>
        <v>Sin Diligenciar</v>
      </c>
      <c r="T59" s="140" t="str">
        <f t="shared" si="80"/>
        <v>Calificar</v>
      </c>
      <c r="U59" s="141">
        <v>3</v>
      </c>
      <c r="V59" s="141"/>
      <c r="W59" s="142"/>
      <c r="X59" s="154"/>
      <c r="Y59" s="130"/>
      <c r="Z59" s="104" t="str">
        <f t="shared" si="81"/>
        <v>amarillo</v>
      </c>
      <c r="AA59" s="104" t="str">
        <f t="shared" si="82"/>
        <v>verde</v>
      </c>
      <c r="AB59" s="128" t="str">
        <f t="shared" si="83"/>
        <v>verde</v>
      </c>
      <c r="AC59" s="143" t="str">
        <f t="shared" si="84"/>
        <v>amarillo</v>
      </c>
      <c r="AD59" s="143" t="str">
        <f t="shared" si="85"/>
        <v>verde</v>
      </c>
      <c r="AE59" s="143" t="str">
        <f t="shared" ca="1" si="86"/>
        <v>verde</v>
      </c>
      <c r="AF59" s="142" t="str">
        <f t="shared" ca="1" si="87"/>
        <v>amarillo</v>
      </c>
      <c r="AG59" s="144">
        <f t="shared" ca="1" si="88"/>
        <v>3</v>
      </c>
    </row>
    <row r="60" spans="1:113" s="44" customFormat="1" ht="46.5" hidden="1" customHeight="1">
      <c r="A60" s="437"/>
      <c r="B60" s="45" t="s">
        <v>291</v>
      </c>
      <c r="C60" s="5" t="s">
        <v>292</v>
      </c>
      <c r="D60" s="5" t="s">
        <v>293</v>
      </c>
      <c r="E60" s="6" t="s">
        <v>294</v>
      </c>
      <c r="F60" s="430"/>
      <c r="G60" s="202">
        <v>45989</v>
      </c>
      <c r="H60" s="429"/>
      <c r="I60" s="342" t="s">
        <v>295</v>
      </c>
      <c r="J60" s="74"/>
      <c r="K60" s="75"/>
      <c r="L60" s="148"/>
      <c r="M60" s="12"/>
      <c r="N60" s="130" t="str">
        <f t="shared" si="76"/>
        <v>NA</v>
      </c>
      <c r="O60" s="130" t="str">
        <f t="shared" si="76"/>
        <v>NA</v>
      </c>
      <c r="P60" s="130" t="str">
        <f t="shared" si="76"/>
        <v>NA</v>
      </c>
      <c r="Q60" s="36" t="str">
        <f t="shared" ref="Q60:Q61" si="152">IF(ISBLANK(I60),"Sin Diligenciar","Calificar")</f>
        <v>Calificar</v>
      </c>
      <c r="R60" s="36" t="str">
        <f t="shared" ref="R60:R61" si="153">IF(ISBLANK(J60),"Sin Diligenciar","Calificar")</f>
        <v>Sin Diligenciar</v>
      </c>
      <c r="S60" s="135" t="str">
        <f t="shared" ref="S60:S61" si="154">IF(ISBLANK(K60),"Sin Diligenciar","Calificar")</f>
        <v>Sin Diligenciar</v>
      </c>
      <c r="T60" s="140" t="str">
        <f t="shared" ref="T60:T61" si="155">IF(OR(Q60="Calificar",R60="Calificar",S60="Calificar"),"Calificar","Sin Diligenciar")</f>
        <v>Calificar</v>
      </c>
      <c r="U60" s="141">
        <v>3</v>
      </c>
      <c r="V60" s="141"/>
      <c r="W60" s="142"/>
      <c r="X60" s="154"/>
      <c r="Y60" s="130"/>
      <c r="Z60" s="104" t="str">
        <f t="shared" ref="Z60:Z61" si="156">IF(T60="Calificar",IF(U60=0,"rojo",IF(AND(U60&gt;0,U60&lt;=3),"amarillo","verde")),"verde")</f>
        <v>amarillo</v>
      </c>
      <c r="AA60" s="104" t="str">
        <f t="shared" ref="AA60:AA61" si="157">IF(U60="Calificar",IF(W60=0,"rojo",IF(AND(W60&gt;0,W60&lt;=3),"amarillo","verde")),"verde")</f>
        <v>verde</v>
      </c>
      <c r="AB60" s="128" t="str">
        <f t="shared" ref="AB60:AB61" si="158">IF(W60="Calificar",IF(X60=0,"rojo",IF(AND(X60&gt;0,X60&lt;=3),"amarillo","verde")),"verde")</f>
        <v>verde</v>
      </c>
      <c r="AC60" s="143" t="str">
        <f t="shared" ref="AC60:AC61" si="159">IF(AND(N60="amarillo",Q60="Sin Diligenciar"),"verde",IF(AND(N60="naranja",Q60="Sin Diligenciar"),"naranja",IF(AND(N60="rojo",Q60="Sin Diligenciar"),"rojo",Z60)))</f>
        <v>amarillo</v>
      </c>
      <c r="AD60" s="143" t="str">
        <f t="shared" ref="AD60:AD61" si="160">IF(AND(O60="amarillo",R60="Sin Diligenciar"),"verde",IF(AND(O60="naranja",R60="Sin Diligenciar"),"naranja",IF(AND(O60="rojo",R60="Sin Diligenciar"),"rojo",AA60)))</f>
        <v>verde</v>
      </c>
      <c r="AE60" s="143" t="str">
        <f t="shared" ref="AE60:AE61" si="161">IF(AND(P60="amarillo",S60="Sin Diligenciar"),"verde",IF(AND(P60="naranja",S60="Sin Diligenciar"),"naranja",IF(AND(P60="rojo",S60="Sin Diligenciar"),"rojo",AB60)))</f>
        <v>verde</v>
      </c>
      <c r="AF60" s="142" t="str">
        <f t="shared" ref="AF60:AF61" si="162">IF(OR(AC60="rojo",AD60="rojo",AE60="rojo"),"rojo",IF(OR(AC60="naranja",AD60="naranja",AE60="naranja"),"naranja",IF(OR(AC60="amarillo",AD60="amarillo",AE60="amarillo"),"amarillo","verde")))</f>
        <v>amarillo</v>
      </c>
      <c r="AG60" s="144">
        <f t="shared" ref="AG60:AG61" si="163">IF(OR(AD60="rojo",AE60="rojo",AF60="rojo"),1,IF(OR(AD60="naranja",AE60="naranja",AF60="naranja"),2,IF(OR(AD60="amarillo",AE60="amarillo",AF60="amarillo"),3,4)))</f>
        <v>3</v>
      </c>
    </row>
    <row r="61" spans="1:113" s="44" customFormat="1" ht="75.75" hidden="1" customHeight="1">
      <c r="A61" s="438"/>
      <c r="B61" s="45" t="s">
        <v>296</v>
      </c>
      <c r="C61" s="5" t="s">
        <v>297</v>
      </c>
      <c r="D61" s="5" t="s">
        <v>298</v>
      </c>
      <c r="E61" s="6" t="s">
        <v>299</v>
      </c>
      <c r="F61" s="431"/>
      <c r="G61" s="202">
        <v>45989</v>
      </c>
      <c r="H61" s="429"/>
      <c r="I61" s="335" t="s">
        <v>300</v>
      </c>
      <c r="J61" s="74"/>
      <c r="K61" s="75"/>
      <c r="L61" s="148"/>
      <c r="M61" s="12"/>
      <c r="N61" s="130" t="str">
        <f t="shared" ref="N61:P61" si="164">IF(AND($H61&gt;N$4,$H61&lt;N$5),IF($H61-$M$2&gt;30,"amarillo",IF(AND($H61-$M$2&lt;=30,$H61-$M$2&gt;0),"naranja","rojo")),"NA")</f>
        <v>NA</v>
      </c>
      <c r="O61" s="130" t="str">
        <f t="shared" si="164"/>
        <v>NA</v>
      </c>
      <c r="P61" s="130" t="str">
        <f t="shared" si="164"/>
        <v>NA</v>
      </c>
      <c r="Q61" s="36" t="str">
        <f t="shared" si="152"/>
        <v>Calificar</v>
      </c>
      <c r="R61" s="36" t="str">
        <f t="shared" si="153"/>
        <v>Sin Diligenciar</v>
      </c>
      <c r="S61" s="135" t="str">
        <f t="shared" si="154"/>
        <v>Sin Diligenciar</v>
      </c>
      <c r="T61" s="140" t="str">
        <f t="shared" si="155"/>
        <v>Calificar</v>
      </c>
      <c r="U61" s="141">
        <v>3</v>
      </c>
      <c r="V61" s="141"/>
      <c r="W61" s="142"/>
      <c r="X61" s="154"/>
      <c r="Y61" s="130"/>
      <c r="Z61" s="104" t="str">
        <f t="shared" si="156"/>
        <v>amarillo</v>
      </c>
      <c r="AA61" s="104" t="str">
        <f t="shared" si="157"/>
        <v>verde</v>
      </c>
      <c r="AB61" s="128" t="str">
        <f t="shared" si="158"/>
        <v>verde</v>
      </c>
      <c r="AC61" s="143" t="str">
        <f t="shared" si="159"/>
        <v>amarillo</v>
      </c>
      <c r="AD61" s="143" t="str">
        <f t="shared" si="160"/>
        <v>verde</v>
      </c>
      <c r="AE61" s="143" t="str">
        <f t="shared" si="161"/>
        <v>verde</v>
      </c>
      <c r="AF61" s="142" t="str">
        <f t="shared" si="162"/>
        <v>amarillo</v>
      </c>
      <c r="AG61" s="144">
        <f t="shared" si="163"/>
        <v>3</v>
      </c>
    </row>
    <row r="62" spans="1:113">
      <c r="F62" s="1"/>
      <c r="G62" s="1"/>
      <c r="H62" s="1"/>
      <c r="L62" s="44"/>
      <c r="M62" s="44"/>
      <c r="N62" s="44"/>
      <c r="O62" s="44"/>
      <c r="P62" s="44"/>
      <c r="Q62" s="44"/>
      <c r="R62" s="44"/>
      <c r="S62" s="44"/>
      <c r="T62" s="44"/>
      <c r="U62" s="44"/>
      <c r="V62" s="44"/>
      <c r="W62" s="44"/>
      <c r="X62" s="44"/>
      <c r="Y62" s="44"/>
      <c r="Z62" s="44"/>
      <c r="AA62" s="44"/>
      <c r="AB62" s="44"/>
      <c r="AC62" s="44"/>
      <c r="AD62" s="44"/>
      <c r="AE62" s="44"/>
      <c r="AF62" s="44"/>
      <c r="AG62" s="44"/>
      <c r="AH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row>
    <row r="63" spans="1:113">
      <c r="C63"/>
      <c r="F63" s="1"/>
      <c r="G63" s="1"/>
      <c r="H63" s="1"/>
      <c r="L63" s="44"/>
      <c r="M63" s="44"/>
      <c r="N63" s="44"/>
      <c r="O63" s="44"/>
      <c r="P63" s="44"/>
      <c r="Q63" s="44"/>
      <c r="R63" s="44"/>
      <c r="S63" s="44"/>
      <c r="T63" s="44"/>
      <c r="U63" s="44"/>
      <c r="V63" s="44"/>
      <c r="W63" s="44"/>
      <c r="X63" s="44"/>
      <c r="Y63" s="44"/>
      <c r="Z63" s="44"/>
      <c r="AA63" s="44"/>
      <c r="AB63" s="44"/>
      <c r="AC63" s="44"/>
      <c r="AD63" s="44"/>
      <c r="AE63" s="44"/>
      <c r="AF63" s="44"/>
      <c r="AG63" s="44"/>
      <c r="AH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row>
    <row r="64" spans="1:113">
      <c r="F64" s="1"/>
      <c r="G64" s="1"/>
      <c r="H64" s="1"/>
    </row>
  </sheetData>
  <autoFilter ref="A5:DI61" xr:uid="{00000000-0001-0000-0600-000000000000}">
    <filterColumn colId="7">
      <filters>
        <dateGroupItem year="2025" month="6" dateTimeGrouping="month"/>
        <dateGroupItem year="2025" month="7" dateTimeGrouping="month"/>
      </filters>
    </filterColumn>
    <filterColumn colId="34" showButton="0"/>
    <filterColumn colId="35" showButton="0"/>
  </autoFilter>
  <mergeCells count="85">
    <mergeCell ref="I33:I34"/>
    <mergeCell ref="J33:J34"/>
    <mergeCell ref="D6:D8"/>
    <mergeCell ref="E6:E8"/>
    <mergeCell ref="D15:D16"/>
    <mergeCell ref="E15:E16"/>
    <mergeCell ref="D33:D34"/>
    <mergeCell ref="E33:E34"/>
    <mergeCell ref="F31:F32"/>
    <mergeCell ref="H31:H32"/>
    <mergeCell ref="F33:F34"/>
    <mergeCell ref="H33:H34"/>
    <mergeCell ref="H9:H11"/>
    <mergeCell ref="H6:H8"/>
    <mergeCell ref="F6:F8"/>
    <mergeCell ref="F9:F11"/>
    <mergeCell ref="B9:B11"/>
    <mergeCell ref="C9:C11"/>
    <mergeCell ref="D9:D11"/>
    <mergeCell ref="E9:E11"/>
    <mergeCell ref="D24:D25"/>
    <mergeCell ref="E24:E25"/>
    <mergeCell ref="B17:B19"/>
    <mergeCell ref="C17:C19"/>
    <mergeCell ref="D17:D19"/>
    <mergeCell ref="E17:E19"/>
    <mergeCell ref="D21:D22"/>
    <mergeCell ref="E21:E22"/>
    <mergeCell ref="C31:C32"/>
    <mergeCell ref="B31:B32"/>
    <mergeCell ref="D31:D32"/>
    <mergeCell ref="E31:E32"/>
    <mergeCell ref="D54:D55"/>
    <mergeCell ref="E54:E55"/>
    <mergeCell ref="D51:D53"/>
    <mergeCell ref="E51:E53"/>
    <mergeCell ref="B40:B41"/>
    <mergeCell ref="C40:C41"/>
    <mergeCell ref="D40:D41"/>
    <mergeCell ref="E40:E41"/>
    <mergeCell ref="A6:A41"/>
    <mergeCell ref="A42:A61"/>
    <mergeCell ref="C51:C53"/>
    <mergeCell ref="B51:B53"/>
    <mergeCell ref="B54:B55"/>
    <mergeCell ref="C54:C55"/>
    <mergeCell ref="B33:B34"/>
    <mergeCell ref="C33:C34"/>
    <mergeCell ref="B24:B25"/>
    <mergeCell ref="C24:C25"/>
    <mergeCell ref="B15:B16"/>
    <mergeCell ref="C15:C16"/>
    <mergeCell ref="B6:B8"/>
    <mergeCell ref="C6:C8"/>
    <mergeCell ref="B21:B22"/>
    <mergeCell ref="C21:C22"/>
    <mergeCell ref="F59:F61"/>
    <mergeCell ref="H59:H61"/>
    <mergeCell ref="F44:F45"/>
    <mergeCell ref="H44:H45"/>
    <mergeCell ref="F51:F53"/>
    <mergeCell ref="H51:H53"/>
    <mergeCell ref="F54:F55"/>
    <mergeCell ref="H54:H55"/>
    <mergeCell ref="F40:F41"/>
    <mergeCell ref="H40:H41"/>
    <mergeCell ref="F17:F19"/>
    <mergeCell ref="H17:H19"/>
    <mergeCell ref="F24:F25"/>
    <mergeCell ref="H24:H25"/>
    <mergeCell ref="F27:F28"/>
    <mergeCell ref="H27:H28"/>
    <mergeCell ref="F21:F22"/>
    <mergeCell ref="H21:H22"/>
    <mergeCell ref="F15:F16"/>
    <mergeCell ref="H15:H16"/>
    <mergeCell ref="I21:I22"/>
    <mergeCell ref="AF2:AG2"/>
    <mergeCell ref="AI2:AK2"/>
    <mergeCell ref="AI5:AK5"/>
    <mergeCell ref="N2:P2"/>
    <mergeCell ref="Q2:S2"/>
    <mergeCell ref="U2:X2"/>
    <mergeCell ref="Z2:AB2"/>
    <mergeCell ref="AC2:AE2"/>
  </mergeCells>
  <phoneticPr fontId="16" type="noConversion"/>
  <conditionalFormatting sqref="AC6:AE61">
    <cfRule type="containsText" dxfId="5" priority="15" operator="containsText" text="alerta">
      <formula>NOT(ISERROR(SEARCH("alerta",AC6)))</formula>
    </cfRule>
    <cfRule type="containsText" dxfId="4" priority="16" operator="containsText" text="falla">
      <formula>NOT(ISERROR(SEARCH("falla",AC6)))</formula>
    </cfRule>
    <cfRule type="colorScale" priority="17">
      <colorScale>
        <cfvo type="min"/>
        <cfvo type="percentile" val="50"/>
        <cfvo type="max"/>
        <color rgb="FFF8696B"/>
        <color rgb="FFFFEB84"/>
        <color rgb="FF63BE7B"/>
      </colorScale>
    </cfRule>
  </conditionalFormatting>
  <dataValidations count="1">
    <dataValidation type="date" allowBlank="1" showInputMessage="1" showErrorMessage="1" sqref="L6:L8" xr:uid="{E5499023-8420-45EE-BC13-6B23950D3D03}">
      <formula1>45658</formula1>
      <formula2>46022</formula2>
    </dataValidation>
  </dataValidations>
  <printOptions horizontalCentered="1" verticalCentered="1"/>
  <pageMargins left="0.39370078740157483" right="0.39370078740157483" top="0.39370078740157483" bottom="0.39370078740157483" header="0" footer="0"/>
  <pageSetup paperSize="5" scale="65"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21" id="{261C907D-D4D4-484A-8607-69C44CF0CB50}">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AF6:AG61</xm:sqref>
        </x14:conditionalFormatting>
        <x14:conditionalFormatting xmlns:xm="http://schemas.microsoft.com/office/excel/2006/main">
          <x14:cfRule type="iconSet" priority="7" id="{B44D6100-D1D0-47B7-B548-1F5D9E622417}">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AJ6:AJ11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AK54"/>
  <sheetViews>
    <sheetView showGridLines="0" topLeftCell="F2" zoomScale="90" zoomScaleNormal="90" zoomScalePageLayoutView="20" workbookViewId="0">
      <selection activeCell="J42" sqref="J42"/>
    </sheetView>
  </sheetViews>
  <sheetFormatPr defaultColWidth="11.42578125" defaultRowHeight="16.5" customHeight="1"/>
  <cols>
    <col min="1" max="1" width="42.140625" style="1" bestFit="1" customWidth="1"/>
    <col min="2" max="2" width="7.7109375" style="8" customWidth="1"/>
    <col min="3" max="3" width="39.140625" style="2" customWidth="1"/>
    <col min="4" max="4" width="26.42578125" style="9" customWidth="1"/>
    <col min="5" max="5" width="37.28515625" style="8" customWidth="1"/>
    <col min="6" max="7" width="20.7109375" style="9" customWidth="1"/>
    <col min="8" max="8" width="18.140625" style="44" customWidth="1"/>
    <col min="9" max="9" width="46" style="2" customWidth="1"/>
    <col min="10" max="10" width="77.7109375" style="1" customWidth="1"/>
    <col min="11" max="11" width="53.7109375" style="2" customWidth="1"/>
    <col min="12" max="12" width="37" style="1" hidden="1" customWidth="1"/>
    <col min="13" max="13" width="13.140625" style="1" hidden="1" customWidth="1"/>
    <col min="14" max="19" width="0" style="1" hidden="1" customWidth="1"/>
    <col min="20" max="20" width="19.28515625" style="1" customWidth="1"/>
    <col min="21" max="21" width="11.42578125" style="1"/>
    <col min="22" max="22" width="36.5703125" style="1" bestFit="1" customWidth="1"/>
    <col min="23" max="24" width="11.42578125" style="1"/>
    <col min="25" max="25" width="17.140625" style="1" customWidth="1"/>
    <col min="26" max="32" width="0" style="1" hidden="1" customWidth="1"/>
    <col min="33" max="36" width="11.42578125" style="1"/>
    <col min="37" max="37" width="71.85546875" style="1" bestFit="1" customWidth="1"/>
    <col min="38" max="16384" width="11.42578125" style="1"/>
  </cols>
  <sheetData>
    <row r="1" spans="1:37" s="12" customFormat="1" ht="68.25" customHeight="1">
      <c r="A1" s="316"/>
      <c r="B1" s="317"/>
      <c r="C1" s="314" t="s">
        <v>6</v>
      </c>
      <c r="D1" s="314"/>
      <c r="E1" s="314"/>
      <c r="F1" s="314"/>
      <c r="G1" s="314"/>
      <c r="H1" s="314"/>
      <c r="I1" s="314"/>
      <c r="J1" s="314"/>
      <c r="K1" s="315"/>
    </row>
    <row r="2" spans="1:37" s="12" customFormat="1" ht="32.25" customHeight="1">
      <c r="A2" s="318" t="s">
        <v>301</v>
      </c>
      <c r="B2" s="318"/>
      <c r="C2" s="318"/>
      <c r="D2" s="39" t="s">
        <v>8</v>
      </c>
      <c r="E2" s="283" t="s">
        <v>302</v>
      </c>
      <c r="F2" s="284"/>
      <c r="G2" s="285"/>
      <c r="H2" s="285"/>
      <c r="I2" s="108" t="s">
        <v>303</v>
      </c>
      <c r="J2" s="286" t="s">
        <v>12</v>
      </c>
      <c r="K2" s="287"/>
      <c r="L2" s="116" t="s">
        <v>13</v>
      </c>
      <c r="M2" s="116">
        <f ca="1">TODAY()</f>
        <v>45915</v>
      </c>
      <c r="N2" s="395" t="s">
        <v>14</v>
      </c>
      <c r="O2" s="396"/>
      <c r="P2" s="397"/>
      <c r="Q2" s="395" t="s">
        <v>14</v>
      </c>
      <c r="R2" s="396"/>
      <c r="S2" s="396"/>
      <c r="T2" s="129" t="s">
        <v>112</v>
      </c>
      <c r="U2" s="398" t="s">
        <v>16</v>
      </c>
      <c r="V2" s="399"/>
      <c r="W2" s="399"/>
      <c r="X2" s="400"/>
      <c r="Y2" s="122" t="s">
        <v>17</v>
      </c>
      <c r="Z2" s="401" t="s">
        <v>18</v>
      </c>
      <c r="AA2" s="401"/>
      <c r="AB2" s="402"/>
      <c r="AC2" s="390" t="s">
        <v>19</v>
      </c>
      <c r="AD2" s="391"/>
      <c r="AE2" s="392"/>
      <c r="AF2" s="393" t="s">
        <v>20</v>
      </c>
      <c r="AG2" s="394"/>
      <c r="AH2" s="43"/>
      <c r="AI2" s="403" t="s">
        <v>21</v>
      </c>
      <c r="AJ2" s="404"/>
      <c r="AK2" s="405"/>
    </row>
    <row r="3" spans="1:37" s="10" customFormat="1" ht="9" customHeight="1">
      <c r="A3" s="12"/>
      <c r="B3" s="14"/>
      <c r="C3" s="12"/>
      <c r="D3" s="12"/>
      <c r="E3" s="13"/>
      <c r="F3" s="28"/>
      <c r="G3" s="43"/>
      <c r="H3" s="43"/>
      <c r="I3" s="2"/>
      <c r="J3" s="1"/>
      <c r="K3" s="11"/>
      <c r="L3" s="147"/>
      <c r="M3" s="115"/>
      <c r="N3" s="12"/>
      <c r="O3" s="12"/>
      <c r="P3" s="12"/>
      <c r="Q3" s="12"/>
      <c r="R3" s="12"/>
      <c r="S3" s="12"/>
      <c r="T3" s="120"/>
      <c r="U3" s="123"/>
      <c r="V3" s="12"/>
      <c r="W3" s="12"/>
      <c r="X3" s="124"/>
      <c r="Y3" s="12"/>
      <c r="Z3" s="12"/>
      <c r="AA3" s="12"/>
      <c r="AB3" s="124"/>
      <c r="AC3" s="12"/>
      <c r="AD3" s="12"/>
      <c r="AE3" s="12"/>
      <c r="AF3" s="123"/>
      <c r="AG3" s="134"/>
      <c r="AH3" s="43"/>
      <c r="AI3" s="12"/>
      <c r="AJ3" s="12"/>
      <c r="AK3" s="12"/>
    </row>
    <row r="4" spans="1:37" ht="20.25" customHeight="1">
      <c r="A4" s="319" t="s">
        <v>304</v>
      </c>
      <c r="B4" s="320"/>
      <c r="C4" s="320"/>
      <c r="D4" s="320"/>
      <c r="E4" s="320"/>
      <c r="F4" s="321"/>
      <c r="G4" s="37"/>
      <c r="H4" s="37"/>
      <c r="I4" s="22" t="s">
        <v>114</v>
      </c>
      <c r="J4" s="22"/>
      <c r="K4" s="22"/>
      <c r="L4" s="150" t="s">
        <v>24</v>
      </c>
      <c r="M4" s="12"/>
      <c r="N4" s="117">
        <v>45658</v>
      </c>
      <c r="O4" s="117">
        <v>45777</v>
      </c>
      <c r="P4" s="117">
        <v>45900</v>
      </c>
      <c r="Q4" s="117">
        <v>45658</v>
      </c>
      <c r="R4" s="117">
        <v>45777</v>
      </c>
      <c r="S4" s="119">
        <v>45900</v>
      </c>
      <c r="T4" s="120"/>
      <c r="U4" s="123"/>
      <c r="V4" s="12"/>
      <c r="W4" s="12"/>
      <c r="X4" s="124"/>
      <c r="Y4" s="12"/>
      <c r="Z4" s="131"/>
      <c r="AA4" s="118"/>
      <c r="AB4" s="127"/>
      <c r="AC4" s="12"/>
      <c r="AD4" s="12"/>
      <c r="AE4" s="12"/>
      <c r="AF4" s="123"/>
      <c r="AG4" s="134"/>
      <c r="AH4" s="43"/>
      <c r="AI4" s="12"/>
      <c r="AJ4" s="12"/>
      <c r="AK4" s="12"/>
    </row>
    <row r="5" spans="1:37" s="7" customFormat="1" ht="45.75" customHeight="1">
      <c r="A5" s="23" t="s">
        <v>305</v>
      </c>
      <c r="B5" s="23" t="s">
        <v>306</v>
      </c>
      <c r="C5" s="23"/>
      <c r="D5" s="23" t="s">
        <v>307</v>
      </c>
      <c r="E5" s="33" t="s">
        <v>308</v>
      </c>
      <c r="F5" s="19" t="s">
        <v>29</v>
      </c>
      <c r="G5" s="163" t="s">
        <v>30</v>
      </c>
      <c r="H5" s="23" t="s">
        <v>31</v>
      </c>
      <c r="I5" s="205" t="s">
        <v>32</v>
      </c>
      <c r="J5" s="34" t="s">
        <v>33</v>
      </c>
      <c r="K5" s="34" t="s">
        <v>34</v>
      </c>
      <c r="L5" s="151" t="s">
        <v>35</v>
      </c>
      <c r="M5" s="12"/>
      <c r="N5" s="117">
        <v>45777</v>
      </c>
      <c r="O5" s="117">
        <v>45900</v>
      </c>
      <c r="P5" s="117">
        <v>46022</v>
      </c>
      <c r="Q5" s="117">
        <v>45777</v>
      </c>
      <c r="R5" s="117">
        <v>45900</v>
      </c>
      <c r="S5" s="119">
        <v>46022</v>
      </c>
      <c r="T5" s="121"/>
      <c r="U5" s="125">
        <v>45777</v>
      </c>
      <c r="V5" s="210" t="s">
        <v>309</v>
      </c>
      <c r="W5" s="117">
        <v>45900</v>
      </c>
      <c r="X5" s="119">
        <v>46022</v>
      </c>
      <c r="Y5" s="117"/>
      <c r="Z5" s="117">
        <v>45777</v>
      </c>
      <c r="AA5" s="117">
        <v>45900</v>
      </c>
      <c r="AB5" s="155">
        <v>46022</v>
      </c>
      <c r="AC5" s="91">
        <v>45777</v>
      </c>
      <c r="AD5" s="117">
        <v>45900</v>
      </c>
      <c r="AE5" s="126">
        <v>46022</v>
      </c>
      <c r="AF5" s="104"/>
      <c r="AG5" s="139"/>
      <c r="AH5" s="43"/>
      <c r="AI5" s="387" t="s">
        <v>36</v>
      </c>
      <c r="AJ5" s="388"/>
      <c r="AK5" s="389"/>
    </row>
    <row r="6" spans="1:37" s="7" customFormat="1" ht="45.75">
      <c r="A6" s="419" t="s">
        <v>310</v>
      </c>
      <c r="B6" s="19" t="s">
        <v>311</v>
      </c>
      <c r="C6" s="31" t="s">
        <v>312</v>
      </c>
      <c r="D6" s="35" t="s">
        <v>313</v>
      </c>
      <c r="E6" s="31" t="s">
        <v>47</v>
      </c>
      <c r="F6" s="32">
        <v>45690</v>
      </c>
      <c r="G6" s="42">
        <v>45838</v>
      </c>
      <c r="H6" s="42">
        <v>45838</v>
      </c>
      <c r="I6" s="61" t="s">
        <v>314</v>
      </c>
      <c r="J6" s="48" t="s">
        <v>315</v>
      </c>
      <c r="K6" s="34"/>
      <c r="L6" s="148"/>
      <c r="M6" s="12"/>
      <c r="N6" s="130" t="str">
        <f>IF(AND($H6&gt;N$4,$H6&lt;N$5),IF($H6-$M$2&gt;30,"amarillo",IF(AND($H6-$M$2&lt;=30,$H6-$M$2&gt;0),"naranja","rojo")),"NA")</f>
        <v>NA</v>
      </c>
      <c r="O6" s="130" t="str">
        <f t="shared" ref="O6:P27" ca="1" si="0">IF(AND($H6&gt;O$4,$H6&lt;O$5),IF($H6-$M$2&gt;30,"amarillo",IF(AND($H6-$M$2&lt;=30,$H6-$M$2&gt;0),"naranja","rojo")),"NA")</f>
        <v>rojo</v>
      </c>
      <c r="P6" s="130" t="str">
        <f t="shared" si="0"/>
        <v>NA</v>
      </c>
      <c r="Q6" s="36" t="str">
        <f>IF(ISBLANK(I6),"Sin Diligenciar","Calificar")</f>
        <v>Calificar</v>
      </c>
      <c r="R6" s="36" t="str">
        <f>IF(ISBLANK(J6),"Sin Diligenciar","Calificar")</f>
        <v>Calificar</v>
      </c>
      <c r="S6" s="135" t="str">
        <f>IF(ISBLANK(K6),"Sin Diligenciar","Calificar")</f>
        <v>Sin Diligenciar</v>
      </c>
      <c r="T6" s="132" t="str">
        <f>IF(OR(Q6="Calificar",R6="Calificar",S6="Calificar"),"Calificar","Sin Diligenciar")</f>
        <v>Calificar</v>
      </c>
      <c r="U6" s="136">
        <v>5</v>
      </c>
      <c r="V6" s="136"/>
      <c r="W6" s="36">
        <v>5</v>
      </c>
      <c r="X6" s="135"/>
      <c r="Y6" s="36"/>
      <c r="Z6" s="104" t="str">
        <f>IF(T6="Calificar",IF(U6=0,"rojo",IF(AND(U6&gt;0,U6&lt;=3),"amarillo","verde")),"verde")</f>
        <v>verde</v>
      </c>
      <c r="AA6" s="104" t="str">
        <f>IF(U6="Calificar",IF(W6=0,"rojo",IF(AND(W6&gt;0,W6&lt;=3),"amarillo","verde")),"verde")</f>
        <v>verde</v>
      </c>
      <c r="AB6" s="124" t="str">
        <f t="shared" ref="AB6:AB27" si="1">IF(W6="Calificar",IF(X6=0,"rojo",IF(AND(X6&gt;0,X6&lt;=3),"amarillo","verde")),"verde")</f>
        <v>verde</v>
      </c>
      <c r="AC6" s="43" t="str">
        <f t="shared" ref="AC6:AE10" si="2">IF(AND(N6="amarillo",Q6="Sin Diligenciar"),"verde",IF(AND(N6="naranja",Q6="Sin Diligenciar"),"naranja",IF(AND(N6="rojo",Q6="Sin Diligenciar"),"rojo",Z6)))</f>
        <v>verde</v>
      </c>
      <c r="AD6" s="43" t="str">
        <f t="shared" ca="1" si="2"/>
        <v>verde</v>
      </c>
      <c r="AE6" s="43" t="str">
        <f t="shared" si="2"/>
        <v>verde</v>
      </c>
      <c r="AF6" s="130" t="str">
        <f ca="1">IF(OR(AC6="rojo",AD6="rojo",AE6="rojo"),"rojo",IF(OR(AC6="naranja",AD6="naranja",AE6="naranja"),"naranja",IF(OR(AC6="amarillo",AD6="amarillo",AE6="amarillo"),"amarillo","verde")))</f>
        <v>verde</v>
      </c>
      <c r="AG6" s="139">
        <f t="shared" ref="AG6:AG43" ca="1" si="3">IF(OR(AD6="rojo",AE6="rojo",AF6="rojo"),1,IF(OR(AD6="naranja",AE6="naranja",AF6="naranja"),2,IF(OR(AD6="amarillo",AE6="amarillo",AF6="amarillo"),3,4)))</f>
        <v>4</v>
      </c>
      <c r="AH6" s="43"/>
      <c r="AI6" s="18" t="s">
        <v>42</v>
      </c>
      <c r="AJ6" s="156">
        <v>4</v>
      </c>
      <c r="AK6" s="157" t="s">
        <v>43</v>
      </c>
    </row>
    <row r="7" spans="1:37" s="67" customFormat="1" ht="135" hidden="1">
      <c r="A7" s="469"/>
      <c r="B7" s="23" t="s">
        <v>44</v>
      </c>
      <c r="C7" s="36" t="s">
        <v>316</v>
      </c>
      <c r="D7" s="29" t="s">
        <v>317</v>
      </c>
      <c r="E7" s="36" t="s">
        <v>47</v>
      </c>
      <c r="F7" s="42">
        <v>45658</v>
      </c>
      <c r="G7" s="42">
        <v>45688</v>
      </c>
      <c r="H7" s="42">
        <v>45688</v>
      </c>
      <c r="I7" s="61" t="s">
        <v>318</v>
      </c>
      <c r="J7" s="54"/>
      <c r="K7" s="34"/>
      <c r="L7" s="148"/>
      <c r="M7" s="12"/>
      <c r="N7" s="130" t="str">
        <f t="shared" ref="N7:P43" ca="1" si="4">IF(AND($H7&gt;N$4,$H7&lt;N$5),IF($H7-$M$2&gt;30,"amarillo",IF(AND($H7-$M$2&lt;=30,$H7-$M$2&gt;0),"naranja","rojo")),"NA")</f>
        <v>rojo</v>
      </c>
      <c r="O7" s="130" t="str">
        <f t="shared" si="0"/>
        <v>NA</v>
      </c>
      <c r="P7" s="130" t="str">
        <f t="shared" si="0"/>
        <v>NA</v>
      </c>
      <c r="Q7" s="36" t="str">
        <f t="shared" ref="Q7:S43" si="5">IF(ISBLANK(I7),"Sin Diligenciar","Calificar")</f>
        <v>Calificar</v>
      </c>
      <c r="R7" s="36" t="str">
        <f t="shared" si="5"/>
        <v>Sin Diligenciar</v>
      </c>
      <c r="S7" s="135" t="str">
        <f t="shared" si="5"/>
        <v>Sin Diligenciar</v>
      </c>
      <c r="T7" s="132" t="str">
        <f t="shared" ref="T7:T43" si="6">IF(OR(Q7="Calificar",R7="Calificar",S7="Calificar"),"Calificar","Sin Diligenciar")</f>
        <v>Calificar</v>
      </c>
      <c r="U7" s="136">
        <v>5</v>
      </c>
      <c r="V7" s="136"/>
      <c r="W7" s="36"/>
      <c r="X7" s="135"/>
      <c r="Y7" s="36"/>
      <c r="Z7" s="104" t="str">
        <f>IF(T7="Calificar",IF(U7=0,"rojo",IF(AND(U7&gt;0,U7&lt;=3),"amarillo","verde")),"verde")</f>
        <v>verde</v>
      </c>
      <c r="AA7" s="104" t="str">
        <f>IF(U7="Calificar",IF(W7=0,"rojo",IF(AND(W7&gt;0,W7&lt;=3),"amarillo","verde")),"verde")</f>
        <v>verde</v>
      </c>
      <c r="AB7" s="124" t="str">
        <f t="shared" si="1"/>
        <v>verde</v>
      </c>
      <c r="AC7" s="43" t="str">
        <f t="shared" ca="1" si="2"/>
        <v>verde</v>
      </c>
      <c r="AD7" s="43" t="str">
        <f t="shared" si="2"/>
        <v>verde</v>
      </c>
      <c r="AE7" s="43" t="str">
        <f t="shared" si="2"/>
        <v>verde</v>
      </c>
      <c r="AF7" s="130" t="str">
        <f t="shared" ref="AF7:AF43" ca="1" si="7">IF(OR(AC7="rojo",AD7="rojo",AE7="rojo"),"rojo",IF(OR(AC7="naranja",AD7="naranja",AE7="naranja"),"naranja",IF(OR(AC7="amarillo",AD7="amarillo",AE7="amarillo"),"amarillo","verde")))</f>
        <v>verde</v>
      </c>
      <c r="AG7" s="139">
        <f t="shared" ca="1" si="3"/>
        <v>4</v>
      </c>
      <c r="AH7" s="43"/>
      <c r="AI7" s="18" t="s">
        <v>49</v>
      </c>
      <c r="AJ7" s="156">
        <v>3</v>
      </c>
      <c r="AK7" s="157" t="s">
        <v>122</v>
      </c>
    </row>
    <row r="8" spans="1:37" s="67" customFormat="1" ht="91.5">
      <c r="A8" s="469"/>
      <c r="B8" s="23" t="s">
        <v>51</v>
      </c>
      <c r="C8" s="36" t="s">
        <v>319</v>
      </c>
      <c r="D8" s="29" t="s">
        <v>320</v>
      </c>
      <c r="E8" s="36" t="s">
        <v>321</v>
      </c>
      <c r="F8" s="42">
        <v>45717</v>
      </c>
      <c r="G8" s="42">
        <v>45869</v>
      </c>
      <c r="H8" s="42">
        <v>45869</v>
      </c>
      <c r="I8" s="61" t="s">
        <v>322</v>
      </c>
      <c r="J8" s="370" t="s">
        <v>323</v>
      </c>
      <c r="K8" s="34"/>
      <c r="L8" s="148"/>
      <c r="M8" s="12"/>
      <c r="N8" s="130" t="str">
        <f t="shared" si="4"/>
        <v>NA</v>
      </c>
      <c r="O8" s="130" t="str">
        <f t="shared" ca="1" si="0"/>
        <v>rojo</v>
      </c>
      <c r="P8" s="130" t="str">
        <f t="shared" si="0"/>
        <v>NA</v>
      </c>
      <c r="Q8" s="36" t="str">
        <f t="shared" si="5"/>
        <v>Calificar</v>
      </c>
      <c r="R8" s="36" t="str">
        <f t="shared" si="5"/>
        <v>Calificar</v>
      </c>
      <c r="S8" s="135" t="str">
        <f t="shared" si="5"/>
        <v>Sin Diligenciar</v>
      </c>
      <c r="T8" s="132" t="str">
        <f t="shared" si="6"/>
        <v>Calificar</v>
      </c>
      <c r="U8" s="136">
        <v>0</v>
      </c>
      <c r="V8" s="136" t="s">
        <v>324</v>
      </c>
      <c r="W8" s="36"/>
      <c r="X8" s="135"/>
      <c r="Y8" s="36"/>
      <c r="Z8" s="104" t="str">
        <f>IF(T8="Calificar",IF(U8=0,"rojo",IF(AND(U8&gt;0,U8&lt;=3),"amarillo","verde")),"verde")</f>
        <v>rojo</v>
      </c>
      <c r="AA8" s="104" t="str">
        <f>IF(U8="Calificar",IF(W8=0,"rojo",IF(AND(W8&gt;0,W8&lt;=3),"amarillo","verde")),"verde")</f>
        <v>verde</v>
      </c>
      <c r="AB8" s="124" t="str">
        <f t="shared" si="1"/>
        <v>verde</v>
      </c>
      <c r="AC8" s="43" t="str">
        <f t="shared" si="2"/>
        <v>rojo</v>
      </c>
      <c r="AD8" s="43" t="str">
        <f t="shared" ca="1" si="2"/>
        <v>verde</v>
      </c>
      <c r="AE8" s="43" t="str">
        <f t="shared" si="2"/>
        <v>verde</v>
      </c>
      <c r="AF8" s="130" t="str">
        <f t="shared" ca="1" si="7"/>
        <v>rojo</v>
      </c>
      <c r="AG8" s="139">
        <f t="shared" ca="1" si="3"/>
        <v>1</v>
      </c>
      <c r="AH8" s="43"/>
      <c r="AI8" s="159" t="s">
        <v>55</v>
      </c>
      <c r="AJ8" s="156">
        <v>2</v>
      </c>
      <c r="AK8" s="158" t="s">
        <v>56</v>
      </c>
    </row>
    <row r="9" spans="1:37" s="67" customFormat="1" ht="42.75" hidden="1" customHeight="1">
      <c r="A9" s="469"/>
      <c r="B9" s="23" t="s">
        <v>57</v>
      </c>
      <c r="C9" s="36" t="s">
        <v>325</v>
      </c>
      <c r="D9" s="29" t="s">
        <v>326</v>
      </c>
      <c r="E9" s="36" t="s">
        <v>47</v>
      </c>
      <c r="F9" s="42">
        <v>45931</v>
      </c>
      <c r="G9" s="42">
        <v>45989</v>
      </c>
      <c r="H9" s="42">
        <v>45989</v>
      </c>
      <c r="I9" s="61" t="s">
        <v>300</v>
      </c>
      <c r="J9" s="61"/>
      <c r="K9" s="34"/>
      <c r="L9" s="148"/>
      <c r="M9" s="12"/>
      <c r="N9" s="130" t="str">
        <f t="shared" si="4"/>
        <v>NA</v>
      </c>
      <c r="O9" s="130" t="str">
        <f t="shared" si="0"/>
        <v>NA</v>
      </c>
      <c r="P9" s="130" t="str">
        <f t="shared" ca="1" si="0"/>
        <v>amarillo</v>
      </c>
      <c r="Q9" s="36" t="str">
        <f t="shared" si="5"/>
        <v>Calificar</v>
      </c>
      <c r="R9" s="36" t="str">
        <f t="shared" si="5"/>
        <v>Sin Diligenciar</v>
      </c>
      <c r="S9" s="135" t="str">
        <f t="shared" si="5"/>
        <v>Sin Diligenciar</v>
      </c>
      <c r="T9" s="132" t="str">
        <f t="shared" si="6"/>
        <v>Calificar</v>
      </c>
      <c r="U9" s="136">
        <v>3</v>
      </c>
      <c r="V9" s="136"/>
      <c r="W9" s="36"/>
      <c r="X9" s="135"/>
      <c r="Y9" s="36"/>
      <c r="Z9" s="104" t="str">
        <f>IF(T9="Calificar",IF(U9=0,"rojo",IF(AND(U9&gt;0,U9&lt;=3),"amarillo","verde")),"verde")</f>
        <v>amarillo</v>
      </c>
      <c r="AA9" s="104" t="str">
        <f>IF(U9="Calificar",IF(W9=0,"rojo",IF(AND(W9&gt;0,W9&lt;=3),"amarillo","verde")),"verde")</f>
        <v>verde</v>
      </c>
      <c r="AB9" s="124" t="str">
        <f t="shared" si="1"/>
        <v>verde</v>
      </c>
      <c r="AC9" s="43" t="str">
        <f t="shared" si="2"/>
        <v>amarillo</v>
      </c>
      <c r="AD9" s="43" t="str">
        <f t="shared" si="2"/>
        <v>verde</v>
      </c>
      <c r="AE9" s="43" t="str">
        <f t="shared" ca="1" si="2"/>
        <v>verde</v>
      </c>
      <c r="AF9" s="130" t="str">
        <f t="shared" ca="1" si="7"/>
        <v>amarillo</v>
      </c>
      <c r="AG9" s="139">
        <f t="shared" ca="1" si="3"/>
        <v>3</v>
      </c>
      <c r="AH9" s="43"/>
      <c r="AI9" s="159" t="s">
        <v>61</v>
      </c>
      <c r="AJ9" s="156">
        <v>1</v>
      </c>
      <c r="AK9" s="158" t="s">
        <v>62</v>
      </c>
    </row>
    <row r="10" spans="1:37" s="44" customFormat="1" ht="76.5" hidden="1">
      <c r="A10" s="469"/>
      <c r="B10" s="224" t="s">
        <v>63</v>
      </c>
      <c r="C10" s="306" t="s">
        <v>327</v>
      </c>
      <c r="D10" s="306" t="s">
        <v>328</v>
      </c>
      <c r="E10" s="306" t="s">
        <v>329</v>
      </c>
      <c r="F10" s="466">
        <v>45658</v>
      </c>
      <c r="G10" s="42">
        <v>45777</v>
      </c>
      <c r="H10" s="466">
        <v>45989</v>
      </c>
      <c r="I10" s="61" t="s">
        <v>330</v>
      </c>
      <c r="J10" s="29"/>
      <c r="K10" s="36"/>
      <c r="L10" s="148"/>
      <c r="M10" s="12"/>
      <c r="N10" s="130" t="str">
        <f t="shared" si="4"/>
        <v>NA</v>
      </c>
      <c r="O10" s="130" t="str">
        <f t="shared" si="0"/>
        <v>NA</v>
      </c>
      <c r="P10" s="130" t="str">
        <f t="shared" ca="1" si="0"/>
        <v>amarillo</v>
      </c>
      <c r="Q10" s="36" t="str">
        <f t="shared" si="5"/>
        <v>Calificar</v>
      </c>
      <c r="R10" s="36" t="str">
        <f t="shared" si="5"/>
        <v>Sin Diligenciar</v>
      </c>
      <c r="S10" s="135" t="str">
        <f t="shared" si="5"/>
        <v>Sin Diligenciar</v>
      </c>
      <c r="T10" s="132" t="str">
        <f t="shared" si="6"/>
        <v>Calificar</v>
      </c>
      <c r="U10" s="136">
        <v>5</v>
      </c>
      <c r="V10" s="136"/>
      <c r="W10" s="36"/>
      <c r="X10" s="135"/>
      <c r="Y10" s="36"/>
      <c r="Z10" s="104" t="str">
        <f>IF(T10="Calificar",IF(U10=0,"rojo",IF(AND(U10&gt;0,U10&lt;=3),"amarillo","verde")),"verde")</f>
        <v>verde</v>
      </c>
      <c r="AA10" s="104" t="str">
        <f>IF(U10="Calificar",IF(W10=0,"rojo",IF(AND(W10&gt;0,W10&lt;=3),"amarillo","verde")),"verde")</f>
        <v>verde</v>
      </c>
      <c r="AB10" s="124" t="str">
        <f t="shared" si="1"/>
        <v>verde</v>
      </c>
      <c r="AC10" s="43" t="str">
        <f t="shared" si="2"/>
        <v>verde</v>
      </c>
      <c r="AD10" s="43" t="str">
        <f t="shared" si="2"/>
        <v>verde</v>
      </c>
      <c r="AE10" s="43" t="str">
        <f t="shared" ca="1" si="2"/>
        <v>verde</v>
      </c>
      <c r="AF10" s="130" t="str">
        <f t="shared" ca="1" si="7"/>
        <v>verde</v>
      </c>
      <c r="AG10" s="139">
        <f t="shared" ca="1" si="3"/>
        <v>4</v>
      </c>
      <c r="AH10" s="43"/>
      <c r="AI10" s="43"/>
      <c r="AJ10" s="43"/>
      <c r="AK10" s="43"/>
    </row>
    <row r="11" spans="1:37" s="44" customFormat="1" ht="35.25" hidden="1">
      <c r="A11" s="469"/>
      <c r="B11" s="305"/>
      <c r="C11" s="307"/>
      <c r="D11" s="307"/>
      <c r="E11" s="307"/>
      <c r="F11" s="467"/>
      <c r="G11" s="42">
        <v>45900</v>
      </c>
      <c r="H11" s="467"/>
      <c r="I11" s="61"/>
      <c r="J11" s="29"/>
      <c r="K11" s="36"/>
      <c r="L11" s="148"/>
      <c r="M11" s="12"/>
      <c r="N11" s="130" t="str">
        <f t="shared" si="4"/>
        <v>NA</v>
      </c>
      <c r="O11" s="130" t="str">
        <f t="shared" si="0"/>
        <v>NA</v>
      </c>
      <c r="P11" s="130" t="str">
        <f t="shared" si="0"/>
        <v>NA</v>
      </c>
      <c r="Q11" s="36" t="str">
        <f t="shared" ref="Q11:Q12" si="8">IF(ISBLANK(I11),"Sin Diligenciar","Calificar")</f>
        <v>Sin Diligenciar</v>
      </c>
      <c r="R11" s="36" t="str">
        <f t="shared" ref="R11:R12" si="9">IF(ISBLANK(J11),"Sin Diligenciar","Calificar")</f>
        <v>Sin Diligenciar</v>
      </c>
      <c r="S11" s="135" t="str">
        <f t="shared" ref="S11:S12" si="10">IF(ISBLANK(K11),"Sin Diligenciar","Calificar")</f>
        <v>Sin Diligenciar</v>
      </c>
      <c r="T11" s="132" t="str">
        <f t="shared" ref="T11:T12" si="11">IF(OR(Q11="Calificar",R11="Calificar",S11="Calificar"),"Calificar","Sin Diligenciar")</f>
        <v>Sin Diligenciar</v>
      </c>
      <c r="U11" s="136">
        <v>3</v>
      </c>
      <c r="V11" s="136"/>
      <c r="W11" s="36"/>
      <c r="X11" s="135"/>
      <c r="Y11" s="36"/>
      <c r="Z11" s="104" t="str">
        <f t="shared" ref="Z11:Z12" si="12">IF(T11="Calificar",IF(U11=0,"rojo",IF(AND(U11&gt;0,U11&lt;=3),"amarillo","verde")),"verde")</f>
        <v>verde</v>
      </c>
      <c r="AA11" s="104" t="str">
        <f t="shared" ref="AA11:AA12" si="13">IF(U11="Calificar",IF(W11=0,"rojo",IF(AND(W11&gt;0,W11&lt;=3),"amarillo","verde")),"verde")</f>
        <v>verde</v>
      </c>
      <c r="AB11" s="124" t="str">
        <f t="shared" ref="AB11:AB12" si="14">IF(W11="Calificar",IF(X11=0,"rojo",IF(AND(X11&gt;0,X11&lt;=3),"amarillo","verde")),"verde")</f>
        <v>verde</v>
      </c>
      <c r="AC11" s="43" t="str">
        <f t="shared" ref="AC11:AC12" si="15">IF(AND(N11="amarillo",Q11="Sin Diligenciar"),"verde",IF(AND(N11="naranja",Q11="Sin Diligenciar"),"naranja",IF(AND(N11="rojo",Q11="Sin Diligenciar"),"rojo",Z11)))</f>
        <v>verde</v>
      </c>
      <c r="AD11" s="43" t="str">
        <f t="shared" ref="AD11:AD12" si="16">IF(AND(O11="amarillo",R11="Sin Diligenciar"),"verde",IF(AND(O11="naranja",R11="Sin Diligenciar"),"naranja",IF(AND(O11="rojo",R11="Sin Diligenciar"),"rojo",AA11)))</f>
        <v>verde</v>
      </c>
      <c r="AE11" s="43" t="str">
        <f t="shared" ref="AE11:AE12" si="17">IF(AND(P11="amarillo",S11="Sin Diligenciar"),"verde",IF(AND(P11="naranja",S11="Sin Diligenciar"),"naranja",IF(AND(P11="rojo",S11="Sin Diligenciar"),"rojo",AB11)))</f>
        <v>verde</v>
      </c>
      <c r="AF11" s="130" t="str">
        <f t="shared" ref="AF11:AF12" si="18">IF(OR(AC11="rojo",AD11="rojo",AE11="rojo"),"rojo",IF(OR(AC11="naranja",AD11="naranja",AE11="naranja"),"naranja",IF(OR(AC11="amarillo",AD11="amarillo",AE11="amarillo"),"amarillo","verde")))</f>
        <v>verde</v>
      </c>
      <c r="AG11" s="139">
        <f t="shared" ref="AG11:AG12" si="19">IF(OR(AD11="rojo",AE11="rojo",AF11="rojo"),1,IF(OR(AD11="naranja",AE11="naranja",AF11="naranja"),2,IF(OR(AD11="amarillo",AE11="amarillo",AF11="amarillo"),3,4)))</f>
        <v>4</v>
      </c>
      <c r="AH11" s="43"/>
      <c r="AI11" s="43"/>
      <c r="AJ11" s="43"/>
      <c r="AK11" s="43"/>
    </row>
    <row r="12" spans="1:37" s="44" customFormat="1" ht="35.25" hidden="1">
      <c r="A12" s="469"/>
      <c r="B12" s="232"/>
      <c r="C12" s="308"/>
      <c r="D12" s="308"/>
      <c r="E12" s="308"/>
      <c r="F12" s="468"/>
      <c r="G12" s="42">
        <v>45989</v>
      </c>
      <c r="H12" s="468"/>
      <c r="I12" s="61"/>
      <c r="J12" s="29"/>
      <c r="K12" s="36"/>
      <c r="L12" s="148"/>
      <c r="M12" s="12"/>
      <c r="N12" s="130" t="str">
        <f t="shared" si="4"/>
        <v>NA</v>
      </c>
      <c r="O12" s="130" t="str">
        <f t="shared" si="0"/>
        <v>NA</v>
      </c>
      <c r="P12" s="130" t="str">
        <f t="shared" si="0"/>
        <v>NA</v>
      </c>
      <c r="Q12" s="36" t="str">
        <f t="shared" si="8"/>
        <v>Sin Diligenciar</v>
      </c>
      <c r="R12" s="36" t="str">
        <f t="shared" si="9"/>
        <v>Sin Diligenciar</v>
      </c>
      <c r="S12" s="135" t="str">
        <f t="shared" si="10"/>
        <v>Sin Diligenciar</v>
      </c>
      <c r="T12" s="132" t="str">
        <f t="shared" si="11"/>
        <v>Sin Diligenciar</v>
      </c>
      <c r="U12" s="136">
        <v>3</v>
      </c>
      <c r="V12" s="136"/>
      <c r="W12" s="36"/>
      <c r="X12" s="135"/>
      <c r="Y12" s="36"/>
      <c r="Z12" s="104" t="str">
        <f t="shared" si="12"/>
        <v>verde</v>
      </c>
      <c r="AA12" s="104" t="str">
        <f t="shared" si="13"/>
        <v>verde</v>
      </c>
      <c r="AB12" s="124" t="str">
        <f t="shared" si="14"/>
        <v>verde</v>
      </c>
      <c r="AC12" s="43" t="str">
        <f t="shared" si="15"/>
        <v>verde</v>
      </c>
      <c r="AD12" s="43" t="str">
        <f t="shared" si="16"/>
        <v>verde</v>
      </c>
      <c r="AE12" s="43" t="str">
        <f t="shared" si="17"/>
        <v>verde</v>
      </c>
      <c r="AF12" s="130" t="str">
        <f t="shared" si="18"/>
        <v>verde</v>
      </c>
      <c r="AG12" s="139">
        <f t="shared" si="19"/>
        <v>4</v>
      </c>
      <c r="AH12" s="43"/>
      <c r="AI12" s="43"/>
      <c r="AJ12" s="43"/>
      <c r="AK12" s="43"/>
    </row>
    <row r="13" spans="1:37" s="70" customFormat="1" ht="43.35" hidden="1" customHeight="1">
      <c r="A13" s="469"/>
      <c r="B13" s="23" t="s">
        <v>139</v>
      </c>
      <c r="C13" s="62" t="s">
        <v>331</v>
      </c>
      <c r="D13" s="62" t="s">
        <v>332</v>
      </c>
      <c r="E13" s="62" t="s">
        <v>333</v>
      </c>
      <c r="F13" s="71">
        <v>45689</v>
      </c>
      <c r="G13" s="71">
        <v>45989</v>
      </c>
      <c r="H13" s="71">
        <v>45989</v>
      </c>
      <c r="I13" s="86" t="s">
        <v>120</v>
      </c>
      <c r="J13" s="380" t="s">
        <v>121</v>
      </c>
      <c r="K13" s="62"/>
      <c r="L13" s="148"/>
      <c r="M13" s="12"/>
      <c r="N13" s="130" t="str">
        <f t="shared" si="4"/>
        <v>NA</v>
      </c>
      <c r="O13" s="130" t="str">
        <f t="shared" si="0"/>
        <v>NA</v>
      </c>
      <c r="P13" s="130" t="str">
        <f t="shared" ca="1" si="0"/>
        <v>amarillo</v>
      </c>
      <c r="Q13" s="36" t="str">
        <f t="shared" si="5"/>
        <v>Calificar</v>
      </c>
      <c r="R13" s="36" t="str">
        <f t="shared" si="5"/>
        <v>Calificar</v>
      </c>
      <c r="S13" s="135" t="str">
        <f t="shared" si="5"/>
        <v>Sin Diligenciar</v>
      </c>
      <c r="T13" s="132" t="str">
        <f t="shared" si="6"/>
        <v>Calificar</v>
      </c>
      <c r="U13" s="136">
        <v>4</v>
      </c>
      <c r="V13" s="136"/>
      <c r="W13" s="36"/>
      <c r="X13" s="135"/>
      <c r="Y13" s="36"/>
      <c r="Z13" s="104" t="str">
        <f>IF(T13="Calificar",IF(U13=0,"rojo",IF(AND(U13&gt;0,U13&lt;=3),"amarillo","verde")),"verde")</f>
        <v>verde</v>
      </c>
      <c r="AA13" s="104" t="str">
        <f>IF(U13="Calificar",IF(W13=0,"rojo",IF(AND(W13&gt;0,W13&lt;=3),"amarillo","verde")),"verde")</f>
        <v>verde</v>
      </c>
      <c r="AB13" s="124" t="str">
        <f t="shared" si="1"/>
        <v>verde</v>
      </c>
      <c r="AC13" s="43" t="str">
        <f t="shared" ref="AC13:AE14" si="20">IF(AND(N13="amarillo",Q13="Sin Diligenciar"),"verde",IF(AND(N13="naranja",Q13="Sin Diligenciar"),"naranja",IF(AND(N13="rojo",Q13="Sin Diligenciar"),"rojo",Z13)))</f>
        <v>verde</v>
      </c>
      <c r="AD13" s="43" t="str">
        <f t="shared" si="20"/>
        <v>verde</v>
      </c>
      <c r="AE13" s="43" t="str">
        <f t="shared" ca="1" si="20"/>
        <v>verde</v>
      </c>
      <c r="AF13" s="130" t="str">
        <f t="shared" ca="1" si="7"/>
        <v>verde</v>
      </c>
      <c r="AG13" s="139">
        <f t="shared" ca="1" si="3"/>
        <v>4</v>
      </c>
      <c r="AH13" s="43"/>
      <c r="AI13" s="43"/>
      <c r="AJ13" s="43"/>
      <c r="AK13" s="43"/>
    </row>
    <row r="14" spans="1:37" s="70" customFormat="1" ht="197.25" hidden="1" customHeight="1">
      <c r="A14" s="469"/>
      <c r="B14" s="224" t="s">
        <v>144</v>
      </c>
      <c r="C14" s="311" t="s">
        <v>334</v>
      </c>
      <c r="D14" s="311" t="s">
        <v>335</v>
      </c>
      <c r="E14" s="306" t="s">
        <v>288</v>
      </c>
      <c r="F14" s="477">
        <v>45691</v>
      </c>
      <c r="G14" s="42">
        <v>45777</v>
      </c>
      <c r="H14" s="466">
        <v>45989</v>
      </c>
      <c r="I14" s="374" t="s">
        <v>336</v>
      </c>
      <c r="J14" s="379" t="s">
        <v>337</v>
      </c>
      <c r="K14" s="375"/>
      <c r="L14" s="148"/>
      <c r="M14" s="12"/>
      <c r="N14" s="130" t="str">
        <f t="shared" si="4"/>
        <v>NA</v>
      </c>
      <c r="O14" s="130" t="str">
        <f t="shared" si="0"/>
        <v>NA</v>
      </c>
      <c r="P14" s="130" t="str">
        <f t="shared" ca="1" si="0"/>
        <v>amarillo</v>
      </c>
      <c r="Q14" s="36" t="str">
        <f t="shared" si="5"/>
        <v>Calificar</v>
      </c>
      <c r="R14" s="36" t="str">
        <f t="shared" si="5"/>
        <v>Calificar</v>
      </c>
      <c r="S14" s="135" t="str">
        <f t="shared" si="5"/>
        <v>Sin Diligenciar</v>
      </c>
      <c r="T14" s="132" t="str">
        <f t="shared" si="6"/>
        <v>Calificar</v>
      </c>
      <c r="U14" s="136">
        <v>5</v>
      </c>
      <c r="V14" s="136"/>
      <c r="W14" s="36"/>
      <c r="X14" s="135"/>
      <c r="Y14" s="36"/>
      <c r="Z14" s="104" t="str">
        <f>IF(T14="Calificar",IF(U14=0,"rojo",IF(AND(U14&gt;0,U14&lt;=3),"amarillo","verde")),"verde")</f>
        <v>verde</v>
      </c>
      <c r="AA14" s="104" t="str">
        <f>IF(U14="Calificar",IF(W14=0,"rojo",IF(AND(W14&gt;0,W14&lt;=3),"amarillo","verde")),"verde")</f>
        <v>verde</v>
      </c>
      <c r="AB14" s="124" t="str">
        <f t="shared" si="1"/>
        <v>verde</v>
      </c>
      <c r="AC14" s="43" t="str">
        <f t="shared" si="20"/>
        <v>verde</v>
      </c>
      <c r="AD14" s="43" t="str">
        <f t="shared" si="20"/>
        <v>verde</v>
      </c>
      <c r="AE14" s="43" t="str">
        <f t="shared" ca="1" si="20"/>
        <v>verde</v>
      </c>
      <c r="AF14" s="130" t="str">
        <f t="shared" ca="1" si="7"/>
        <v>verde</v>
      </c>
      <c r="AG14" s="139">
        <f t="shared" ca="1" si="3"/>
        <v>4</v>
      </c>
      <c r="AH14" s="43"/>
      <c r="AI14" s="43"/>
      <c r="AJ14" s="43"/>
      <c r="AK14" s="43"/>
    </row>
    <row r="15" spans="1:37" s="70" customFormat="1" ht="58.5" hidden="1" customHeight="1">
      <c r="A15" s="469"/>
      <c r="B15" s="305"/>
      <c r="C15" s="312"/>
      <c r="D15" s="312"/>
      <c r="E15" s="307"/>
      <c r="F15" s="478"/>
      <c r="G15" s="42">
        <v>45900</v>
      </c>
      <c r="H15" s="467"/>
      <c r="I15" s="374"/>
      <c r="J15" s="379" t="s">
        <v>338</v>
      </c>
      <c r="K15" s="375"/>
      <c r="L15" s="148"/>
      <c r="M15" s="12"/>
      <c r="N15" s="130" t="str">
        <f t="shared" si="4"/>
        <v>NA</v>
      </c>
      <c r="O15" s="130" t="str">
        <f t="shared" si="0"/>
        <v>NA</v>
      </c>
      <c r="P15" s="130" t="str">
        <f t="shared" si="0"/>
        <v>NA</v>
      </c>
      <c r="Q15" s="36" t="str">
        <f t="shared" ref="Q15:Q16" si="21">IF(ISBLANK(I15),"Sin Diligenciar","Calificar")</f>
        <v>Sin Diligenciar</v>
      </c>
      <c r="R15" s="36" t="str">
        <f t="shared" ref="R15:R16" si="22">IF(ISBLANK(J15),"Sin Diligenciar","Calificar")</f>
        <v>Calificar</v>
      </c>
      <c r="S15" s="135" t="str">
        <f t="shared" ref="S15:S16" si="23">IF(ISBLANK(K15),"Sin Diligenciar","Calificar")</f>
        <v>Sin Diligenciar</v>
      </c>
      <c r="T15" s="132" t="str">
        <f t="shared" ref="T15:T16" si="24">IF(OR(Q15="Calificar",R15="Calificar",S15="Calificar"),"Calificar","Sin Diligenciar")</f>
        <v>Calificar</v>
      </c>
      <c r="U15" s="136">
        <v>3</v>
      </c>
      <c r="V15" s="136"/>
      <c r="W15" s="36"/>
      <c r="X15" s="135"/>
      <c r="Y15" s="36"/>
      <c r="Z15" s="104" t="str">
        <f t="shared" ref="Z15:Z16" si="25">IF(T15="Calificar",IF(U15=0,"rojo",IF(AND(U15&gt;0,U15&lt;=3),"amarillo","verde")),"verde")</f>
        <v>amarillo</v>
      </c>
      <c r="AA15" s="104" t="str">
        <f t="shared" ref="AA15:AA16" si="26">IF(U15="Calificar",IF(W15=0,"rojo",IF(AND(W15&gt;0,W15&lt;=3),"amarillo","verde")),"verde")</f>
        <v>verde</v>
      </c>
      <c r="AB15" s="124" t="str">
        <f t="shared" ref="AB15:AB16" si="27">IF(W15="Calificar",IF(X15=0,"rojo",IF(AND(X15&gt;0,X15&lt;=3),"amarillo","verde")),"verde")</f>
        <v>verde</v>
      </c>
      <c r="AC15" s="43" t="str">
        <f t="shared" ref="AC15:AC16" si="28">IF(AND(N15="amarillo",Q15="Sin Diligenciar"),"verde",IF(AND(N15="naranja",Q15="Sin Diligenciar"),"naranja",IF(AND(N15="rojo",Q15="Sin Diligenciar"),"rojo",Z15)))</f>
        <v>amarillo</v>
      </c>
      <c r="AD15" s="43" t="str">
        <f t="shared" ref="AD15:AD16" si="29">IF(AND(O15="amarillo",R15="Sin Diligenciar"),"verde",IF(AND(O15="naranja",R15="Sin Diligenciar"),"naranja",IF(AND(O15="rojo",R15="Sin Diligenciar"),"rojo",AA15)))</f>
        <v>verde</v>
      </c>
      <c r="AE15" s="43" t="str">
        <f t="shared" ref="AE15:AE16" si="30">IF(AND(P15="amarillo",S15="Sin Diligenciar"),"verde",IF(AND(P15="naranja",S15="Sin Diligenciar"),"naranja",IF(AND(P15="rojo",S15="Sin Diligenciar"),"rojo",AB15)))</f>
        <v>verde</v>
      </c>
      <c r="AF15" s="130" t="str">
        <f t="shared" ref="AF15:AF16" si="31">IF(OR(AC15="rojo",AD15="rojo",AE15="rojo"),"rojo",IF(OR(AC15="naranja",AD15="naranja",AE15="naranja"),"naranja",IF(OR(AC15="amarillo",AD15="amarillo",AE15="amarillo"),"amarillo","verde")))</f>
        <v>amarillo</v>
      </c>
      <c r="AG15" s="139">
        <f t="shared" ref="AG15:AG16" si="32">IF(OR(AD15="rojo",AE15="rojo",AF15="rojo"),1,IF(OR(AD15="naranja",AE15="naranja",AF15="naranja"),2,IF(OR(AD15="amarillo",AE15="amarillo",AF15="amarillo"),3,4)))</f>
        <v>3</v>
      </c>
      <c r="AH15" s="43"/>
      <c r="AI15" s="43"/>
      <c r="AJ15" s="43"/>
      <c r="AK15" s="43"/>
    </row>
    <row r="16" spans="1:37" s="70" customFormat="1" ht="57.75" hidden="1" customHeight="1">
      <c r="A16" s="469"/>
      <c r="B16" s="232"/>
      <c r="C16" s="313"/>
      <c r="D16" s="313"/>
      <c r="E16" s="308"/>
      <c r="F16" s="479"/>
      <c r="G16" s="42">
        <v>45989</v>
      </c>
      <c r="H16" s="468"/>
      <c r="I16" s="374"/>
      <c r="J16" s="379"/>
      <c r="K16" s="375"/>
      <c r="L16" s="148"/>
      <c r="M16" s="12"/>
      <c r="N16" s="130" t="str">
        <f t="shared" si="4"/>
        <v>NA</v>
      </c>
      <c r="O16" s="130" t="str">
        <f t="shared" si="0"/>
        <v>NA</v>
      </c>
      <c r="P16" s="130" t="str">
        <f t="shared" si="0"/>
        <v>NA</v>
      </c>
      <c r="Q16" s="36" t="str">
        <f t="shared" si="21"/>
        <v>Sin Diligenciar</v>
      </c>
      <c r="R16" s="36" t="str">
        <f t="shared" si="22"/>
        <v>Sin Diligenciar</v>
      </c>
      <c r="S16" s="135" t="str">
        <f t="shared" si="23"/>
        <v>Sin Diligenciar</v>
      </c>
      <c r="T16" s="132" t="str">
        <f t="shared" si="24"/>
        <v>Sin Diligenciar</v>
      </c>
      <c r="U16" s="136"/>
      <c r="V16" s="136"/>
      <c r="W16" s="36"/>
      <c r="X16" s="135"/>
      <c r="Y16" s="36"/>
      <c r="Z16" s="104" t="str">
        <f t="shared" si="25"/>
        <v>verde</v>
      </c>
      <c r="AA16" s="104" t="str">
        <f t="shared" si="26"/>
        <v>verde</v>
      </c>
      <c r="AB16" s="124" t="str">
        <f t="shared" si="27"/>
        <v>verde</v>
      </c>
      <c r="AC16" s="43" t="str">
        <f t="shared" si="28"/>
        <v>verde</v>
      </c>
      <c r="AD16" s="43" t="str">
        <f t="shared" si="29"/>
        <v>verde</v>
      </c>
      <c r="AE16" s="43" t="str">
        <f t="shared" si="30"/>
        <v>verde</v>
      </c>
      <c r="AF16" s="130" t="str">
        <f t="shared" si="31"/>
        <v>verde</v>
      </c>
      <c r="AG16" s="139">
        <f t="shared" si="32"/>
        <v>4</v>
      </c>
      <c r="AH16" s="43"/>
      <c r="AI16" s="43"/>
      <c r="AJ16" s="43"/>
      <c r="AK16" s="43"/>
    </row>
    <row r="17" spans="1:37" s="70" customFormat="1" ht="88.5" hidden="1" customHeight="1">
      <c r="A17" s="469"/>
      <c r="B17" s="23" t="s">
        <v>150</v>
      </c>
      <c r="C17" s="68" t="s">
        <v>339</v>
      </c>
      <c r="D17" s="62" t="s">
        <v>340</v>
      </c>
      <c r="E17" s="36" t="s">
        <v>341</v>
      </c>
      <c r="F17" s="71">
        <v>45717</v>
      </c>
      <c r="G17" s="42">
        <v>45989</v>
      </c>
      <c r="H17" s="42">
        <v>45989</v>
      </c>
      <c r="I17" s="374" t="s">
        <v>342</v>
      </c>
      <c r="J17" s="379" t="s">
        <v>343</v>
      </c>
      <c r="K17" s="375"/>
      <c r="L17" s="148"/>
      <c r="M17" s="12"/>
      <c r="N17" s="130" t="str">
        <f t="shared" si="4"/>
        <v>NA</v>
      </c>
      <c r="O17" s="130" t="str">
        <f t="shared" si="0"/>
        <v>NA</v>
      </c>
      <c r="P17" s="130" t="str">
        <f t="shared" ca="1" si="0"/>
        <v>amarillo</v>
      </c>
      <c r="Q17" s="36" t="str">
        <f t="shared" si="5"/>
        <v>Calificar</v>
      </c>
      <c r="R17" s="36" t="str">
        <f t="shared" si="5"/>
        <v>Calificar</v>
      </c>
      <c r="S17" s="135" t="str">
        <f t="shared" si="5"/>
        <v>Sin Diligenciar</v>
      </c>
      <c r="T17" s="132" t="str">
        <f t="shared" si="6"/>
        <v>Calificar</v>
      </c>
      <c r="U17" s="136">
        <v>5</v>
      </c>
      <c r="V17" s="136"/>
      <c r="W17" s="36"/>
      <c r="X17" s="135"/>
      <c r="Y17" s="36"/>
      <c r="Z17" s="104" t="str">
        <f t="shared" ref="Z17:Z22" si="33">IF(T17="Calificar",IF(U17=0,"rojo",IF(AND(U17&gt;0,U17&lt;=3),"amarillo","verde")),"verde")</f>
        <v>verde</v>
      </c>
      <c r="AA17" s="104" t="str">
        <f t="shared" ref="AA17:AA22" si="34">IF(U17="Calificar",IF(W17=0,"rojo",IF(AND(W17&gt;0,W17&lt;=3),"amarillo","verde")),"verde")</f>
        <v>verde</v>
      </c>
      <c r="AB17" s="124" t="str">
        <f t="shared" si="1"/>
        <v>verde</v>
      </c>
      <c r="AC17" s="43" t="str">
        <f t="shared" ref="AC17:AE22" si="35">IF(AND(N17="amarillo",Q17="Sin Diligenciar"),"verde",IF(AND(N17="naranja",Q17="Sin Diligenciar"),"naranja",IF(AND(N17="rojo",Q17="Sin Diligenciar"),"rojo",Z17)))</f>
        <v>verde</v>
      </c>
      <c r="AD17" s="43" t="str">
        <f t="shared" si="35"/>
        <v>verde</v>
      </c>
      <c r="AE17" s="43" t="str">
        <f t="shared" ca="1" si="35"/>
        <v>verde</v>
      </c>
      <c r="AF17" s="130" t="str">
        <f t="shared" ca="1" si="7"/>
        <v>verde</v>
      </c>
      <c r="AG17" s="139">
        <f t="shared" ca="1" si="3"/>
        <v>4</v>
      </c>
      <c r="AH17" s="12"/>
      <c r="AI17" s="12"/>
      <c r="AJ17" s="12"/>
      <c r="AK17" s="12"/>
    </row>
    <row r="18" spans="1:37" s="70" customFormat="1" ht="127.5" customHeight="1">
      <c r="A18" s="469"/>
      <c r="B18" s="23" t="s">
        <v>154</v>
      </c>
      <c r="C18" s="62" t="s">
        <v>344</v>
      </c>
      <c r="D18" s="29" t="s">
        <v>345</v>
      </c>
      <c r="E18" s="29" t="s">
        <v>346</v>
      </c>
      <c r="F18" s="71">
        <v>45691</v>
      </c>
      <c r="G18" s="71">
        <v>45838</v>
      </c>
      <c r="H18" s="71">
        <v>45838</v>
      </c>
      <c r="I18" s="61" t="s">
        <v>347</v>
      </c>
      <c r="J18" s="61" t="s">
        <v>348</v>
      </c>
      <c r="K18" s="375"/>
      <c r="L18" s="148"/>
      <c r="M18" s="12"/>
      <c r="N18" s="130" t="str">
        <f t="shared" si="4"/>
        <v>NA</v>
      </c>
      <c r="O18" s="130" t="str">
        <f t="shared" ca="1" si="0"/>
        <v>rojo</v>
      </c>
      <c r="P18" s="130" t="str">
        <f t="shared" si="0"/>
        <v>NA</v>
      </c>
      <c r="Q18" s="36" t="str">
        <f t="shared" si="5"/>
        <v>Calificar</v>
      </c>
      <c r="R18" s="36" t="str">
        <f t="shared" si="5"/>
        <v>Calificar</v>
      </c>
      <c r="S18" s="135" t="str">
        <f t="shared" si="5"/>
        <v>Sin Diligenciar</v>
      </c>
      <c r="T18" s="132" t="str">
        <f t="shared" si="6"/>
        <v>Calificar</v>
      </c>
      <c r="U18" s="136">
        <v>5</v>
      </c>
      <c r="V18" s="136"/>
      <c r="W18" s="36">
        <v>5</v>
      </c>
      <c r="X18" s="135"/>
      <c r="Y18" s="36"/>
      <c r="Z18" s="104" t="str">
        <f t="shared" si="33"/>
        <v>verde</v>
      </c>
      <c r="AA18" s="104" t="str">
        <f t="shared" si="34"/>
        <v>verde</v>
      </c>
      <c r="AB18" s="124" t="str">
        <f t="shared" si="1"/>
        <v>verde</v>
      </c>
      <c r="AC18" s="43" t="str">
        <f t="shared" si="35"/>
        <v>verde</v>
      </c>
      <c r="AD18" s="43" t="str">
        <f t="shared" ca="1" si="35"/>
        <v>verde</v>
      </c>
      <c r="AE18" s="43" t="str">
        <f t="shared" si="35"/>
        <v>verde</v>
      </c>
      <c r="AF18" s="130" t="str">
        <f t="shared" ca="1" si="7"/>
        <v>verde</v>
      </c>
      <c r="AG18" s="139">
        <f t="shared" ca="1" si="3"/>
        <v>4</v>
      </c>
      <c r="AH18" s="12"/>
      <c r="AI18" s="12"/>
      <c r="AJ18" s="12"/>
      <c r="AK18" s="12"/>
    </row>
    <row r="19" spans="1:37" s="70" customFormat="1" ht="84.75" hidden="1" customHeight="1">
      <c r="A19" s="420"/>
      <c r="B19" s="23" t="s">
        <v>159</v>
      </c>
      <c r="C19" s="68" t="s">
        <v>349</v>
      </c>
      <c r="D19" s="62" t="s">
        <v>350</v>
      </c>
      <c r="E19" s="64" t="s">
        <v>351</v>
      </c>
      <c r="F19" s="71">
        <v>45672</v>
      </c>
      <c r="G19" s="42">
        <v>46006</v>
      </c>
      <c r="H19" s="42">
        <v>46006</v>
      </c>
      <c r="I19" s="61" t="s">
        <v>352</v>
      </c>
      <c r="J19" s="378" t="s">
        <v>353</v>
      </c>
      <c r="K19" s="62"/>
      <c r="L19" s="148"/>
      <c r="M19" s="12"/>
      <c r="N19" s="130" t="str">
        <f t="shared" si="4"/>
        <v>NA</v>
      </c>
      <c r="O19" s="130" t="str">
        <f t="shared" si="0"/>
        <v>NA</v>
      </c>
      <c r="P19" s="130" t="str">
        <f t="shared" ca="1" si="0"/>
        <v>amarillo</v>
      </c>
      <c r="Q19" s="36" t="str">
        <f t="shared" si="5"/>
        <v>Calificar</v>
      </c>
      <c r="R19" s="36" t="str">
        <f t="shared" si="5"/>
        <v>Calificar</v>
      </c>
      <c r="S19" s="135" t="str">
        <f t="shared" si="5"/>
        <v>Sin Diligenciar</v>
      </c>
      <c r="T19" s="132" t="str">
        <f t="shared" si="6"/>
        <v>Calificar</v>
      </c>
      <c r="U19" s="136">
        <v>3</v>
      </c>
      <c r="V19" s="136"/>
      <c r="W19" s="36"/>
      <c r="X19" s="135"/>
      <c r="Y19" s="36"/>
      <c r="Z19" s="104" t="str">
        <f t="shared" si="33"/>
        <v>amarillo</v>
      </c>
      <c r="AA19" s="104" t="str">
        <f t="shared" si="34"/>
        <v>verde</v>
      </c>
      <c r="AB19" s="124" t="str">
        <f t="shared" si="1"/>
        <v>verde</v>
      </c>
      <c r="AC19" s="43" t="str">
        <f t="shared" si="35"/>
        <v>amarillo</v>
      </c>
      <c r="AD19" s="43" t="str">
        <f t="shared" si="35"/>
        <v>verde</v>
      </c>
      <c r="AE19" s="43" t="str">
        <f t="shared" ca="1" si="35"/>
        <v>verde</v>
      </c>
      <c r="AF19" s="130" t="str">
        <f t="shared" ca="1" si="7"/>
        <v>amarillo</v>
      </c>
      <c r="AG19" s="139">
        <f t="shared" ca="1" si="3"/>
        <v>3</v>
      </c>
      <c r="AH19" s="12"/>
      <c r="AI19" s="12"/>
      <c r="AJ19" s="12"/>
      <c r="AK19" s="12"/>
    </row>
    <row r="20" spans="1:37" s="44" customFormat="1" ht="92.25" hidden="1" customHeight="1">
      <c r="A20" s="436" t="s">
        <v>354</v>
      </c>
      <c r="B20" s="23" t="s">
        <v>70</v>
      </c>
      <c r="C20" s="36" t="s">
        <v>355</v>
      </c>
      <c r="D20" s="36" t="s">
        <v>356</v>
      </c>
      <c r="E20" s="36" t="s">
        <v>357</v>
      </c>
      <c r="F20" s="42">
        <v>45931</v>
      </c>
      <c r="G20" s="42">
        <v>45989</v>
      </c>
      <c r="H20" s="42">
        <v>45989</v>
      </c>
      <c r="I20" s="374"/>
      <c r="J20" s="376"/>
      <c r="K20" s="377"/>
      <c r="L20" s="148"/>
      <c r="M20" s="12"/>
      <c r="N20" s="130" t="str">
        <f t="shared" si="4"/>
        <v>NA</v>
      </c>
      <c r="O20" s="130" t="str">
        <f t="shared" si="0"/>
        <v>NA</v>
      </c>
      <c r="P20" s="130" t="str">
        <f t="shared" ca="1" si="0"/>
        <v>amarillo</v>
      </c>
      <c r="Q20" s="36" t="str">
        <f t="shared" si="5"/>
        <v>Sin Diligenciar</v>
      </c>
      <c r="R20" s="36" t="str">
        <f t="shared" si="5"/>
        <v>Sin Diligenciar</v>
      </c>
      <c r="S20" s="135" t="str">
        <f t="shared" si="5"/>
        <v>Sin Diligenciar</v>
      </c>
      <c r="T20" s="132" t="str">
        <f t="shared" si="6"/>
        <v>Sin Diligenciar</v>
      </c>
      <c r="U20" s="136">
        <v>3</v>
      </c>
      <c r="V20" s="136"/>
      <c r="W20" s="36"/>
      <c r="X20" s="135"/>
      <c r="Y20" s="36"/>
      <c r="Z20" s="104" t="str">
        <f t="shared" si="33"/>
        <v>verde</v>
      </c>
      <c r="AA20" s="104" t="str">
        <f t="shared" si="34"/>
        <v>verde</v>
      </c>
      <c r="AB20" s="124" t="str">
        <f t="shared" si="1"/>
        <v>verde</v>
      </c>
      <c r="AC20" s="43" t="str">
        <f t="shared" si="35"/>
        <v>verde</v>
      </c>
      <c r="AD20" s="43" t="str">
        <f t="shared" si="35"/>
        <v>verde</v>
      </c>
      <c r="AE20" s="43" t="str">
        <f t="shared" ca="1" si="35"/>
        <v>verde</v>
      </c>
      <c r="AF20" s="130" t="str">
        <f t="shared" ca="1" si="7"/>
        <v>verde</v>
      </c>
      <c r="AG20" s="139">
        <f t="shared" ca="1" si="3"/>
        <v>4</v>
      </c>
      <c r="AH20" s="12"/>
      <c r="AI20" s="12"/>
      <c r="AJ20" s="12"/>
      <c r="AK20" s="12"/>
    </row>
    <row r="21" spans="1:37" s="44" customFormat="1" ht="80.25" hidden="1" customHeight="1">
      <c r="A21" s="437"/>
      <c r="B21" s="23" t="s">
        <v>228</v>
      </c>
      <c r="C21" s="29" t="s">
        <v>358</v>
      </c>
      <c r="D21" s="36" t="s">
        <v>359</v>
      </c>
      <c r="E21" s="36" t="s">
        <v>360</v>
      </c>
      <c r="F21" s="41">
        <v>45717</v>
      </c>
      <c r="G21" s="42">
        <v>46021</v>
      </c>
      <c r="H21" s="42">
        <v>46021</v>
      </c>
      <c r="I21" s="61" t="s">
        <v>361</v>
      </c>
      <c r="J21" s="61" t="s">
        <v>361</v>
      </c>
      <c r="K21" s="29"/>
      <c r="L21" s="148"/>
      <c r="M21" s="12"/>
      <c r="N21" s="130" t="str">
        <f t="shared" si="4"/>
        <v>NA</v>
      </c>
      <c r="O21" s="130" t="str">
        <f t="shared" si="0"/>
        <v>NA</v>
      </c>
      <c r="P21" s="130" t="str">
        <f t="shared" ca="1" si="0"/>
        <v>amarillo</v>
      </c>
      <c r="Q21" s="36" t="str">
        <f t="shared" si="5"/>
        <v>Calificar</v>
      </c>
      <c r="R21" s="36" t="str">
        <f t="shared" si="5"/>
        <v>Calificar</v>
      </c>
      <c r="S21" s="135" t="str">
        <f t="shared" si="5"/>
        <v>Sin Diligenciar</v>
      </c>
      <c r="T21" s="132" t="str">
        <f t="shared" si="6"/>
        <v>Calificar</v>
      </c>
      <c r="U21" s="136">
        <v>3</v>
      </c>
      <c r="V21" s="136"/>
      <c r="W21" s="36"/>
      <c r="X21" s="135"/>
      <c r="Y21" s="36"/>
      <c r="Z21" s="104" t="str">
        <f t="shared" si="33"/>
        <v>amarillo</v>
      </c>
      <c r="AA21" s="104" t="str">
        <f t="shared" si="34"/>
        <v>verde</v>
      </c>
      <c r="AB21" s="124" t="str">
        <f t="shared" si="1"/>
        <v>verde</v>
      </c>
      <c r="AC21" s="43" t="str">
        <f t="shared" si="35"/>
        <v>amarillo</v>
      </c>
      <c r="AD21" s="43" t="str">
        <f t="shared" si="35"/>
        <v>verde</v>
      </c>
      <c r="AE21" s="43" t="str">
        <f t="shared" ca="1" si="35"/>
        <v>verde</v>
      </c>
      <c r="AF21" s="130" t="str">
        <f t="shared" ca="1" si="7"/>
        <v>amarillo</v>
      </c>
      <c r="AG21" s="139">
        <f t="shared" ca="1" si="3"/>
        <v>3</v>
      </c>
      <c r="AH21" s="12"/>
      <c r="AI21" s="12"/>
      <c r="AJ21" s="12"/>
      <c r="AK21" s="12"/>
    </row>
    <row r="22" spans="1:37" s="44" customFormat="1" ht="270" hidden="1">
      <c r="A22" s="437"/>
      <c r="B22" s="224" t="s">
        <v>232</v>
      </c>
      <c r="C22" s="306" t="s">
        <v>362</v>
      </c>
      <c r="D22" s="306" t="s">
        <v>363</v>
      </c>
      <c r="E22" s="336" t="s">
        <v>263</v>
      </c>
      <c r="F22" s="429">
        <v>45691</v>
      </c>
      <c r="G22" s="339">
        <v>45777</v>
      </c>
      <c r="H22" s="466">
        <v>45989</v>
      </c>
      <c r="I22" s="61" t="s">
        <v>364</v>
      </c>
      <c r="J22" s="29" t="s">
        <v>365</v>
      </c>
      <c r="K22" s="29"/>
      <c r="L22" s="148"/>
      <c r="M22" s="12"/>
      <c r="N22" s="130" t="str">
        <f t="shared" si="4"/>
        <v>NA</v>
      </c>
      <c r="O22" s="130" t="str">
        <f t="shared" si="0"/>
        <v>NA</v>
      </c>
      <c r="P22" s="130" t="str">
        <f t="shared" ca="1" si="0"/>
        <v>amarillo</v>
      </c>
      <c r="Q22" s="36" t="str">
        <f t="shared" si="5"/>
        <v>Calificar</v>
      </c>
      <c r="R22" s="36" t="str">
        <f t="shared" si="5"/>
        <v>Calificar</v>
      </c>
      <c r="S22" s="135" t="str">
        <f t="shared" si="5"/>
        <v>Sin Diligenciar</v>
      </c>
      <c r="T22" s="132" t="str">
        <f t="shared" si="6"/>
        <v>Calificar</v>
      </c>
      <c r="U22" s="137">
        <v>5</v>
      </c>
      <c r="V22" s="137"/>
      <c r="W22" s="104"/>
      <c r="X22" s="152"/>
      <c r="Y22" s="104"/>
      <c r="Z22" s="104" t="str">
        <f t="shared" si="33"/>
        <v>verde</v>
      </c>
      <c r="AA22" s="104" t="str">
        <f t="shared" si="34"/>
        <v>verde</v>
      </c>
      <c r="AB22" s="124" t="str">
        <f t="shared" si="1"/>
        <v>verde</v>
      </c>
      <c r="AC22" s="43" t="str">
        <f t="shared" si="35"/>
        <v>verde</v>
      </c>
      <c r="AD22" s="43" t="str">
        <f t="shared" si="35"/>
        <v>verde</v>
      </c>
      <c r="AE22" s="43" t="str">
        <f t="shared" ca="1" si="35"/>
        <v>verde</v>
      </c>
      <c r="AF22" s="130" t="str">
        <f t="shared" ca="1" si="7"/>
        <v>verde</v>
      </c>
      <c r="AG22" s="139">
        <f t="shared" ca="1" si="3"/>
        <v>4</v>
      </c>
      <c r="AH22" s="12"/>
      <c r="AI22" s="12"/>
      <c r="AJ22" s="12"/>
      <c r="AK22" s="12"/>
    </row>
    <row r="23" spans="1:37" s="44" customFormat="1" ht="190.5" hidden="1" customHeight="1">
      <c r="A23" s="437"/>
      <c r="B23" s="305"/>
      <c r="C23" s="307"/>
      <c r="D23" s="307"/>
      <c r="E23" s="337"/>
      <c r="F23" s="429"/>
      <c r="G23" s="339">
        <v>45900</v>
      </c>
      <c r="H23" s="467"/>
      <c r="I23" s="61"/>
      <c r="J23" s="48" t="s">
        <v>366</v>
      </c>
      <c r="K23" s="29"/>
      <c r="L23" s="148"/>
      <c r="M23" s="12"/>
      <c r="N23" s="130" t="str">
        <f t="shared" si="4"/>
        <v>NA</v>
      </c>
      <c r="O23" s="130" t="str">
        <f t="shared" si="0"/>
        <v>NA</v>
      </c>
      <c r="P23" s="130" t="str">
        <f t="shared" si="0"/>
        <v>NA</v>
      </c>
      <c r="Q23" s="36" t="str">
        <f t="shared" ref="Q23:Q24" si="36">IF(ISBLANK(I23),"Sin Diligenciar","Calificar")</f>
        <v>Sin Diligenciar</v>
      </c>
      <c r="R23" s="36" t="str">
        <f t="shared" ref="R23:R24" si="37">IF(ISBLANK(J23),"Sin Diligenciar","Calificar")</f>
        <v>Calificar</v>
      </c>
      <c r="S23" s="135" t="str">
        <f t="shared" ref="S23:S24" si="38">IF(ISBLANK(K23),"Sin Diligenciar","Calificar")</f>
        <v>Sin Diligenciar</v>
      </c>
      <c r="T23" s="132" t="str">
        <f t="shared" ref="T23:T24" si="39">IF(OR(Q23="Calificar",R23="Calificar",S23="Calificar"),"Calificar","Sin Diligenciar")</f>
        <v>Calificar</v>
      </c>
      <c r="U23" s="137">
        <v>3</v>
      </c>
      <c r="V23" s="137"/>
      <c r="W23" s="104"/>
      <c r="X23" s="152"/>
      <c r="Y23" s="104"/>
      <c r="Z23" s="104" t="str">
        <f t="shared" ref="Z23:Z24" si="40">IF(T23="Calificar",IF(U23=0,"rojo",IF(AND(U23&gt;0,U23&lt;=3),"amarillo","verde")),"verde")</f>
        <v>amarillo</v>
      </c>
      <c r="AA23" s="104" t="str">
        <f t="shared" ref="AA23:AA24" si="41">IF(U23="Calificar",IF(W23=0,"rojo",IF(AND(W23&gt;0,W23&lt;=3),"amarillo","verde")),"verde")</f>
        <v>verde</v>
      </c>
      <c r="AB23" s="124" t="str">
        <f t="shared" ref="AB23:AB24" si="42">IF(W23="Calificar",IF(X23=0,"rojo",IF(AND(X23&gt;0,X23&lt;=3),"amarillo","verde")),"verde")</f>
        <v>verde</v>
      </c>
      <c r="AC23" s="43" t="str">
        <f t="shared" ref="AC23:AC24" si="43">IF(AND(N23="amarillo",Q23="Sin Diligenciar"),"verde",IF(AND(N23="naranja",Q23="Sin Diligenciar"),"naranja",IF(AND(N23="rojo",Q23="Sin Diligenciar"),"rojo",Z23)))</f>
        <v>amarillo</v>
      </c>
      <c r="AD23" s="43" t="str">
        <f t="shared" ref="AD23:AD24" si="44">IF(AND(O23="amarillo",R23="Sin Diligenciar"),"verde",IF(AND(O23="naranja",R23="Sin Diligenciar"),"naranja",IF(AND(O23="rojo",R23="Sin Diligenciar"),"rojo",AA23)))</f>
        <v>verde</v>
      </c>
      <c r="AE23" s="43" t="str">
        <f t="shared" ref="AE23:AE24" si="45">IF(AND(P23="amarillo",S23="Sin Diligenciar"),"verde",IF(AND(P23="naranja",S23="Sin Diligenciar"),"naranja",IF(AND(P23="rojo",S23="Sin Diligenciar"),"rojo",AB23)))</f>
        <v>verde</v>
      </c>
      <c r="AF23" s="130" t="str">
        <f t="shared" ref="AF23:AF24" si="46">IF(OR(AC23="rojo",AD23="rojo",AE23="rojo"),"rojo",IF(OR(AC23="naranja",AD23="naranja",AE23="naranja"),"naranja",IF(OR(AC23="amarillo",AD23="amarillo",AE23="amarillo"),"amarillo","verde")))</f>
        <v>amarillo</v>
      </c>
      <c r="AG23" s="139">
        <f t="shared" ref="AG23:AG24" si="47">IF(OR(AD23="rojo",AE23="rojo",AF23="rojo"),1,IF(OR(AD23="naranja",AE23="naranja",AF23="naranja"),2,IF(OR(AD23="amarillo",AE23="amarillo",AF23="amarillo"),3,4)))</f>
        <v>3</v>
      </c>
      <c r="AH23" s="12"/>
      <c r="AI23" s="12"/>
      <c r="AJ23" s="12"/>
      <c r="AK23" s="12"/>
    </row>
    <row r="24" spans="1:37" s="44" customFormat="1" ht="36.75" hidden="1" customHeight="1">
      <c r="A24" s="437"/>
      <c r="B24" s="232"/>
      <c r="C24" s="308"/>
      <c r="D24" s="308"/>
      <c r="E24" s="338"/>
      <c r="F24" s="429"/>
      <c r="G24" s="339" t="s">
        <v>367</v>
      </c>
      <c r="H24" s="468"/>
      <c r="I24" s="61"/>
      <c r="J24" s="29"/>
      <c r="K24" s="29"/>
      <c r="L24" s="148"/>
      <c r="M24" s="12"/>
      <c r="N24" s="130" t="str">
        <f t="shared" si="4"/>
        <v>NA</v>
      </c>
      <c r="O24" s="130" t="str">
        <f t="shared" si="0"/>
        <v>NA</v>
      </c>
      <c r="P24" s="130" t="str">
        <f t="shared" si="0"/>
        <v>NA</v>
      </c>
      <c r="Q24" s="36" t="str">
        <f t="shared" si="36"/>
        <v>Sin Diligenciar</v>
      </c>
      <c r="R24" s="36" t="str">
        <f t="shared" si="37"/>
        <v>Sin Diligenciar</v>
      </c>
      <c r="S24" s="135" t="str">
        <f t="shared" si="38"/>
        <v>Sin Diligenciar</v>
      </c>
      <c r="T24" s="132" t="str">
        <f t="shared" si="39"/>
        <v>Sin Diligenciar</v>
      </c>
      <c r="U24" s="137"/>
      <c r="V24" s="137"/>
      <c r="W24" s="104"/>
      <c r="X24" s="152"/>
      <c r="Y24" s="104"/>
      <c r="Z24" s="104" t="str">
        <f t="shared" si="40"/>
        <v>verde</v>
      </c>
      <c r="AA24" s="104" t="str">
        <f t="shared" si="41"/>
        <v>verde</v>
      </c>
      <c r="AB24" s="124" t="str">
        <f t="shared" si="42"/>
        <v>verde</v>
      </c>
      <c r="AC24" s="43" t="str">
        <f t="shared" si="43"/>
        <v>verde</v>
      </c>
      <c r="AD24" s="43" t="str">
        <f t="shared" si="44"/>
        <v>verde</v>
      </c>
      <c r="AE24" s="43" t="str">
        <f t="shared" si="45"/>
        <v>verde</v>
      </c>
      <c r="AF24" s="130" t="str">
        <f t="shared" si="46"/>
        <v>verde</v>
      </c>
      <c r="AG24" s="139">
        <f t="shared" si="47"/>
        <v>4</v>
      </c>
      <c r="AH24" s="12"/>
      <c r="AI24" s="12"/>
      <c r="AJ24" s="12"/>
      <c r="AK24" s="12"/>
    </row>
    <row r="25" spans="1:37" s="44" customFormat="1" ht="75" hidden="1">
      <c r="A25" s="437"/>
      <c r="B25" s="23" t="s">
        <v>237</v>
      </c>
      <c r="C25" s="29" t="s">
        <v>368</v>
      </c>
      <c r="D25" s="29" t="s">
        <v>369</v>
      </c>
      <c r="E25" s="29" t="s">
        <v>370</v>
      </c>
      <c r="F25" s="233">
        <v>45870</v>
      </c>
      <c r="G25" s="42">
        <v>45930</v>
      </c>
      <c r="H25" s="42">
        <v>45930</v>
      </c>
      <c r="I25" s="61" t="s">
        <v>300</v>
      </c>
      <c r="J25" s="61"/>
      <c r="K25" s="29"/>
      <c r="L25" s="148"/>
      <c r="M25" s="12"/>
      <c r="N25" s="130" t="str">
        <f t="shared" si="4"/>
        <v>NA</v>
      </c>
      <c r="O25" s="130" t="str">
        <f t="shared" si="0"/>
        <v>NA</v>
      </c>
      <c r="P25" s="130" t="str">
        <f t="shared" ca="1" si="0"/>
        <v>naranja</v>
      </c>
      <c r="Q25" s="36" t="str">
        <f t="shared" si="5"/>
        <v>Calificar</v>
      </c>
      <c r="R25" s="36" t="str">
        <f t="shared" si="5"/>
        <v>Sin Diligenciar</v>
      </c>
      <c r="S25" s="135" t="str">
        <f t="shared" si="5"/>
        <v>Sin Diligenciar</v>
      </c>
      <c r="T25" s="132" t="str">
        <f t="shared" si="6"/>
        <v>Calificar</v>
      </c>
      <c r="U25" s="138">
        <v>3</v>
      </c>
      <c r="V25" s="138"/>
      <c r="W25" s="130"/>
      <c r="X25" s="153"/>
      <c r="Y25" s="130"/>
      <c r="Z25" s="104" t="str">
        <f t="shared" ref="Z25:Z33" si="48">IF(T25="Calificar",IF(U25=0,"rojo",IF(AND(U25&gt;0,U25&lt;=3),"amarillo","verde")),"verde")</f>
        <v>amarillo</v>
      </c>
      <c r="AA25" s="104" t="str">
        <f t="shared" ref="AA25:AA33" si="49">IF(U25="Calificar",IF(W25=0,"rojo",IF(AND(W25&gt;0,W25&lt;=3),"amarillo","verde")),"verde")</f>
        <v>verde</v>
      </c>
      <c r="AB25" s="124" t="str">
        <f t="shared" si="1"/>
        <v>verde</v>
      </c>
      <c r="AC25" s="43" t="str">
        <f t="shared" ref="AC25:AC33" si="50">IF(AND(N25="amarillo",Q25="Sin Diligenciar"),"verde",IF(AND(N25="naranja",Q25="Sin Diligenciar"),"naranja",IF(AND(N25="rojo",Q25="Sin Diligenciar"),"rojo",Z25)))</f>
        <v>amarillo</v>
      </c>
      <c r="AD25" s="43" t="str">
        <f t="shared" ref="AD25:AD33" si="51">IF(AND(O25="amarillo",R25="Sin Diligenciar"),"verde",IF(AND(O25="naranja",R25="Sin Diligenciar"),"naranja",IF(AND(O25="rojo",R25="Sin Diligenciar"),"rojo",AA25)))</f>
        <v>verde</v>
      </c>
      <c r="AE25" s="43" t="str">
        <f t="shared" ref="AE25:AE33" ca="1" si="52">IF(AND(P25="amarillo",S25="Sin Diligenciar"),"verde",IF(AND(P25="naranja",S25="Sin Diligenciar"),"naranja",IF(AND(P25="rojo",S25="Sin Diligenciar"),"rojo",AB25)))</f>
        <v>naranja</v>
      </c>
      <c r="AF25" s="130" t="str">
        <f t="shared" ca="1" si="7"/>
        <v>naranja</v>
      </c>
      <c r="AG25" s="139">
        <f t="shared" ca="1" si="3"/>
        <v>2</v>
      </c>
      <c r="AH25" s="43"/>
      <c r="AI25" s="43"/>
      <c r="AJ25" s="43"/>
      <c r="AK25" s="43"/>
    </row>
    <row r="26" spans="1:37" s="44" customFormat="1" ht="135" hidden="1">
      <c r="A26" s="437"/>
      <c r="B26" s="23" t="s">
        <v>242</v>
      </c>
      <c r="C26" s="29" t="s">
        <v>371</v>
      </c>
      <c r="D26" s="36" t="s">
        <v>372</v>
      </c>
      <c r="E26" s="36" t="s">
        <v>373</v>
      </c>
      <c r="F26" s="42">
        <v>45931</v>
      </c>
      <c r="G26" s="42">
        <v>45961</v>
      </c>
      <c r="H26" s="42">
        <v>45961</v>
      </c>
      <c r="I26" s="61" t="s">
        <v>374</v>
      </c>
      <c r="J26" s="61"/>
      <c r="K26" s="29"/>
      <c r="L26" s="148"/>
      <c r="M26" s="12"/>
      <c r="N26" s="130" t="str">
        <f t="shared" si="4"/>
        <v>NA</v>
      </c>
      <c r="O26" s="130" t="str">
        <f t="shared" si="0"/>
        <v>NA</v>
      </c>
      <c r="P26" s="130" t="str">
        <f t="shared" ca="1" si="0"/>
        <v>amarillo</v>
      </c>
      <c r="Q26" s="36" t="str">
        <f t="shared" si="5"/>
        <v>Calificar</v>
      </c>
      <c r="R26" s="36" t="str">
        <f t="shared" si="5"/>
        <v>Sin Diligenciar</v>
      </c>
      <c r="S26" s="135" t="str">
        <f t="shared" si="5"/>
        <v>Sin Diligenciar</v>
      </c>
      <c r="T26" s="140" t="str">
        <f t="shared" si="6"/>
        <v>Calificar</v>
      </c>
      <c r="U26" s="141">
        <v>3</v>
      </c>
      <c r="V26" s="141"/>
      <c r="W26" s="142"/>
      <c r="X26" s="154"/>
      <c r="Y26" s="130"/>
      <c r="Z26" s="104" t="str">
        <f t="shared" si="48"/>
        <v>amarillo</v>
      </c>
      <c r="AA26" s="104" t="str">
        <f t="shared" si="49"/>
        <v>verde</v>
      </c>
      <c r="AB26" s="128" t="str">
        <f t="shared" si="1"/>
        <v>verde</v>
      </c>
      <c r="AC26" s="143" t="str">
        <f t="shared" si="50"/>
        <v>amarillo</v>
      </c>
      <c r="AD26" s="143" t="str">
        <f t="shared" si="51"/>
        <v>verde</v>
      </c>
      <c r="AE26" s="143" t="str">
        <f t="shared" ca="1" si="52"/>
        <v>verde</v>
      </c>
      <c r="AF26" s="142" t="str">
        <f t="shared" ca="1" si="7"/>
        <v>amarillo</v>
      </c>
      <c r="AG26" s="144">
        <f t="shared" ca="1" si="3"/>
        <v>3</v>
      </c>
      <c r="AH26" s="43"/>
      <c r="AI26" s="43"/>
      <c r="AJ26" s="43"/>
      <c r="AK26" s="43"/>
    </row>
    <row r="27" spans="1:37" s="44" customFormat="1" ht="60" hidden="1">
      <c r="A27" s="437"/>
      <c r="B27" s="23" t="s">
        <v>246</v>
      </c>
      <c r="C27" s="29" t="s">
        <v>375</v>
      </c>
      <c r="D27" s="29" t="s">
        <v>376</v>
      </c>
      <c r="E27" s="36" t="s">
        <v>321</v>
      </c>
      <c r="F27" s="42">
        <v>45962</v>
      </c>
      <c r="G27" s="42">
        <v>45989</v>
      </c>
      <c r="H27" s="42">
        <v>45989</v>
      </c>
      <c r="I27" s="61" t="s">
        <v>300</v>
      </c>
      <c r="J27" s="61"/>
      <c r="K27" s="29"/>
      <c r="L27" s="148"/>
      <c r="M27" s="12"/>
      <c r="N27" s="130" t="str">
        <f t="shared" si="4"/>
        <v>NA</v>
      </c>
      <c r="O27" s="130" t="str">
        <f t="shared" si="0"/>
        <v>NA</v>
      </c>
      <c r="P27" s="130" t="str">
        <f t="shared" ca="1" si="0"/>
        <v>amarillo</v>
      </c>
      <c r="Q27" s="36" t="str">
        <f t="shared" si="5"/>
        <v>Calificar</v>
      </c>
      <c r="R27" s="36" t="str">
        <f t="shared" si="5"/>
        <v>Sin Diligenciar</v>
      </c>
      <c r="S27" s="135" t="str">
        <f t="shared" si="5"/>
        <v>Sin Diligenciar</v>
      </c>
      <c r="T27" s="140" t="str">
        <f t="shared" si="6"/>
        <v>Calificar</v>
      </c>
      <c r="U27" s="141">
        <v>3</v>
      </c>
      <c r="V27" s="141"/>
      <c r="W27" s="142"/>
      <c r="X27" s="154"/>
      <c r="Y27" s="130"/>
      <c r="Z27" s="104" t="str">
        <f t="shared" si="48"/>
        <v>amarillo</v>
      </c>
      <c r="AA27" s="104" t="str">
        <f t="shared" si="49"/>
        <v>verde</v>
      </c>
      <c r="AB27" s="128" t="str">
        <f t="shared" si="1"/>
        <v>verde</v>
      </c>
      <c r="AC27" s="143" t="str">
        <f t="shared" si="50"/>
        <v>amarillo</v>
      </c>
      <c r="AD27" s="143" t="str">
        <f t="shared" si="51"/>
        <v>verde</v>
      </c>
      <c r="AE27" s="143" t="str">
        <f t="shared" ca="1" si="52"/>
        <v>verde</v>
      </c>
      <c r="AF27" s="142" t="str">
        <f t="shared" ca="1" si="7"/>
        <v>amarillo</v>
      </c>
      <c r="AG27" s="144">
        <f t="shared" ca="1" si="3"/>
        <v>3</v>
      </c>
    </row>
    <row r="28" spans="1:37" s="44" customFormat="1" ht="60" hidden="1">
      <c r="A28" s="437"/>
      <c r="B28" s="23" t="s">
        <v>251</v>
      </c>
      <c r="C28" s="29" t="s">
        <v>377</v>
      </c>
      <c r="D28" s="29" t="s">
        <v>378</v>
      </c>
      <c r="E28" s="29" t="s">
        <v>379</v>
      </c>
      <c r="F28" s="42">
        <v>45962</v>
      </c>
      <c r="G28" s="42">
        <v>45989</v>
      </c>
      <c r="H28" s="42">
        <v>45989</v>
      </c>
      <c r="I28" s="61" t="s">
        <v>300</v>
      </c>
      <c r="J28" s="61"/>
      <c r="K28" s="29"/>
      <c r="L28" s="148"/>
      <c r="M28" s="12"/>
      <c r="N28" s="130" t="str">
        <f t="shared" si="4"/>
        <v>NA</v>
      </c>
      <c r="O28" s="130" t="str">
        <f t="shared" si="4"/>
        <v>NA</v>
      </c>
      <c r="P28" s="130" t="str">
        <f t="shared" ca="1" si="4"/>
        <v>amarillo</v>
      </c>
      <c r="Q28" s="36" t="str">
        <f t="shared" si="5"/>
        <v>Calificar</v>
      </c>
      <c r="R28" s="36" t="str">
        <f t="shared" si="5"/>
        <v>Sin Diligenciar</v>
      </c>
      <c r="S28" s="135" t="str">
        <f t="shared" si="5"/>
        <v>Sin Diligenciar</v>
      </c>
      <c r="T28" s="140" t="str">
        <f t="shared" si="6"/>
        <v>Calificar</v>
      </c>
      <c r="U28" s="141">
        <v>3</v>
      </c>
      <c r="V28" s="141"/>
      <c r="W28" s="142"/>
      <c r="X28" s="154"/>
      <c r="Y28" s="130"/>
      <c r="Z28" s="104" t="str">
        <f t="shared" si="48"/>
        <v>amarillo</v>
      </c>
      <c r="AA28" s="104" t="str">
        <f t="shared" si="49"/>
        <v>verde</v>
      </c>
      <c r="AB28" s="128" t="str">
        <f t="shared" ref="AB28:AB43" si="53">IF(W28="Calificar",IF(X28=0,"rojo",IF(AND(X28&gt;0,X28&lt;=3),"amarillo","verde")),"verde")</f>
        <v>verde</v>
      </c>
      <c r="AC28" s="143" t="str">
        <f t="shared" si="50"/>
        <v>amarillo</v>
      </c>
      <c r="AD28" s="143" t="str">
        <f t="shared" si="51"/>
        <v>verde</v>
      </c>
      <c r="AE28" s="143" t="str">
        <f t="shared" ca="1" si="52"/>
        <v>verde</v>
      </c>
      <c r="AF28" s="142" t="str">
        <f t="shared" ca="1" si="7"/>
        <v>amarillo</v>
      </c>
      <c r="AG28" s="144">
        <f t="shared" ca="1" si="3"/>
        <v>3</v>
      </c>
    </row>
    <row r="29" spans="1:37" s="44" customFormat="1" ht="45" hidden="1">
      <c r="A29" s="437"/>
      <c r="B29" s="23" t="s">
        <v>255</v>
      </c>
      <c r="C29" s="29" t="s">
        <v>380</v>
      </c>
      <c r="D29" s="36" t="s">
        <v>381</v>
      </c>
      <c r="E29" s="36" t="s">
        <v>321</v>
      </c>
      <c r="F29" s="42">
        <v>45962</v>
      </c>
      <c r="G29" s="42">
        <v>45989</v>
      </c>
      <c r="H29" s="42">
        <v>45989</v>
      </c>
      <c r="I29" s="61" t="s">
        <v>300</v>
      </c>
      <c r="J29" s="61"/>
      <c r="K29" s="29"/>
      <c r="L29" s="148"/>
      <c r="M29" s="12"/>
      <c r="N29" s="130" t="str">
        <f t="shared" si="4"/>
        <v>NA</v>
      </c>
      <c r="O29" s="130" t="str">
        <f t="shared" si="4"/>
        <v>NA</v>
      </c>
      <c r="P29" s="130" t="str">
        <f t="shared" ca="1" si="4"/>
        <v>amarillo</v>
      </c>
      <c r="Q29" s="36" t="str">
        <f t="shared" si="5"/>
        <v>Calificar</v>
      </c>
      <c r="R29" s="36" t="str">
        <f t="shared" si="5"/>
        <v>Sin Diligenciar</v>
      </c>
      <c r="S29" s="135" t="str">
        <f t="shared" si="5"/>
        <v>Sin Diligenciar</v>
      </c>
      <c r="T29" s="140" t="str">
        <f t="shared" si="6"/>
        <v>Calificar</v>
      </c>
      <c r="U29" s="141">
        <v>3</v>
      </c>
      <c r="V29" s="141"/>
      <c r="W29" s="142"/>
      <c r="X29" s="154"/>
      <c r="Y29" s="130"/>
      <c r="Z29" s="104" t="str">
        <f t="shared" si="48"/>
        <v>amarillo</v>
      </c>
      <c r="AA29" s="104" t="str">
        <f t="shared" si="49"/>
        <v>verde</v>
      </c>
      <c r="AB29" s="128" t="str">
        <f t="shared" si="53"/>
        <v>verde</v>
      </c>
      <c r="AC29" s="143" t="str">
        <f t="shared" si="50"/>
        <v>amarillo</v>
      </c>
      <c r="AD29" s="143" t="str">
        <f t="shared" si="51"/>
        <v>verde</v>
      </c>
      <c r="AE29" s="143" t="str">
        <f t="shared" ca="1" si="52"/>
        <v>verde</v>
      </c>
      <c r="AF29" s="142" t="str">
        <f t="shared" ca="1" si="7"/>
        <v>amarillo</v>
      </c>
      <c r="AG29" s="144">
        <f t="shared" ca="1" si="3"/>
        <v>3</v>
      </c>
    </row>
    <row r="30" spans="1:37" s="44" customFormat="1" ht="45" hidden="1">
      <c r="A30" s="437"/>
      <c r="B30" s="23" t="s">
        <v>260</v>
      </c>
      <c r="C30" s="29" t="s">
        <v>382</v>
      </c>
      <c r="D30" s="29" t="s">
        <v>383</v>
      </c>
      <c r="E30" s="36" t="s">
        <v>384</v>
      </c>
      <c r="F30" s="42">
        <v>45931</v>
      </c>
      <c r="G30" s="42">
        <v>46020</v>
      </c>
      <c r="H30" s="42">
        <v>46020</v>
      </c>
      <c r="I30" s="61"/>
      <c r="J30" s="61"/>
      <c r="K30" s="29"/>
      <c r="L30" s="148"/>
      <c r="M30" s="12"/>
      <c r="N30" s="130" t="str">
        <f t="shared" si="4"/>
        <v>NA</v>
      </c>
      <c r="O30" s="130" t="str">
        <f t="shared" si="4"/>
        <v>NA</v>
      </c>
      <c r="P30" s="130" t="str">
        <f t="shared" ca="1" si="4"/>
        <v>amarillo</v>
      </c>
      <c r="Q30" s="36" t="str">
        <f t="shared" si="5"/>
        <v>Sin Diligenciar</v>
      </c>
      <c r="R30" s="36" t="str">
        <f t="shared" si="5"/>
        <v>Sin Diligenciar</v>
      </c>
      <c r="S30" s="135" t="str">
        <f t="shared" si="5"/>
        <v>Sin Diligenciar</v>
      </c>
      <c r="T30" s="140" t="str">
        <f t="shared" si="6"/>
        <v>Sin Diligenciar</v>
      </c>
      <c r="U30" s="141">
        <v>3</v>
      </c>
      <c r="V30" s="141"/>
      <c r="W30" s="142"/>
      <c r="X30" s="154"/>
      <c r="Y30" s="130"/>
      <c r="Z30" s="104" t="str">
        <f t="shared" si="48"/>
        <v>verde</v>
      </c>
      <c r="AA30" s="104" t="str">
        <f t="shared" si="49"/>
        <v>verde</v>
      </c>
      <c r="AB30" s="128" t="str">
        <f t="shared" si="53"/>
        <v>verde</v>
      </c>
      <c r="AC30" s="143" t="str">
        <f t="shared" si="50"/>
        <v>verde</v>
      </c>
      <c r="AD30" s="143" t="str">
        <f t="shared" si="51"/>
        <v>verde</v>
      </c>
      <c r="AE30" s="143" t="str">
        <f t="shared" ca="1" si="52"/>
        <v>verde</v>
      </c>
      <c r="AF30" s="142" t="str">
        <f t="shared" ca="1" si="7"/>
        <v>verde</v>
      </c>
      <c r="AG30" s="144">
        <f t="shared" ca="1" si="3"/>
        <v>4</v>
      </c>
    </row>
    <row r="31" spans="1:37" s="44" customFormat="1" ht="60" hidden="1">
      <c r="A31" s="437"/>
      <c r="B31" s="23" t="s">
        <v>267</v>
      </c>
      <c r="C31" s="29" t="s">
        <v>385</v>
      </c>
      <c r="D31" s="36" t="s">
        <v>386</v>
      </c>
      <c r="E31" s="36" t="s">
        <v>387</v>
      </c>
      <c r="F31" s="42">
        <v>45782</v>
      </c>
      <c r="G31" s="42">
        <v>45989</v>
      </c>
      <c r="H31" s="42">
        <v>45989</v>
      </c>
      <c r="I31" s="61"/>
      <c r="J31" s="29"/>
      <c r="K31" s="29"/>
      <c r="L31" s="148"/>
      <c r="M31" s="12"/>
      <c r="N31" s="130" t="str">
        <f t="shared" si="4"/>
        <v>NA</v>
      </c>
      <c r="O31" s="130" t="str">
        <f t="shared" si="4"/>
        <v>NA</v>
      </c>
      <c r="P31" s="130" t="str">
        <f t="shared" ca="1" si="4"/>
        <v>amarillo</v>
      </c>
      <c r="Q31" s="36" t="str">
        <f t="shared" si="5"/>
        <v>Sin Diligenciar</v>
      </c>
      <c r="R31" s="36" t="str">
        <f t="shared" si="5"/>
        <v>Sin Diligenciar</v>
      </c>
      <c r="S31" s="135" t="str">
        <f t="shared" si="5"/>
        <v>Sin Diligenciar</v>
      </c>
      <c r="T31" s="140" t="str">
        <f t="shared" si="6"/>
        <v>Sin Diligenciar</v>
      </c>
      <c r="U31" s="141">
        <v>3</v>
      </c>
      <c r="V31" s="141"/>
      <c r="W31" s="142"/>
      <c r="X31" s="154"/>
      <c r="Y31" s="130"/>
      <c r="Z31" s="104" t="str">
        <f t="shared" si="48"/>
        <v>verde</v>
      </c>
      <c r="AA31" s="104" t="str">
        <f t="shared" si="49"/>
        <v>verde</v>
      </c>
      <c r="AB31" s="128" t="str">
        <f t="shared" si="53"/>
        <v>verde</v>
      </c>
      <c r="AC31" s="143" t="str">
        <f t="shared" si="50"/>
        <v>verde</v>
      </c>
      <c r="AD31" s="143" t="str">
        <f t="shared" si="51"/>
        <v>verde</v>
      </c>
      <c r="AE31" s="143" t="str">
        <f t="shared" ca="1" si="52"/>
        <v>verde</v>
      </c>
      <c r="AF31" s="142" t="str">
        <f t="shared" ca="1" si="7"/>
        <v>verde</v>
      </c>
      <c r="AG31" s="144">
        <f t="shared" ca="1" si="3"/>
        <v>4</v>
      </c>
    </row>
    <row r="32" spans="1:37" s="44" customFormat="1" ht="86.25" customHeight="1">
      <c r="A32" s="437"/>
      <c r="B32" s="23" t="s">
        <v>273</v>
      </c>
      <c r="C32" s="68" t="s">
        <v>268</v>
      </c>
      <c r="D32" s="36" t="s">
        <v>359</v>
      </c>
      <c r="E32" s="36" t="s">
        <v>341</v>
      </c>
      <c r="F32" s="42">
        <v>45856</v>
      </c>
      <c r="G32" s="21">
        <v>45868</v>
      </c>
      <c r="H32" s="21">
        <v>45868</v>
      </c>
      <c r="I32" s="61"/>
      <c r="J32" s="25" t="s">
        <v>388</v>
      </c>
      <c r="K32" s="69"/>
      <c r="L32" s="148"/>
      <c r="M32" s="12"/>
      <c r="N32" s="130" t="str">
        <f t="shared" si="4"/>
        <v>NA</v>
      </c>
      <c r="O32" s="130" t="str">
        <f t="shared" ca="1" si="4"/>
        <v>rojo</v>
      </c>
      <c r="P32" s="130" t="str">
        <f t="shared" si="4"/>
        <v>NA</v>
      </c>
      <c r="Q32" s="36" t="str">
        <f t="shared" si="5"/>
        <v>Sin Diligenciar</v>
      </c>
      <c r="R32" s="36" t="str">
        <f t="shared" si="5"/>
        <v>Calificar</v>
      </c>
      <c r="S32" s="135" t="str">
        <f t="shared" si="5"/>
        <v>Sin Diligenciar</v>
      </c>
      <c r="T32" s="140" t="str">
        <f t="shared" si="6"/>
        <v>Calificar</v>
      </c>
      <c r="U32" s="141">
        <v>5</v>
      </c>
      <c r="V32" s="141"/>
      <c r="W32" s="142"/>
      <c r="X32" s="154"/>
      <c r="Y32" s="130"/>
      <c r="Z32" s="104" t="str">
        <f t="shared" si="48"/>
        <v>verde</v>
      </c>
      <c r="AA32" s="104" t="str">
        <f t="shared" si="49"/>
        <v>verde</v>
      </c>
      <c r="AB32" s="128" t="str">
        <f t="shared" si="53"/>
        <v>verde</v>
      </c>
      <c r="AC32" s="143" t="str">
        <f t="shared" si="50"/>
        <v>verde</v>
      </c>
      <c r="AD32" s="143" t="str">
        <f t="shared" ca="1" si="51"/>
        <v>verde</v>
      </c>
      <c r="AE32" s="143" t="str">
        <f t="shared" si="52"/>
        <v>verde</v>
      </c>
      <c r="AF32" s="142" t="str">
        <f t="shared" ca="1" si="7"/>
        <v>verde</v>
      </c>
      <c r="AG32" s="144">
        <f t="shared" ca="1" si="3"/>
        <v>4</v>
      </c>
    </row>
    <row r="33" spans="1:37" s="44" customFormat="1" ht="125.25" hidden="1" customHeight="1">
      <c r="A33" s="437"/>
      <c r="B33" s="224" t="s">
        <v>277</v>
      </c>
      <c r="C33" s="306" t="s">
        <v>389</v>
      </c>
      <c r="D33" s="309" t="s">
        <v>390</v>
      </c>
      <c r="E33" s="323" t="s">
        <v>125</v>
      </c>
      <c r="F33" s="472">
        <v>45658</v>
      </c>
      <c r="G33" s="73">
        <v>45777</v>
      </c>
      <c r="H33" s="474">
        <v>46022</v>
      </c>
      <c r="I33" s="61" t="s">
        <v>391</v>
      </c>
      <c r="J33" s="25"/>
      <c r="K33" s="69"/>
      <c r="L33" s="148"/>
      <c r="M33" s="12"/>
      <c r="N33" s="130" t="str">
        <f t="shared" si="4"/>
        <v>NA</v>
      </c>
      <c r="O33" s="130" t="str">
        <f t="shared" si="4"/>
        <v>NA</v>
      </c>
      <c r="P33" s="130" t="str">
        <f t="shared" si="4"/>
        <v>NA</v>
      </c>
      <c r="Q33" s="36" t="str">
        <f t="shared" si="5"/>
        <v>Calificar</v>
      </c>
      <c r="R33" s="36" t="str">
        <f t="shared" si="5"/>
        <v>Sin Diligenciar</v>
      </c>
      <c r="S33" s="135" t="str">
        <f t="shared" si="5"/>
        <v>Sin Diligenciar</v>
      </c>
      <c r="T33" s="140" t="str">
        <f t="shared" si="6"/>
        <v>Calificar</v>
      </c>
      <c r="U33" s="141">
        <v>5</v>
      </c>
      <c r="V33" s="212"/>
      <c r="W33" s="142"/>
      <c r="X33" s="154"/>
      <c r="Y33" s="130"/>
      <c r="Z33" s="104" t="str">
        <f t="shared" si="48"/>
        <v>verde</v>
      </c>
      <c r="AA33" s="104" t="str">
        <f t="shared" si="49"/>
        <v>verde</v>
      </c>
      <c r="AB33" s="128" t="str">
        <f t="shared" si="53"/>
        <v>verde</v>
      </c>
      <c r="AC33" s="143" t="str">
        <f t="shared" si="50"/>
        <v>verde</v>
      </c>
      <c r="AD33" s="143" t="str">
        <f t="shared" si="51"/>
        <v>verde</v>
      </c>
      <c r="AE33" s="143" t="str">
        <f t="shared" si="52"/>
        <v>verde</v>
      </c>
      <c r="AF33" s="142" t="str">
        <f t="shared" si="7"/>
        <v>verde</v>
      </c>
      <c r="AG33" s="144">
        <f t="shared" si="3"/>
        <v>4</v>
      </c>
    </row>
    <row r="34" spans="1:37" s="44" customFormat="1" ht="35.25" hidden="1" customHeight="1">
      <c r="A34" s="437"/>
      <c r="B34" s="305"/>
      <c r="C34" s="307"/>
      <c r="D34" s="322"/>
      <c r="E34" s="324"/>
      <c r="F34" s="430"/>
      <c r="G34" s="73">
        <v>45900</v>
      </c>
      <c r="H34" s="475"/>
      <c r="I34" s="61"/>
      <c r="J34" s="25"/>
      <c r="K34" s="69"/>
      <c r="L34" s="148"/>
      <c r="M34" s="12"/>
      <c r="N34" s="130" t="str">
        <f t="shared" si="4"/>
        <v>NA</v>
      </c>
      <c r="O34" s="130" t="str">
        <f t="shared" si="4"/>
        <v>NA</v>
      </c>
      <c r="P34" s="130" t="str">
        <f t="shared" si="4"/>
        <v>NA</v>
      </c>
      <c r="Q34" s="36" t="str">
        <f t="shared" ref="Q34:Q35" si="54">IF(ISBLANK(I34),"Sin Diligenciar","Calificar")</f>
        <v>Sin Diligenciar</v>
      </c>
      <c r="R34" s="36" t="str">
        <f t="shared" ref="R34:R35" si="55">IF(ISBLANK(J34),"Sin Diligenciar","Calificar")</f>
        <v>Sin Diligenciar</v>
      </c>
      <c r="S34" s="135" t="str">
        <f t="shared" ref="S34:S35" si="56">IF(ISBLANK(K34),"Sin Diligenciar","Calificar")</f>
        <v>Sin Diligenciar</v>
      </c>
      <c r="T34" s="140" t="str">
        <f t="shared" ref="T34:T35" si="57">IF(OR(Q34="Calificar",R34="Calificar",S34="Calificar"),"Calificar","Sin Diligenciar")</f>
        <v>Sin Diligenciar</v>
      </c>
      <c r="U34" s="141"/>
      <c r="V34" s="212"/>
      <c r="W34" s="142"/>
      <c r="X34" s="154"/>
      <c r="Y34" s="130"/>
      <c r="Z34" s="104" t="str">
        <f t="shared" ref="Z34:Z35" si="58">IF(T34="Calificar",IF(U34=0,"rojo",IF(AND(U34&gt;0,U34&lt;=3),"amarillo","verde")),"verde")</f>
        <v>verde</v>
      </c>
      <c r="AA34" s="104" t="str">
        <f t="shared" ref="AA34:AA35" si="59">IF(U34="Calificar",IF(W34=0,"rojo",IF(AND(W34&gt;0,W34&lt;=3),"amarillo","verde")),"verde")</f>
        <v>verde</v>
      </c>
      <c r="AB34" s="128" t="str">
        <f t="shared" ref="AB34:AB35" si="60">IF(W34="Calificar",IF(X34=0,"rojo",IF(AND(X34&gt;0,X34&lt;=3),"amarillo","verde")),"verde")</f>
        <v>verde</v>
      </c>
      <c r="AC34" s="143" t="str">
        <f t="shared" ref="AC34:AC35" si="61">IF(AND(N34="amarillo",Q34="Sin Diligenciar"),"verde",IF(AND(N34="naranja",Q34="Sin Diligenciar"),"naranja",IF(AND(N34="rojo",Q34="Sin Diligenciar"),"rojo",Z34)))</f>
        <v>verde</v>
      </c>
      <c r="AD34" s="143" t="str">
        <f t="shared" ref="AD34:AD35" si="62">IF(AND(O34="amarillo",R34="Sin Diligenciar"),"verde",IF(AND(O34="naranja",R34="Sin Diligenciar"),"naranja",IF(AND(O34="rojo",R34="Sin Diligenciar"),"rojo",AA34)))</f>
        <v>verde</v>
      </c>
      <c r="AE34" s="143" t="str">
        <f t="shared" ref="AE34:AE35" si="63">IF(AND(P34="amarillo",S34="Sin Diligenciar"),"verde",IF(AND(P34="naranja",S34="Sin Diligenciar"),"naranja",IF(AND(P34="rojo",S34="Sin Diligenciar"),"rojo",AB34)))</f>
        <v>verde</v>
      </c>
      <c r="AF34" s="142" t="str">
        <f t="shared" ref="AF34:AF35" si="64">IF(OR(AC34="rojo",AD34="rojo",AE34="rojo"),"rojo",IF(OR(AC34="naranja",AD34="naranja",AE34="naranja"),"naranja",IF(OR(AC34="amarillo",AD34="amarillo",AE34="amarillo"),"amarillo","verde")))</f>
        <v>verde</v>
      </c>
      <c r="AG34" s="144">
        <f t="shared" ref="AG34:AG35" si="65">IF(OR(AD34="rojo",AE34="rojo",AF34="rojo"),1,IF(OR(AD34="naranja",AE34="naranja",AF34="naranja"),2,IF(OR(AD34="amarillo",AE34="amarillo",AF34="amarillo"),3,4)))</f>
        <v>4</v>
      </c>
    </row>
    <row r="35" spans="1:37" s="44" customFormat="1" ht="36" hidden="1" customHeight="1">
      <c r="A35" s="437"/>
      <c r="B35" s="232"/>
      <c r="C35" s="308"/>
      <c r="D35" s="310"/>
      <c r="E35" s="325"/>
      <c r="F35" s="473"/>
      <c r="G35" s="73">
        <v>46022</v>
      </c>
      <c r="H35" s="476"/>
      <c r="I35" s="61"/>
      <c r="J35" s="25"/>
      <c r="K35" s="69"/>
      <c r="L35" s="148"/>
      <c r="M35" s="12"/>
      <c r="N35" s="130" t="str">
        <f t="shared" si="4"/>
        <v>NA</v>
      </c>
      <c r="O35" s="130" t="str">
        <f t="shared" si="4"/>
        <v>NA</v>
      </c>
      <c r="P35" s="130" t="str">
        <f t="shared" si="4"/>
        <v>NA</v>
      </c>
      <c r="Q35" s="36" t="str">
        <f t="shared" si="54"/>
        <v>Sin Diligenciar</v>
      </c>
      <c r="R35" s="36" t="str">
        <f t="shared" si="55"/>
        <v>Sin Diligenciar</v>
      </c>
      <c r="S35" s="135" t="str">
        <f t="shared" si="56"/>
        <v>Sin Diligenciar</v>
      </c>
      <c r="T35" s="140" t="str">
        <f t="shared" si="57"/>
        <v>Sin Diligenciar</v>
      </c>
      <c r="U35" s="141"/>
      <c r="V35" s="212"/>
      <c r="W35" s="142"/>
      <c r="X35" s="154"/>
      <c r="Y35" s="130"/>
      <c r="Z35" s="104" t="str">
        <f t="shared" si="58"/>
        <v>verde</v>
      </c>
      <c r="AA35" s="104" t="str">
        <f t="shared" si="59"/>
        <v>verde</v>
      </c>
      <c r="AB35" s="128" t="str">
        <f t="shared" si="60"/>
        <v>verde</v>
      </c>
      <c r="AC35" s="143" t="str">
        <f t="shared" si="61"/>
        <v>verde</v>
      </c>
      <c r="AD35" s="143" t="str">
        <f t="shared" si="62"/>
        <v>verde</v>
      </c>
      <c r="AE35" s="143" t="str">
        <f t="shared" si="63"/>
        <v>verde</v>
      </c>
      <c r="AF35" s="142" t="str">
        <f t="shared" si="64"/>
        <v>verde</v>
      </c>
      <c r="AG35" s="144">
        <f t="shared" si="65"/>
        <v>4</v>
      </c>
    </row>
    <row r="36" spans="1:37" s="44" customFormat="1" ht="86.25" hidden="1" customHeight="1">
      <c r="A36" s="437"/>
      <c r="B36" s="23" t="s">
        <v>281</v>
      </c>
      <c r="C36" s="68" t="s">
        <v>392</v>
      </c>
      <c r="D36" s="62" t="s">
        <v>393</v>
      </c>
      <c r="E36" s="64" t="s">
        <v>394</v>
      </c>
      <c r="F36" s="71">
        <v>45672</v>
      </c>
      <c r="G36" s="42">
        <v>45989</v>
      </c>
      <c r="H36" s="42">
        <v>45989</v>
      </c>
      <c r="I36" s="61"/>
      <c r="J36" s="25"/>
      <c r="K36" s="69"/>
      <c r="L36" s="148"/>
      <c r="M36" s="12"/>
      <c r="N36" s="130" t="str">
        <f t="shared" si="4"/>
        <v>NA</v>
      </c>
      <c r="O36" s="130" t="str">
        <f t="shared" si="4"/>
        <v>NA</v>
      </c>
      <c r="P36" s="130" t="str">
        <f t="shared" ca="1" si="4"/>
        <v>amarillo</v>
      </c>
      <c r="Q36" s="36" t="str">
        <f t="shared" si="5"/>
        <v>Sin Diligenciar</v>
      </c>
      <c r="R36" s="36" t="str">
        <f t="shared" si="5"/>
        <v>Sin Diligenciar</v>
      </c>
      <c r="S36" s="135" t="str">
        <f t="shared" si="5"/>
        <v>Sin Diligenciar</v>
      </c>
      <c r="T36" s="140" t="str">
        <f t="shared" si="6"/>
        <v>Sin Diligenciar</v>
      </c>
      <c r="U36" s="141">
        <v>3</v>
      </c>
      <c r="V36" s="141"/>
      <c r="W36" s="142"/>
      <c r="X36" s="154"/>
      <c r="Y36" s="130"/>
      <c r="Z36" s="104" t="str">
        <f t="shared" ref="Z36:Z43" si="66">IF(T36="Calificar",IF(U36=0,"rojo",IF(AND(U36&gt;0,U36&lt;=3),"amarillo","verde")),"verde")</f>
        <v>verde</v>
      </c>
      <c r="AA36" s="104" t="str">
        <f t="shared" ref="AA36:AA43" si="67">IF(U36="Calificar",IF(W36=0,"rojo",IF(AND(W36&gt;0,W36&lt;=3),"amarillo","verde")),"verde")</f>
        <v>verde</v>
      </c>
      <c r="AB36" s="128" t="str">
        <f t="shared" si="53"/>
        <v>verde</v>
      </c>
      <c r="AC36" s="143" t="str">
        <f t="shared" ref="AC36:AE43" si="68">IF(AND(N36="amarillo",Q36="Sin Diligenciar"),"verde",IF(AND(N36="naranja",Q36="Sin Diligenciar"),"naranja",IF(AND(N36="rojo",Q36="Sin Diligenciar"),"rojo",Z36)))</f>
        <v>verde</v>
      </c>
      <c r="AD36" s="143" t="str">
        <f t="shared" si="68"/>
        <v>verde</v>
      </c>
      <c r="AE36" s="143" t="str">
        <f t="shared" ca="1" si="68"/>
        <v>verde</v>
      </c>
      <c r="AF36" s="142" t="str">
        <f t="shared" ca="1" si="7"/>
        <v>verde</v>
      </c>
      <c r="AG36" s="144">
        <f t="shared" ca="1" si="3"/>
        <v>4</v>
      </c>
    </row>
    <row r="37" spans="1:37" s="44" customFormat="1" ht="124.5" hidden="1" customHeight="1">
      <c r="A37" s="437"/>
      <c r="B37" s="23" t="s">
        <v>285</v>
      </c>
      <c r="C37" s="68" t="s">
        <v>395</v>
      </c>
      <c r="D37" s="62" t="s">
        <v>396</v>
      </c>
      <c r="E37" s="113" t="s">
        <v>397</v>
      </c>
      <c r="F37" s="71">
        <v>45672</v>
      </c>
      <c r="G37" s="42">
        <v>45989</v>
      </c>
      <c r="H37" s="42">
        <v>45989</v>
      </c>
      <c r="I37" s="61"/>
      <c r="J37" s="25"/>
      <c r="K37" s="69"/>
      <c r="L37" s="148"/>
      <c r="M37" s="12"/>
      <c r="N37" s="130" t="str">
        <f t="shared" si="4"/>
        <v>NA</v>
      </c>
      <c r="O37" s="130" t="str">
        <f t="shared" si="4"/>
        <v>NA</v>
      </c>
      <c r="P37" s="130" t="str">
        <f t="shared" ca="1" si="4"/>
        <v>amarillo</v>
      </c>
      <c r="Q37" s="36" t="str">
        <f t="shared" si="5"/>
        <v>Sin Diligenciar</v>
      </c>
      <c r="R37" s="36" t="str">
        <f t="shared" si="5"/>
        <v>Sin Diligenciar</v>
      </c>
      <c r="S37" s="135" t="str">
        <f t="shared" si="5"/>
        <v>Sin Diligenciar</v>
      </c>
      <c r="T37" s="140" t="str">
        <f t="shared" si="6"/>
        <v>Sin Diligenciar</v>
      </c>
      <c r="U37" s="141">
        <v>3</v>
      </c>
      <c r="V37" s="141"/>
      <c r="W37" s="142"/>
      <c r="X37" s="154"/>
      <c r="Y37" s="130"/>
      <c r="Z37" s="104" t="str">
        <f t="shared" si="66"/>
        <v>verde</v>
      </c>
      <c r="AA37" s="104" t="str">
        <f t="shared" si="67"/>
        <v>verde</v>
      </c>
      <c r="AB37" s="128" t="str">
        <f t="shared" si="53"/>
        <v>verde</v>
      </c>
      <c r="AC37" s="143" t="str">
        <f t="shared" si="68"/>
        <v>verde</v>
      </c>
      <c r="AD37" s="143" t="str">
        <f t="shared" si="68"/>
        <v>verde</v>
      </c>
      <c r="AE37" s="143" t="str">
        <f t="shared" ca="1" si="68"/>
        <v>verde</v>
      </c>
      <c r="AF37" s="142" t="str">
        <f t="shared" ca="1" si="7"/>
        <v>verde</v>
      </c>
      <c r="AG37" s="144">
        <f t="shared" ca="1" si="3"/>
        <v>4</v>
      </c>
    </row>
    <row r="38" spans="1:37" s="44" customFormat="1" ht="82.5" hidden="1" customHeight="1">
      <c r="A38" s="438"/>
      <c r="B38" s="23" t="s">
        <v>291</v>
      </c>
      <c r="C38" s="68" t="s">
        <v>398</v>
      </c>
      <c r="D38" s="36" t="s">
        <v>359</v>
      </c>
      <c r="E38" s="36" t="s">
        <v>399</v>
      </c>
      <c r="F38" s="42">
        <v>45690</v>
      </c>
      <c r="G38" s="21">
        <v>45989</v>
      </c>
      <c r="H38" s="21">
        <v>45989</v>
      </c>
      <c r="I38" s="61" t="s">
        <v>400</v>
      </c>
      <c r="J38" s="29"/>
      <c r="K38" s="29"/>
      <c r="L38" s="148"/>
      <c r="M38" s="12"/>
      <c r="N38" s="130" t="str">
        <f t="shared" si="4"/>
        <v>NA</v>
      </c>
      <c r="O38" s="130" t="str">
        <f t="shared" si="4"/>
        <v>NA</v>
      </c>
      <c r="P38" s="130" t="str">
        <f t="shared" ca="1" si="4"/>
        <v>amarillo</v>
      </c>
      <c r="Q38" s="36" t="str">
        <f t="shared" si="5"/>
        <v>Calificar</v>
      </c>
      <c r="R38" s="36" t="str">
        <f t="shared" si="5"/>
        <v>Sin Diligenciar</v>
      </c>
      <c r="S38" s="135" t="str">
        <f t="shared" si="5"/>
        <v>Sin Diligenciar</v>
      </c>
      <c r="T38" s="140" t="str">
        <f t="shared" si="6"/>
        <v>Calificar</v>
      </c>
      <c r="U38" s="141">
        <v>3</v>
      </c>
      <c r="V38" s="141"/>
      <c r="W38" s="142"/>
      <c r="X38" s="154"/>
      <c r="Y38" s="130"/>
      <c r="Z38" s="104" t="str">
        <f t="shared" si="66"/>
        <v>amarillo</v>
      </c>
      <c r="AA38" s="104" t="str">
        <f t="shared" si="67"/>
        <v>verde</v>
      </c>
      <c r="AB38" s="128" t="str">
        <f t="shared" si="53"/>
        <v>verde</v>
      </c>
      <c r="AC38" s="143" t="str">
        <f t="shared" si="68"/>
        <v>amarillo</v>
      </c>
      <c r="AD38" s="143" t="str">
        <f t="shared" si="68"/>
        <v>verde</v>
      </c>
      <c r="AE38" s="143" t="str">
        <f t="shared" ca="1" si="68"/>
        <v>verde</v>
      </c>
      <c r="AF38" s="142" t="str">
        <f t="shared" ca="1" si="7"/>
        <v>amarillo</v>
      </c>
      <c r="AG38" s="144">
        <f t="shared" ca="1" si="3"/>
        <v>3</v>
      </c>
    </row>
    <row r="39" spans="1:37" s="43" customFormat="1" ht="106.5">
      <c r="A39" s="470">
        <v>52</v>
      </c>
      <c r="B39" s="23" t="s">
        <v>75</v>
      </c>
      <c r="C39" s="29" t="s">
        <v>344</v>
      </c>
      <c r="D39" s="29" t="s">
        <v>401</v>
      </c>
      <c r="E39" s="29" t="s">
        <v>346</v>
      </c>
      <c r="F39" s="42">
        <v>45689</v>
      </c>
      <c r="G39" s="42">
        <v>45808</v>
      </c>
      <c r="H39" s="42">
        <v>45808</v>
      </c>
      <c r="I39" s="61" t="s">
        <v>402</v>
      </c>
      <c r="J39" s="61" t="s">
        <v>348</v>
      </c>
      <c r="K39" s="36"/>
      <c r="L39" s="148"/>
      <c r="M39" s="12"/>
      <c r="N39" s="130" t="str">
        <f t="shared" si="4"/>
        <v>NA</v>
      </c>
      <c r="O39" s="130" t="str">
        <f t="shared" ca="1" si="4"/>
        <v>rojo</v>
      </c>
      <c r="P39" s="130" t="str">
        <f t="shared" si="4"/>
        <v>NA</v>
      </c>
      <c r="Q39" s="36" t="str">
        <f t="shared" si="5"/>
        <v>Calificar</v>
      </c>
      <c r="R39" s="36" t="str">
        <f t="shared" si="5"/>
        <v>Calificar</v>
      </c>
      <c r="S39" s="135" t="str">
        <f t="shared" si="5"/>
        <v>Sin Diligenciar</v>
      </c>
      <c r="T39" s="140" t="str">
        <f t="shared" si="6"/>
        <v>Calificar</v>
      </c>
      <c r="U39" s="141">
        <v>5</v>
      </c>
      <c r="V39" s="141"/>
      <c r="W39" s="142">
        <v>5</v>
      </c>
      <c r="X39" s="154"/>
      <c r="Y39" s="130"/>
      <c r="Z39" s="104" t="str">
        <f t="shared" si="66"/>
        <v>verde</v>
      </c>
      <c r="AA39" s="104" t="str">
        <f t="shared" si="67"/>
        <v>verde</v>
      </c>
      <c r="AB39" s="128" t="str">
        <f t="shared" si="53"/>
        <v>verde</v>
      </c>
      <c r="AC39" s="143" t="str">
        <f t="shared" si="68"/>
        <v>verde</v>
      </c>
      <c r="AD39" s="143" t="str">
        <f t="shared" ca="1" si="68"/>
        <v>verde</v>
      </c>
      <c r="AE39" s="143" t="str">
        <f t="shared" si="68"/>
        <v>verde</v>
      </c>
      <c r="AF39" s="142" t="str">
        <f t="shared" ca="1" si="7"/>
        <v>verde</v>
      </c>
      <c r="AG39" s="144">
        <f t="shared" ca="1" si="3"/>
        <v>4</v>
      </c>
      <c r="AH39" s="44"/>
      <c r="AI39" s="44"/>
      <c r="AJ39" s="44"/>
      <c r="AK39" s="44"/>
    </row>
    <row r="40" spans="1:37" s="43" customFormat="1" ht="101.25" hidden="1" customHeight="1">
      <c r="A40" s="471"/>
      <c r="B40" s="23" t="s">
        <v>77</v>
      </c>
      <c r="C40" s="36" t="s">
        <v>205</v>
      </c>
      <c r="D40" s="36" t="s">
        <v>206</v>
      </c>
      <c r="E40" s="29" t="s">
        <v>403</v>
      </c>
      <c r="F40" s="41">
        <v>45843</v>
      </c>
      <c r="G40" s="42">
        <v>45989</v>
      </c>
      <c r="H40" s="42">
        <v>45989</v>
      </c>
      <c r="I40" s="357" t="s">
        <v>203</v>
      </c>
      <c r="J40" s="61" t="s">
        <v>404</v>
      </c>
      <c r="K40" s="36"/>
      <c r="L40" s="148"/>
      <c r="M40" s="12"/>
      <c r="N40" s="130" t="str">
        <f t="shared" si="4"/>
        <v>NA</v>
      </c>
      <c r="O40" s="130" t="str">
        <f t="shared" si="4"/>
        <v>NA</v>
      </c>
      <c r="P40" s="130" t="str">
        <f t="shared" ca="1" si="4"/>
        <v>amarillo</v>
      </c>
      <c r="Q40" s="36" t="str">
        <f t="shared" si="5"/>
        <v>Calificar</v>
      </c>
      <c r="R40" s="36" t="str">
        <f t="shared" si="5"/>
        <v>Calificar</v>
      </c>
      <c r="S40" s="135" t="str">
        <f t="shared" si="5"/>
        <v>Sin Diligenciar</v>
      </c>
      <c r="T40" s="140" t="str">
        <f t="shared" si="6"/>
        <v>Calificar</v>
      </c>
      <c r="U40" s="141">
        <v>3</v>
      </c>
      <c r="V40" s="141"/>
      <c r="W40" s="142"/>
      <c r="X40" s="154"/>
      <c r="Y40" s="130"/>
      <c r="Z40" s="104" t="str">
        <f t="shared" si="66"/>
        <v>amarillo</v>
      </c>
      <c r="AA40" s="104" t="str">
        <f t="shared" si="67"/>
        <v>verde</v>
      </c>
      <c r="AB40" s="128" t="str">
        <f t="shared" si="53"/>
        <v>verde</v>
      </c>
      <c r="AC40" s="143" t="str">
        <f t="shared" si="68"/>
        <v>amarillo</v>
      </c>
      <c r="AD40" s="143" t="str">
        <f t="shared" si="68"/>
        <v>verde</v>
      </c>
      <c r="AE40" s="143" t="str">
        <f t="shared" ca="1" si="68"/>
        <v>verde</v>
      </c>
      <c r="AF40" s="142" t="str">
        <f t="shared" ca="1" si="7"/>
        <v>amarillo</v>
      </c>
      <c r="AG40" s="144">
        <f t="shared" ca="1" si="3"/>
        <v>3</v>
      </c>
      <c r="AH40" s="44"/>
      <c r="AI40" s="44"/>
      <c r="AJ40" s="44"/>
      <c r="AK40" s="44"/>
    </row>
    <row r="41" spans="1:37" s="43" customFormat="1" ht="93.75" hidden="1" customHeight="1">
      <c r="A41" s="471"/>
      <c r="B41" s="23" t="s">
        <v>82</v>
      </c>
      <c r="C41" s="36" t="s">
        <v>405</v>
      </c>
      <c r="D41" s="36" t="s">
        <v>406</v>
      </c>
      <c r="E41" s="29" t="s">
        <v>403</v>
      </c>
      <c r="F41" s="42">
        <v>45901</v>
      </c>
      <c r="G41" s="42">
        <v>45930</v>
      </c>
      <c r="H41" s="42">
        <v>45930</v>
      </c>
      <c r="I41" s="358" t="s">
        <v>407</v>
      </c>
      <c r="J41" s="61"/>
      <c r="K41" s="36"/>
      <c r="L41" s="148"/>
      <c r="M41" s="12"/>
      <c r="N41" s="130" t="str">
        <f t="shared" si="4"/>
        <v>NA</v>
      </c>
      <c r="O41" s="130" t="str">
        <f t="shared" si="4"/>
        <v>NA</v>
      </c>
      <c r="P41" s="130" t="str">
        <f t="shared" ca="1" si="4"/>
        <v>naranja</v>
      </c>
      <c r="Q41" s="36" t="str">
        <f t="shared" si="5"/>
        <v>Calificar</v>
      </c>
      <c r="R41" s="36" t="str">
        <f t="shared" si="5"/>
        <v>Sin Diligenciar</v>
      </c>
      <c r="S41" s="135" t="str">
        <f t="shared" si="5"/>
        <v>Sin Diligenciar</v>
      </c>
      <c r="T41" s="140" t="str">
        <f t="shared" si="6"/>
        <v>Calificar</v>
      </c>
      <c r="U41" s="141">
        <v>3</v>
      </c>
      <c r="V41" s="141"/>
      <c r="W41" s="142"/>
      <c r="X41" s="154"/>
      <c r="Y41" s="130"/>
      <c r="Z41" s="104" t="str">
        <f t="shared" si="66"/>
        <v>amarillo</v>
      </c>
      <c r="AA41" s="104" t="str">
        <f t="shared" si="67"/>
        <v>verde</v>
      </c>
      <c r="AB41" s="128" t="str">
        <f t="shared" si="53"/>
        <v>verde</v>
      </c>
      <c r="AC41" s="143" t="str">
        <f t="shared" si="68"/>
        <v>amarillo</v>
      </c>
      <c r="AD41" s="143" t="str">
        <f t="shared" si="68"/>
        <v>verde</v>
      </c>
      <c r="AE41" s="143" t="str">
        <f t="shared" ca="1" si="68"/>
        <v>naranja</v>
      </c>
      <c r="AF41" s="142" t="str">
        <f t="shared" ca="1" si="7"/>
        <v>naranja</v>
      </c>
      <c r="AG41" s="144">
        <f t="shared" ca="1" si="3"/>
        <v>2</v>
      </c>
      <c r="AH41" s="44"/>
      <c r="AI41" s="44"/>
      <c r="AJ41" s="44"/>
      <c r="AK41" s="44"/>
    </row>
    <row r="42" spans="1:37" s="43" customFormat="1" ht="47.25" customHeight="1">
      <c r="A42" s="471"/>
      <c r="B42" s="224" t="s">
        <v>86</v>
      </c>
      <c r="C42" s="496" t="s">
        <v>408</v>
      </c>
      <c r="D42" s="496" t="s">
        <v>409</v>
      </c>
      <c r="E42" s="498" t="s">
        <v>294</v>
      </c>
      <c r="F42" s="84">
        <v>45839</v>
      </c>
      <c r="G42" s="73">
        <v>45842</v>
      </c>
      <c r="H42" s="73">
        <v>45842</v>
      </c>
      <c r="I42" s="61" t="s">
        <v>300</v>
      </c>
      <c r="J42" s="61" t="s">
        <v>410</v>
      </c>
      <c r="K42" s="61"/>
      <c r="L42" s="148"/>
      <c r="M42" s="12"/>
      <c r="N42" s="130" t="str">
        <f t="shared" si="4"/>
        <v>NA</v>
      </c>
      <c r="O42" s="130" t="str">
        <f t="shared" ca="1" si="4"/>
        <v>rojo</v>
      </c>
      <c r="P42" s="130" t="str">
        <f t="shared" si="4"/>
        <v>NA</v>
      </c>
      <c r="Q42" s="36" t="str">
        <f t="shared" ref="Q42" si="69">IF(ISBLANK(I42),"Sin Diligenciar","Calificar")</f>
        <v>Calificar</v>
      </c>
      <c r="R42" s="36" t="str">
        <f t="shared" ref="R42" si="70">IF(ISBLANK(J42),"Sin Diligenciar","Calificar")</f>
        <v>Calificar</v>
      </c>
      <c r="S42" s="135" t="str">
        <f t="shared" ref="S42" si="71">IF(ISBLANK(K42),"Sin Diligenciar","Calificar")</f>
        <v>Sin Diligenciar</v>
      </c>
      <c r="T42" s="140" t="str">
        <f t="shared" ref="T42" si="72">IF(OR(Q42="Calificar",R42="Calificar",S42="Calificar"),"Calificar","Sin Diligenciar")</f>
        <v>Calificar</v>
      </c>
      <c r="U42" s="141">
        <v>5</v>
      </c>
      <c r="V42" s="141"/>
      <c r="W42" s="142"/>
      <c r="X42" s="154"/>
      <c r="Y42" s="130"/>
      <c r="Z42" s="104" t="str">
        <f t="shared" si="66"/>
        <v>verde</v>
      </c>
      <c r="AA42" s="104" t="str">
        <f t="shared" si="67"/>
        <v>verde</v>
      </c>
      <c r="AB42" s="128" t="str">
        <f t="shared" ref="AB42" si="73">IF(W42="Calificar",IF(X42=0,"rojo",IF(AND(X42&gt;0,X42&lt;=3),"amarillo","verde")),"verde")</f>
        <v>verde</v>
      </c>
      <c r="AC42" s="143" t="str">
        <f t="shared" si="68"/>
        <v>verde</v>
      </c>
      <c r="AD42" s="143" t="str">
        <f t="shared" ca="1" si="68"/>
        <v>verde</v>
      </c>
      <c r="AE42" s="143" t="str">
        <f t="shared" si="68"/>
        <v>verde</v>
      </c>
      <c r="AF42" s="142" t="str">
        <f t="shared" ref="AF42" ca="1" si="74">IF(OR(AC42="rojo",AD42="rojo",AE42="rojo"),"rojo",IF(OR(AC42="naranja",AD42="naranja",AE42="naranja"),"naranja",IF(OR(AC42="amarillo",AD42="amarillo",AE42="amarillo"),"amarillo","verde")))</f>
        <v>verde</v>
      </c>
      <c r="AG42" s="144">
        <f t="shared" ref="AG42" ca="1" si="75">IF(OR(AD42="rojo",AE42="rojo",AF42="rojo"),1,IF(OR(AD42="naranja",AE42="naranja",AF42="naranja"),2,IF(OR(AD42="amarillo",AE42="amarillo",AF42="amarillo"),3,4)))</f>
        <v>4</v>
      </c>
      <c r="AH42" s="44"/>
      <c r="AI42" s="44"/>
      <c r="AJ42" s="44"/>
      <c r="AK42" s="44"/>
    </row>
    <row r="43" spans="1:37" s="16" customFormat="1" ht="36.75" hidden="1" customHeight="1">
      <c r="A43" s="452"/>
      <c r="B43" s="232"/>
      <c r="C43" s="497"/>
      <c r="D43" s="497"/>
      <c r="E43" s="499"/>
      <c r="F43" s="84">
        <v>45986</v>
      </c>
      <c r="G43" s="73">
        <v>45989</v>
      </c>
      <c r="H43" s="73">
        <v>45989</v>
      </c>
      <c r="I43" s="61" t="s">
        <v>300</v>
      </c>
      <c r="J43" s="61"/>
      <c r="K43" s="61"/>
      <c r="L43" s="148"/>
      <c r="M43" s="12"/>
      <c r="N43" s="130" t="str">
        <f t="shared" si="4"/>
        <v>NA</v>
      </c>
      <c r="O43" s="130" t="str">
        <f t="shared" si="4"/>
        <v>NA</v>
      </c>
      <c r="P43" s="130" t="str">
        <f t="shared" ca="1" si="4"/>
        <v>amarillo</v>
      </c>
      <c r="Q43" s="36" t="str">
        <f t="shared" si="5"/>
        <v>Calificar</v>
      </c>
      <c r="R43" s="36" t="str">
        <f t="shared" si="5"/>
        <v>Sin Diligenciar</v>
      </c>
      <c r="S43" s="135" t="str">
        <f t="shared" si="5"/>
        <v>Sin Diligenciar</v>
      </c>
      <c r="T43" s="140" t="str">
        <f t="shared" si="6"/>
        <v>Calificar</v>
      </c>
      <c r="U43" s="141">
        <v>3</v>
      </c>
      <c r="V43" s="141"/>
      <c r="W43" s="142"/>
      <c r="X43" s="154"/>
      <c r="Y43" s="130"/>
      <c r="Z43" s="104" t="str">
        <f t="shared" si="66"/>
        <v>amarillo</v>
      </c>
      <c r="AA43" s="104" t="str">
        <f t="shared" si="67"/>
        <v>verde</v>
      </c>
      <c r="AB43" s="128" t="str">
        <f t="shared" si="53"/>
        <v>verde</v>
      </c>
      <c r="AC43" s="143" t="str">
        <f t="shared" si="68"/>
        <v>amarillo</v>
      </c>
      <c r="AD43" s="143" t="str">
        <f t="shared" si="68"/>
        <v>verde</v>
      </c>
      <c r="AE43" s="143" t="str">
        <f t="shared" ca="1" si="68"/>
        <v>verde</v>
      </c>
      <c r="AF43" s="142" t="str">
        <f t="shared" ca="1" si="7"/>
        <v>amarillo</v>
      </c>
      <c r="AG43" s="144">
        <f t="shared" ca="1" si="3"/>
        <v>3</v>
      </c>
      <c r="AH43" s="44"/>
      <c r="AI43" s="44"/>
      <c r="AJ43" s="44"/>
      <c r="AK43" s="44"/>
    </row>
    <row r="44" spans="1:37" ht="14.1" customHeight="1">
      <c r="A44" s="99"/>
      <c r="G44" s="44"/>
      <c r="L44" s="2"/>
      <c r="M44" s="2"/>
      <c r="N44" s="2"/>
      <c r="O44" s="2"/>
      <c r="P44" s="2"/>
      <c r="Q44" s="2"/>
      <c r="R44" s="2"/>
      <c r="S44" s="2"/>
      <c r="T44" s="2"/>
      <c r="U44" s="2"/>
      <c r="V44" s="2"/>
      <c r="W44" s="2"/>
      <c r="X44" s="2"/>
      <c r="Y44" s="2"/>
      <c r="Z44" s="2"/>
      <c r="AA44" s="2"/>
      <c r="AB44" s="2"/>
      <c r="AC44" s="2"/>
      <c r="AD44" s="2"/>
      <c r="AE44" s="2"/>
      <c r="AF44" s="2"/>
      <c r="AG44" s="2"/>
      <c r="AH44" s="2"/>
      <c r="AI44" s="2"/>
      <c r="AJ44" s="2"/>
      <c r="AK44" s="44"/>
    </row>
    <row r="45" spans="1:37">
      <c r="A45" s="2"/>
      <c r="G45" s="44"/>
      <c r="L45" s="2"/>
      <c r="M45" s="2"/>
      <c r="N45" s="2"/>
      <c r="O45" s="2"/>
      <c r="P45" s="2"/>
      <c r="Q45" s="2"/>
      <c r="R45" s="2"/>
      <c r="S45" s="2"/>
      <c r="T45" s="2"/>
      <c r="U45" s="2"/>
      <c r="V45" s="2"/>
      <c r="W45" s="2"/>
      <c r="X45" s="2"/>
      <c r="Y45" s="2"/>
      <c r="Z45" s="2"/>
      <c r="AA45" s="2"/>
      <c r="AB45" s="2"/>
      <c r="AC45" s="2"/>
      <c r="AD45" s="2"/>
      <c r="AE45" s="2"/>
      <c r="AF45" s="2"/>
      <c r="AG45" s="2"/>
      <c r="AH45" s="2"/>
      <c r="AI45" s="2"/>
      <c r="AJ45" s="2"/>
      <c r="AK45" s="44"/>
    </row>
    <row r="46" spans="1:37">
      <c r="A46" s="2"/>
      <c r="G46" s="44"/>
      <c r="L46" s="2"/>
      <c r="M46" s="2"/>
      <c r="N46" s="2"/>
      <c r="O46" s="2"/>
      <c r="P46" s="2"/>
      <c r="Q46" s="2"/>
      <c r="R46" s="2"/>
      <c r="S46" s="2"/>
      <c r="T46" s="2"/>
      <c r="U46" s="2"/>
      <c r="V46" s="2"/>
      <c r="W46" s="2"/>
      <c r="X46" s="2"/>
      <c r="Y46" s="2"/>
      <c r="Z46" s="2"/>
      <c r="AA46" s="2"/>
      <c r="AB46" s="2"/>
      <c r="AC46" s="2"/>
      <c r="AD46" s="2"/>
      <c r="AE46" s="2"/>
      <c r="AF46" s="2"/>
      <c r="AG46" s="2"/>
      <c r="AH46" s="2"/>
      <c r="AI46" s="2"/>
      <c r="AJ46" s="2"/>
      <c r="AK46" s="44"/>
    </row>
    <row r="47" spans="1:37">
      <c r="A47" s="2"/>
      <c r="G47" s="44"/>
      <c r="L47" s="2"/>
      <c r="M47" s="2"/>
      <c r="N47" s="2"/>
      <c r="O47" s="2"/>
      <c r="P47" s="2"/>
      <c r="Q47" s="2"/>
      <c r="R47" s="2"/>
      <c r="S47" s="2"/>
      <c r="T47" s="2"/>
      <c r="U47" s="2"/>
      <c r="V47" s="2"/>
      <c r="W47" s="2"/>
      <c r="X47" s="2"/>
      <c r="Y47" s="2"/>
      <c r="Z47" s="2"/>
      <c r="AA47" s="2"/>
      <c r="AB47" s="2"/>
      <c r="AC47" s="2"/>
      <c r="AD47" s="2"/>
      <c r="AE47" s="2"/>
      <c r="AF47" s="2"/>
      <c r="AG47" s="2"/>
      <c r="AH47" s="2"/>
      <c r="AI47" s="2"/>
      <c r="AJ47" s="2"/>
      <c r="AK47" s="44"/>
    </row>
    <row r="48" spans="1:37">
      <c r="A48" s="2"/>
      <c r="G48" s="44"/>
      <c r="L48" s="2"/>
      <c r="M48" s="2"/>
      <c r="N48" s="2"/>
      <c r="O48" s="2"/>
      <c r="P48" s="2"/>
      <c r="Q48" s="2"/>
      <c r="R48" s="2"/>
      <c r="S48" s="2"/>
      <c r="T48" s="2"/>
      <c r="U48" s="2"/>
      <c r="V48" s="2"/>
      <c r="W48" s="2"/>
      <c r="X48" s="2"/>
      <c r="Y48" s="2"/>
      <c r="Z48" s="2"/>
      <c r="AA48" s="2"/>
      <c r="AB48" s="2"/>
      <c r="AC48" s="2"/>
      <c r="AD48" s="2"/>
      <c r="AE48" s="2"/>
      <c r="AF48" s="2"/>
      <c r="AG48" s="2"/>
      <c r="AH48" s="2"/>
      <c r="AI48" s="2"/>
      <c r="AJ48" s="2"/>
      <c r="AK48" s="44"/>
    </row>
    <row r="49" spans="1:37">
      <c r="A49" s="2"/>
      <c r="G49" s="44"/>
      <c r="L49" s="2"/>
      <c r="M49" s="2"/>
      <c r="N49" s="2"/>
      <c r="O49" s="2"/>
      <c r="P49" s="2"/>
      <c r="Q49" s="2"/>
      <c r="R49" s="2"/>
      <c r="S49" s="2"/>
      <c r="T49" s="2"/>
      <c r="U49" s="2"/>
      <c r="V49" s="2"/>
      <c r="W49" s="2"/>
      <c r="X49" s="2"/>
      <c r="Y49" s="2"/>
      <c r="Z49" s="2"/>
      <c r="AA49" s="2"/>
      <c r="AB49" s="2"/>
      <c r="AC49" s="2"/>
      <c r="AD49" s="2"/>
      <c r="AE49" s="2"/>
      <c r="AF49" s="2"/>
      <c r="AG49" s="2"/>
      <c r="AH49" s="2"/>
      <c r="AI49" s="2"/>
      <c r="AJ49" s="2"/>
      <c r="AK49" s="44"/>
    </row>
    <row r="50" spans="1:37">
      <c r="A50" s="2"/>
      <c r="G50" s="44"/>
      <c r="L50" s="2"/>
      <c r="M50" s="2"/>
      <c r="N50" s="2"/>
      <c r="O50" s="2"/>
      <c r="P50" s="2"/>
      <c r="Q50" s="2"/>
      <c r="R50" s="2"/>
      <c r="S50" s="2"/>
      <c r="T50" s="2"/>
      <c r="U50" s="2"/>
      <c r="V50" s="2"/>
      <c r="W50" s="2"/>
      <c r="X50" s="2"/>
      <c r="Y50" s="2"/>
      <c r="Z50" s="2"/>
      <c r="AA50" s="2"/>
      <c r="AB50" s="2"/>
      <c r="AC50" s="2"/>
      <c r="AD50" s="2"/>
      <c r="AE50" s="2"/>
      <c r="AF50" s="2"/>
      <c r="AG50" s="2"/>
      <c r="AH50" s="2"/>
      <c r="AI50" s="2"/>
      <c r="AJ50" s="2"/>
      <c r="AK50" s="44"/>
    </row>
    <row r="51" spans="1:37">
      <c r="A51" s="2"/>
      <c r="G51" s="44"/>
      <c r="L51" s="2"/>
      <c r="M51" s="2"/>
      <c r="N51" s="2"/>
      <c r="O51" s="2"/>
      <c r="P51" s="2"/>
      <c r="Q51" s="2"/>
      <c r="R51" s="2"/>
      <c r="S51" s="2"/>
      <c r="T51" s="2"/>
      <c r="U51" s="2"/>
      <c r="V51" s="2"/>
      <c r="W51" s="2"/>
      <c r="X51" s="2"/>
      <c r="Y51" s="2"/>
      <c r="Z51" s="2"/>
      <c r="AA51" s="2"/>
      <c r="AB51" s="2"/>
      <c r="AC51" s="2"/>
      <c r="AD51" s="2"/>
      <c r="AE51" s="2"/>
      <c r="AF51" s="2"/>
      <c r="AG51" s="2"/>
      <c r="AH51" s="2"/>
      <c r="AI51" s="2"/>
      <c r="AJ51" s="2"/>
      <c r="AK51" s="44"/>
    </row>
    <row r="52" spans="1:37">
      <c r="A52" s="2"/>
      <c r="G52" s="44"/>
    </row>
    <row r="53" spans="1:37">
      <c r="A53" s="2"/>
      <c r="G53" s="44"/>
    </row>
    <row r="54" spans="1:37">
      <c r="A54" s="2"/>
      <c r="G54" s="44"/>
    </row>
  </sheetData>
  <protectedRanges>
    <protectedRange sqref="E40:E41" name="Simulado_1_1_1_1"/>
  </protectedRanges>
  <autoFilter ref="A5:AK43" xr:uid="{00000000-0001-0000-0400-000000000000}">
    <filterColumn colId="7">
      <filters>
        <dateGroupItem year="2025" month="5" dateTimeGrouping="month"/>
        <dateGroupItem year="2025" month="6" dateTimeGrouping="month"/>
        <dateGroupItem year="2025" month="7" dateTimeGrouping="month"/>
      </filters>
    </filterColumn>
    <filterColumn colId="34" showButton="0"/>
    <filterColumn colId="35" showButton="0"/>
  </autoFilter>
  <mergeCells count="22">
    <mergeCell ref="H22:H24"/>
    <mergeCell ref="A6:A19"/>
    <mergeCell ref="A20:A38"/>
    <mergeCell ref="A39:A43"/>
    <mergeCell ref="AF2:AG2"/>
    <mergeCell ref="F33:F35"/>
    <mergeCell ref="H33:H35"/>
    <mergeCell ref="F10:F12"/>
    <mergeCell ref="H10:H12"/>
    <mergeCell ref="F14:F16"/>
    <mergeCell ref="H14:H16"/>
    <mergeCell ref="F22:F24"/>
    <mergeCell ref="C42:C43"/>
    <mergeCell ref="D42:D43"/>
    <mergeCell ref="E42:E43"/>
    <mergeCell ref="AI2:AK2"/>
    <mergeCell ref="AI5:AK5"/>
    <mergeCell ref="N2:P2"/>
    <mergeCell ref="Q2:S2"/>
    <mergeCell ref="U2:X2"/>
    <mergeCell ref="Z2:AB2"/>
    <mergeCell ref="AC2:AE2"/>
  </mergeCells>
  <phoneticPr fontId="16" type="noConversion"/>
  <conditionalFormatting sqref="AC6:AE43">
    <cfRule type="containsText" dxfId="3" priority="8" operator="containsText" text="alerta">
      <formula>NOT(ISERROR(SEARCH("alerta",AC6)))</formula>
    </cfRule>
    <cfRule type="containsText" dxfId="2" priority="9" operator="containsText" text="falla">
      <formula>NOT(ISERROR(SEARCH("falla",AC6)))</formula>
    </cfRule>
    <cfRule type="colorScale" priority="10">
      <colorScale>
        <cfvo type="min"/>
        <cfvo type="percentile" val="50"/>
        <cfvo type="max"/>
        <color rgb="FFF8696B"/>
        <color rgb="FFFFEB84"/>
        <color rgb="FF63BE7B"/>
      </colorScale>
    </cfRule>
  </conditionalFormatting>
  <dataValidations count="1">
    <dataValidation type="date" allowBlank="1" showInputMessage="1" showErrorMessage="1" sqref="L6" xr:uid="{E6CB0A33-AA3E-4248-AC89-583DE468D116}">
      <formula1>45658</formula1>
      <formula2>46022</formula2>
    </dataValidation>
  </dataValidations>
  <printOptions horizontalCentered="1" verticalCentered="1"/>
  <pageMargins left="0.39370078740157483" right="0.39370078740157483" top="0.39370078740157483" bottom="0.39370078740157483" header="0" footer="0"/>
  <pageSetup paperSize="5" scale="65"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14" id="{DC031895-DD0D-44B5-A6E5-013E0CA14861}">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AF6:AG43</xm:sqref>
        </x14:conditionalFormatting>
        <x14:conditionalFormatting xmlns:xm="http://schemas.microsoft.com/office/excel/2006/main">
          <x14:cfRule type="iconSet" priority="1" id="{3A73A9D8-7B0C-45EC-AD90-4DE26AD661EC}">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AJ6:AJ9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76543-2ACF-41C6-98ED-66F6E3CFD575}">
  <dimension ref="A1:DK47"/>
  <sheetViews>
    <sheetView showGridLines="0" tabSelected="1" topLeftCell="E1" zoomScale="78" zoomScaleNormal="100" workbookViewId="0">
      <selection activeCell="K16" sqref="K16"/>
    </sheetView>
  </sheetViews>
  <sheetFormatPr defaultColWidth="11.42578125" defaultRowHeight="12.75" customHeight="1"/>
  <cols>
    <col min="1" max="1" width="33.7109375" style="12" customWidth="1"/>
    <col min="2" max="2" width="6.28515625" style="12" customWidth="1"/>
    <col min="3" max="3" width="43.42578125" style="12" customWidth="1"/>
    <col min="4" max="4" width="36.7109375" style="12" customWidth="1"/>
    <col min="5" max="5" width="21.42578125" style="12" customWidth="1"/>
    <col min="6" max="8" width="20" style="12" customWidth="1"/>
    <col min="9" max="9" width="46" style="50" customWidth="1"/>
    <col min="10" max="10" width="47.140625" style="12" customWidth="1"/>
    <col min="11" max="11" width="46.42578125" style="12" customWidth="1"/>
    <col min="12" max="12" width="36" style="12" hidden="1" customWidth="1"/>
    <col min="13" max="13" width="15.5703125" style="12" hidden="1" customWidth="1"/>
    <col min="14" max="19" width="0" style="12" hidden="1" customWidth="1"/>
    <col min="20" max="20" width="18.7109375" style="12" customWidth="1"/>
    <col min="21" max="21" width="11.42578125" style="12"/>
    <col min="22" max="22" width="36.5703125" style="12" bestFit="1" customWidth="1"/>
    <col min="23" max="24" width="11.42578125" style="12"/>
    <col min="25" max="25" width="20.28515625" style="12" customWidth="1"/>
    <col min="26" max="32" width="0" style="12" hidden="1" customWidth="1"/>
    <col min="33" max="35" width="11.42578125" style="12"/>
    <col min="36" max="36" width="10" style="12" customWidth="1"/>
    <col min="37" max="37" width="83.5703125" style="12" customWidth="1"/>
    <col min="38" max="16384" width="11.42578125" style="12"/>
  </cols>
  <sheetData>
    <row r="1" spans="1:37" ht="65.25" customHeight="1">
      <c r="A1" s="280"/>
      <c r="B1" s="280"/>
      <c r="C1" s="280" t="s">
        <v>6</v>
      </c>
      <c r="D1" s="280"/>
      <c r="E1" s="280"/>
      <c r="F1" s="280"/>
      <c r="G1" s="280"/>
      <c r="H1" s="280"/>
      <c r="I1" s="280"/>
      <c r="J1" s="280"/>
      <c r="K1" s="280"/>
    </row>
    <row r="2" spans="1:37" ht="42" customHeight="1">
      <c r="A2" s="281" t="s">
        <v>7</v>
      </c>
      <c r="B2" s="282"/>
      <c r="C2" s="39" t="s">
        <v>8</v>
      </c>
      <c r="D2" s="18" t="s">
        <v>9</v>
      </c>
      <c r="E2" s="283" t="s">
        <v>10</v>
      </c>
      <c r="F2" s="284"/>
      <c r="G2" s="285"/>
      <c r="H2" s="285"/>
      <c r="I2" s="108" t="s">
        <v>411</v>
      </c>
      <c r="J2" s="286" t="s">
        <v>12</v>
      </c>
      <c r="K2" s="287"/>
      <c r="L2" s="116" t="s">
        <v>13</v>
      </c>
      <c r="M2" s="116">
        <f ca="1">TODAY()</f>
        <v>45915</v>
      </c>
      <c r="N2" s="395" t="s">
        <v>14</v>
      </c>
      <c r="O2" s="396"/>
      <c r="P2" s="397"/>
      <c r="Q2" s="395" t="s">
        <v>14</v>
      </c>
      <c r="R2" s="396"/>
      <c r="S2" s="396"/>
      <c r="T2" s="129" t="s">
        <v>112</v>
      </c>
      <c r="U2" s="398" t="s">
        <v>16</v>
      </c>
      <c r="V2" s="399"/>
      <c r="W2" s="399"/>
      <c r="X2" s="399"/>
      <c r="Y2" s="166" t="s">
        <v>17</v>
      </c>
      <c r="Z2" s="401" t="s">
        <v>18</v>
      </c>
      <c r="AA2" s="401"/>
      <c r="AB2" s="402"/>
      <c r="AC2" s="390" t="s">
        <v>19</v>
      </c>
      <c r="AD2" s="391"/>
      <c r="AE2" s="392"/>
      <c r="AF2" s="393" t="s">
        <v>20</v>
      </c>
      <c r="AG2" s="394"/>
      <c r="AH2" s="43"/>
      <c r="AI2" s="403" t="s">
        <v>21</v>
      </c>
      <c r="AJ2" s="404"/>
      <c r="AK2" s="405"/>
    </row>
    <row r="3" spans="1:37" ht="7.5" customHeight="1">
      <c r="L3" s="147"/>
      <c r="M3" s="115"/>
      <c r="T3" s="120"/>
      <c r="U3" s="123"/>
      <c r="Y3" s="120"/>
      <c r="AB3" s="124"/>
      <c r="AF3" s="123"/>
      <c r="AG3" s="134"/>
      <c r="AH3" s="43"/>
    </row>
    <row r="4" spans="1:37" s="1" customFormat="1" ht="38.25" customHeight="1">
      <c r="A4" s="319" t="s">
        <v>412</v>
      </c>
      <c r="B4" s="320"/>
      <c r="C4" s="320"/>
      <c r="D4" s="320"/>
      <c r="E4" s="320"/>
      <c r="F4" s="321"/>
      <c r="G4" s="37"/>
      <c r="H4" s="37"/>
      <c r="I4" s="349" t="s">
        <v>114</v>
      </c>
      <c r="J4" s="22"/>
      <c r="K4" s="22"/>
      <c r="L4" s="150" t="s">
        <v>24</v>
      </c>
      <c r="M4" s="12"/>
      <c r="N4" s="117">
        <v>45658</v>
      </c>
      <c r="O4" s="117">
        <v>45777</v>
      </c>
      <c r="P4" s="117">
        <v>45900</v>
      </c>
      <c r="Q4" s="117">
        <v>45658</v>
      </c>
      <c r="R4" s="117">
        <v>45777</v>
      </c>
      <c r="S4" s="119">
        <v>45900</v>
      </c>
      <c r="T4" s="120"/>
      <c r="U4" s="123"/>
      <c r="V4" s="12"/>
      <c r="W4" s="12"/>
      <c r="X4" s="12"/>
      <c r="Y4" s="120"/>
      <c r="Z4" s="131"/>
      <c r="AA4" s="118"/>
      <c r="AB4" s="127"/>
      <c r="AC4" s="12"/>
      <c r="AD4" s="12"/>
      <c r="AE4" s="12"/>
      <c r="AF4" s="123"/>
      <c r="AG4" s="134"/>
      <c r="AH4" s="43"/>
      <c r="AI4" s="12"/>
      <c r="AJ4" s="12"/>
      <c r="AK4" s="12"/>
    </row>
    <row r="5" spans="1:37" ht="73.5" customHeight="1">
      <c r="A5" s="223" t="s">
        <v>25</v>
      </c>
      <c r="B5" s="223" t="s">
        <v>26</v>
      </c>
      <c r="C5" s="223"/>
      <c r="D5" s="224" t="s">
        <v>27</v>
      </c>
      <c r="E5" s="223" t="s">
        <v>28</v>
      </c>
      <c r="F5" s="224" t="s">
        <v>29</v>
      </c>
      <c r="G5" s="163" t="s">
        <v>30</v>
      </c>
      <c r="H5" s="347" t="s">
        <v>31</v>
      </c>
      <c r="I5" s="346" t="s">
        <v>32</v>
      </c>
      <c r="J5" s="348" t="s">
        <v>33</v>
      </c>
      <c r="K5" s="225" t="s">
        <v>34</v>
      </c>
      <c r="L5" s="226" t="s">
        <v>35</v>
      </c>
      <c r="N5" s="227">
        <v>45777</v>
      </c>
      <c r="O5" s="227">
        <v>45900</v>
      </c>
      <c r="P5" s="227">
        <v>46022</v>
      </c>
      <c r="Q5" s="227">
        <v>45777</v>
      </c>
      <c r="R5" s="227">
        <v>45900</v>
      </c>
      <c r="S5" s="228">
        <v>46022</v>
      </c>
      <c r="T5" s="229"/>
      <c r="U5" s="230">
        <v>45777</v>
      </c>
      <c r="V5" s="231" t="s">
        <v>309</v>
      </c>
      <c r="W5" s="227">
        <v>45900</v>
      </c>
      <c r="X5" s="228">
        <v>46022</v>
      </c>
      <c r="Y5" s="121"/>
      <c r="Z5" s="91">
        <v>45777</v>
      </c>
      <c r="AA5" s="117">
        <v>45900</v>
      </c>
      <c r="AB5" s="155">
        <v>46022</v>
      </c>
      <c r="AC5" s="91">
        <v>45777</v>
      </c>
      <c r="AD5" s="117">
        <v>45900</v>
      </c>
      <c r="AE5" s="126">
        <v>46022</v>
      </c>
      <c r="AF5" s="104"/>
      <c r="AG5" s="139"/>
      <c r="AH5" s="43"/>
      <c r="AI5" s="488" t="s">
        <v>36</v>
      </c>
      <c r="AJ5" s="489"/>
      <c r="AK5" s="490"/>
    </row>
    <row r="6" spans="1:37" ht="79.5" customHeight="1">
      <c r="A6" s="485" t="s">
        <v>413</v>
      </c>
      <c r="B6" s="72" t="s">
        <v>37</v>
      </c>
      <c r="C6" s="214" t="s">
        <v>414</v>
      </c>
      <c r="D6" s="214" t="s">
        <v>415</v>
      </c>
      <c r="E6" s="214" t="s">
        <v>72</v>
      </c>
      <c r="F6" s="215">
        <v>45748</v>
      </c>
      <c r="G6" s="215">
        <v>45777</v>
      </c>
      <c r="H6" s="215">
        <v>45777</v>
      </c>
      <c r="I6" s="350" t="s">
        <v>416</v>
      </c>
      <c r="J6" s="80" t="s">
        <v>417</v>
      </c>
      <c r="K6" s="80"/>
      <c r="L6" s="216"/>
      <c r="M6" s="217"/>
      <c r="N6" s="218" t="str">
        <f>IF(AND($H6&gt;N$4,$H6&lt;N$5),IF($H6-$M$2&gt;30,"amarillo",IF(AND($H6-$M$2&lt;=30,$H6-$M$2&gt;0),"naranja","rojo")),"NA")</f>
        <v>NA</v>
      </c>
      <c r="O6" s="218" t="str">
        <f t="shared" ref="O6:P21" si="0">IF(AND($H6&gt;O$4,$H6&lt;O$5),IF($H6-$M$2&gt;30,"amarillo",IF(AND($H6-$M$2&lt;=30,$H6-$M$2&gt;0),"naranja","rojo")),"NA")</f>
        <v>NA</v>
      </c>
      <c r="P6" s="218" t="str">
        <f t="shared" si="0"/>
        <v>NA</v>
      </c>
      <c r="Q6" s="83" t="str">
        <f>IF(ISBLANK(I6),"Sin Diligenciar","Calificar")</f>
        <v>Calificar</v>
      </c>
      <c r="R6" s="83" t="str">
        <f>IF(ISBLANK(J6),"Sin Diligenciar","Calificar")</f>
        <v>Calificar</v>
      </c>
      <c r="S6" s="83" t="str">
        <f>IF(ISBLANK(K6),"Sin Diligenciar","Calificar")</f>
        <v>Sin Diligenciar</v>
      </c>
      <c r="T6" s="83" t="str">
        <f>IF(OR(Q6="Calificar",R6="Calificar",S6="Calificar"),"Calificar","Sin Diligenciar")</f>
        <v>Calificar</v>
      </c>
      <c r="U6" s="83">
        <v>5</v>
      </c>
      <c r="V6" s="83"/>
      <c r="W6" s="83"/>
      <c r="X6" s="83"/>
      <c r="Y6" s="220"/>
      <c r="Z6" s="137" t="str">
        <f t="shared" ref="Z6:Z26" si="1">IF(T6="Calificar",IF(U6=0,"rojo",IF(AND(U6&gt;0,U6&lt;=3),"amarillo","verde")),"verde")</f>
        <v>verde</v>
      </c>
      <c r="AA6" s="104" t="str">
        <f t="shared" ref="AA6:AA26" si="2">IF(U6="Calificar",IF(W6=0,"rojo",IF(AND(W6&gt;0,W6&lt;=3),"amarillo","verde")),"verde")</f>
        <v>verde</v>
      </c>
      <c r="AB6" s="124" t="str">
        <f t="shared" ref="AB6:AB21" si="3">IF(W6="Calificar",IF(X6=0,"rojo",IF(AND(X6&gt;0,X6&lt;=3),"amarillo","verde")),"verde")</f>
        <v>verde</v>
      </c>
      <c r="AC6" s="43" t="str">
        <f t="shared" ref="AC6:AC26" si="4">IF(AND(N6="amarillo",Q6="Sin Diligenciar"),"verde",IF(AND(N6="naranja",Q6="Sin Diligenciar"),"naranja",IF(AND(N6="rojo",Q6="Sin Diligenciar"),"rojo",Z6)))</f>
        <v>verde</v>
      </c>
      <c r="AD6" s="43" t="str">
        <f t="shared" ref="AD6:AD26" si="5">IF(AND(O6="amarillo",R6="Sin Diligenciar"),"verde",IF(AND(O6="naranja",R6="Sin Diligenciar"),"naranja",IF(AND(O6="rojo",R6="Sin Diligenciar"),"rojo",AA6)))</f>
        <v>verde</v>
      </c>
      <c r="AE6" s="43" t="str">
        <f t="shared" ref="AE6:AE26" si="6">IF(AND(P6="amarillo",S6="Sin Diligenciar"),"verde",IF(AND(P6="naranja",S6="Sin Diligenciar"),"naranja",IF(AND(P6="rojo",S6="Sin Diligenciar"),"rojo",AB6)))</f>
        <v>verde</v>
      </c>
      <c r="AF6" s="130" t="str">
        <f>IF(OR(AC6="rojo",AD6="rojo",AE6="rojo"),"rojo",IF(OR(AC6="naranja",AD6="naranja",AE6="naranja"),"naranja",IF(OR(AC6="amarillo",AD6="amarillo",AE6="amarillo"),"amarillo","verde")))</f>
        <v>verde</v>
      </c>
      <c r="AG6" s="139">
        <f t="shared" ref="AG6:AG41" si="7">IF(OR(AD6="rojo",AE6="rojo",AF6="rojo"),1,IF(OR(AD6="naranja",AE6="naranja",AF6="naranja"),2,IF(OR(AD6="amarillo",AE6="amarillo",AF6="amarillo"),3,4)))</f>
        <v>4</v>
      </c>
      <c r="AH6" s="43"/>
      <c r="AI6" s="170" t="s">
        <v>42</v>
      </c>
      <c r="AJ6" s="156">
        <v>4</v>
      </c>
      <c r="AK6" s="172" t="s">
        <v>43</v>
      </c>
    </row>
    <row r="7" spans="1:37" ht="55.5" customHeight="1">
      <c r="A7" s="486"/>
      <c r="B7" s="72" t="s">
        <v>44</v>
      </c>
      <c r="C7" s="214" t="s">
        <v>418</v>
      </c>
      <c r="D7" s="214" t="s">
        <v>419</v>
      </c>
      <c r="E7" s="214" t="s">
        <v>72</v>
      </c>
      <c r="F7" s="73">
        <v>45992</v>
      </c>
      <c r="G7" s="73">
        <v>46021</v>
      </c>
      <c r="H7" s="73">
        <v>46021</v>
      </c>
      <c r="I7" s="88" t="s">
        <v>420</v>
      </c>
      <c r="J7" s="88" t="s">
        <v>421</v>
      </c>
      <c r="K7" s="80"/>
      <c r="L7" s="216"/>
      <c r="M7" s="217"/>
      <c r="N7" s="218" t="str">
        <f t="shared" ref="N7:P41" si="8">IF(AND($H7&gt;N$4,$H7&lt;N$5),IF($H7-$M$2&gt;30,"amarillo",IF(AND($H7-$M$2&lt;=30,$H7-$M$2&gt;0),"naranja","rojo")),"NA")</f>
        <v>NA</v>
      </c>
      <c r="O7" s="218" t="str">
        <f t="shared" si="0"/>
        <v>NA</v>
      </c>
      <c r="P7" s="218" t="str">
        <f t="shared" ca="1" si="0"/>
        <v>amarillo</v>
      </c>
      <c r="Q7" s="83" t="str">
        <f t="shared" ref="Q7:S41" si="9">IF(ISBLANK(I7),"Sin Diligenciar","Calificar")</f>
        <v>Calificar</v>
      </c>
      <c r="R7" s="83" t="str">
        <f t="shared" si="9"/>
        <v>Calificar</v>
      </c>
      <c r="S7" s="83" t="str">
        <f t="shared" si="9"/>
        <v>Sin Diligenciar</v>
      </c>
      <c r="T7" s="83" t="str">
        <f t="shared" ref="T7:T41" si="10">IF(OR(Q7="Calificar",R7="Calificar",S7="Calificar"),"Calificar","Sin Diligenciar")</f>
        <v>Calificar</v>
      </c>
      <c r="U7" s="83">
        <v>3</v>
      </c>
      <c r="V7" s="83"/>
      <c r="W7" s="83"/>
      <c r="X7" s="83"/>
      <c r="Y7" s="220"/>
      <c r="Z7" s="137" t="str">
        <f t="shared" si="1"/>
        <v>amarillo</v>
      </c>
      <c r="AA7" s="104" t="str">
        <f t="shared" si="2"/>
        <v>verde</v>
      </c>
      <c r="AB7" s="124" t="str">
        <f t="shared" si="3"/>
        <v>verde</v>
      </c>
      <c r="AC7" s="43" t="str">
        <f t="shared" si="4"/>
        <v>amarillo</v>
      </c>
      <c r="AD7" s="43" t="str">
        <f t="shared" si="5"/>
        <v>verde</v>
      </c>
      <c r="AE7" s="43" t="str">
        <f t="shared" ca="1" si="6"/>
        <v>verde</v>
      </c>
      <c r="AF7" s="130" t="str">
        <f t="shared" ref="AF7:AF41" ca="1" si="11">IF(OR(AC7="rojo",AD7="rojo",AE7="rojo"),"rojo",IF(OR(AC7="naranja",AD7="naranja",AE7="naranja"),"naranja",IF(OR(AC7="amarillo",AD7="amarillo",AE7="amarillo"),"amarillo","verde")))</f>
        <v>amarillo</v>
      </c>
      <c r="AG7" s="139">
        <f t="shared" ca="1" si="7"/>
        <v>3</v>
      </c>
      <c r="AH7" s="43"/>
      <c r="AI7" s="170" t="s">
        <v>49</v>
      </c>
      <c r="AJ7" s="169">
        <v>3</v>
      </c>
      <c r="AK7" s="173" t="s">
        <v>122</v>
      </c>
    </row>
    <row r="8" spans="1:37" ht="55.5" customHeight="1">
      <c r="A8" s="486"/>
      <c r="B8" s="72" t="s">
        <v>51</v>
      </c>
      <c r="C8" s="214" t="s">
        <v>422</v>
      </c>
      <c r="D8" s="214" t="s">
        <v>423</v>
      </c>
      <c r="E8" s="214" t="s">
        <v>157</v>
      </c>
      <c r="F8" s="73">
        <v>45673</v>
      </c>
      <c r="G8" s="73">
        <v>45989</v>
      </c>
      <c r="H8" s="73">
        <v>45989</v>
      </c>
      <c r="I8" s="85" t="s">
        <v>300</v>
      </c>
      <c r="J8" s="80"/>
      <c r="K8" s="80"/>
      <c r="L8" s="216"/>
      <c r="M8" s="217"/>
      <c r="N8" s="218" t="str">
        <f t="shared" si="8"/>
        <v>NA</v>
      </c>
      <c r="O8" s="218" t="str">
        <f t="shared" si="0"/>
        <v>NA</v>
      </c>
      <c r="P8" s="218" t="str">
        <f t="shared" ca="1" si="0"/>
        <v>amarillo</v>
      </c>
      <c r="Q8" s="83" t="str">
        <f t="shared" si="9"/>
        <v>Calificar</v>
      </c>
      <c r="R8" s="83" t="str">
        <f t="shared" si="9"/>
        <v>Sin Diligenciar</v>
      </c>
      <c r="S8" s="83" t="str">
        <f t="shared" si="9"/>
        <v>Sin Diligenciar</v>
      </c>
      <c r="T8" s="83" t="str">
        <f t="shared" si="10"/>
        <v>Calificar</v>
      </c>
      <c r="U8" s="83">
        <v>3</v>
      </c>
      <c r="V8" s="83"/>
      <c r="W8" s="83"/>
      <c r="X8" s="83"/>
      <c r="Y8" s="220"/>
      <c r="Z8" s="137" t="str">
        <f t="shared" si="1"/>
        <v>amarillo</v>
      </c>
      <c r="AA8" s="104" t="str">
        <f t="shared" si="2"/>
        <v>verde</v>
      </c>
      <c r="AB8" s="124" t="str">
        <f t="shared" si="3"/>
        <v>verde</v>
      </c>
      <c r="AC8" s="43" t="str">
        <f t="shared" si="4"/>
        <v>amarillo</v>
      </c>
      <c r="AD8" s="43" t="str">
        <f t="shared" si="5"/>
        <v>verde</v>
      </c>
      <c r="AE8" s="43" t="str">
        <f t="shared" ca="1" si="6"/>
        <v>verde</v>
      </c>
      <c r="AF8" s="130" t="str">
        <f t="shared" ca="1" si="11"/>
        <v>amarillo</v>
      </c>
      <c r="AG8" s="139">
        <f t="shared" ca="1" si="7"/>
        <v>3</v>
      </c>
      <c r="AH8" s="43"/>
      <c r="AI8" s="171" t="s">
        <v>55</v>
      </c>
      <c r="AJ8" s="169">
        <v>2</v>
      </c>
      <c r="AK8" s="175" t="s">
        <v>424</v>
      </c>
    </row>
    <row r="9" spans="1:37" ht="75.75" customHeight="1">
      <c r="A9" s="486"/>
      <c r="B9" s="72" t="s">
        <v>57</v>
      </c>
      <c r="C9" s="214" t="s">
        <v>425</v>
      </c>
      <c r="D9" s="214" t="s">
        <v>426</v>
      </c>
      <c r="E9" s="214" t="s">
        <v>181</v>
      </c>
      <c r="F9" s="215">
        <v>45689</v>
      </c>
      <c r="G9" s="215">
        <v>45989</v>
      </c>
      <c r="H9" s="215">
        <v>45989</v>
      </c>
      <c r="I9" s="88" t="s">
        <v>427</v>
      </c>
      <c r="J9" s="88" t="s">
        <v>428</v>
      </c>
      <c r="K9" s="80"/>
      <c r="L9" s="216"/>
      <c r="M9" s="217"/>
      <c r="N9" s="218" t="str">
        <f t="shared" si="8"/>
        <v>NA</v>
      </c>
      <c r="O9" s="218" t="str">
        <f t="shared" si="0"/>
        <v>NA</v>
      </c>
      <c r="P9" s="218" t="str">
        <f t="shared" ca="1" si="0"/>
        <v>amarillo</v>
      </c>
      <c r="Q9" s="83" t="str">
        <f t="shared" si="9"/>
        <v>Calificar</v>
      </c>
      <c r="R9" s="83" t="str">
        <f t="shared" si="9"/>
        <v>Calificar</v>
      </c>
      <c r="S9" s="83" t="str">
        <f t="shared" si="9"/>
        <v>Sin Diligenciar</v>
      </c>
      <c r="T9" s="83" t="str">
        <f t="shared" si="10"/>
        <v>Calificar</v>
      </c>
      <c r="U9" s="83">
        <v>3</v>
      </c>
      <c r="V9" s="83"/>
      <c r="W9" s="83"/>
      <c r="X9" s="83"/>
      <c r="Y9" s="220"/>
      <c r="Z9" s="137" t="str">
        <f t="shared" si="1"/>
        <v>amarillo</v>
      </c>
      <c r="AA9" s="104" t="str">
        <f t="shared" si="2"/>
        <v>verde</v>
      </c>
      <c r="AB9" s="124" t="str">
        <f t="shared" si="3"/>
        <v>verde</v>
      </c>
      <c r="AC9" s="43" t="str">
        <f t="shared" si="4"/>
        <v>amarillo</v>
      </c>
      <c r="AD9" s="43" t="str">
        <f t="shared" si="5"/>
        <v>verde</v>
      </c>
      <c r="AE9" s="43" t="str">
        <f t="shared" ca="1" si="6"/>
        <v>verde</v>
      </c>
      <c r="AF9" s="130" t="str">
        <f t="shared" ca="1" si="11"/>
        <v>amarillo</v>
      </c>
      <c r="AG9" s="139">
        <f t="shared" ca="1" si="7"/>
        <v>3</v>
      </c>
      <c r="AH9" s="43"/>
      <c r="AI9" s="171" t="s">
        <v>61</v>
      </c>
      <c r="AJ9" s="169">
        <v>1</v>
      </c>
      <c r="AK9" s="174" t="s">
        <v>62</v>
      </c>
    </row>
    <row r="10" spans="1:37" ht="60">
      <c r="A10" s="486"/>
      <c r="B10" s="72" t="s">
        <v>63</v>
      </c>
      <c r="C10" s="214" t="s">
        <v>429</v>
      </c>
      <c r="D10" s="214" t="s">
        <v>430</v>
      </c>
      <c r="E10" s="214" t="s">
        <v>181</v>
      </c>
      <c r="F10" s="215">
        <v>45658</v>
      </c>
      <c r="G10" s="215">
        <v>45989</v>
      </c>
      <c r="H10" s="215">
        <v>45989</v>
      </c>
      <c r="I10" s="88" t="s">
        <v>431</v>
      </c>
      <c r="J10" s="88" t="s">
        <v>428</v>
      </c>
      <c r="K10" s="80"/>
      <c r="L10" s="216"/>
      <c r="M10" s="217"/>
      <c r="N10" s="218" t="str">
        <f t="shared" si="8"/>
        <v>NA</v>
      </c>
      <c r="O10" s="218" t="str">
        <f t="shared" si="0"/>
        <v>NA</v>
      </c>
      <c r="P10" s="218" t="str">
        <f t="shared" ca="1" si="0"/>
        <v>amarillo</v>
      </c>
      <c r="Q10" s="83" t="str">
        <f t="shared" si="9"/>
        <v>Calificar</v>
      </c>
      <c r="R10" s="83" t="str">
        <f t="shared" si="9"/>
        <v>Calificar</v>
      </c>
      <c r="S10" s="83" t="str">
        <f t="shared" si="9"/>
        <v>Sin Diligenciar</v>
      </c>
      <c r="T10" s="83" t="str">
        <f t="shared" si="10"/>
        <v>Calificar</v>
      </c>
      <c r="U10" s="83">
        <v>3</v>
      </c>
      <c r="V10" s="83"/>
      <c r="W10" s="83"/>
      <c r="X10" s="83"/>
      <c r="Y10" s="220"/>
      <c r="Z10" s="137" t="str">
        <f t="shared" si="1"/>
        <v>amarillo</v>
      </c>
      <c r="AA10" s="104" t="str">
        <f t="shared" si="2"/>
        <v>verde</v>
      </c>
      <c r="AB10" s="124" t="str">
        <f t="shared" si="3"/>
        <v>verde</v>
      </c>
      <c r="AC10" s="43" t="str">
        <f t="shared" si="4"/>
        <v>amarillo</v>
      </c>
      <c r="AD10" s="43" t="str">
        <f t="shared" si="5"/>
        <v>verde</v>
      </c>
      <c r="AE10" s="43" t="str">
        <f t="shared" ca="1" si="6"/>
        <v>verde</v>
      </c>
      <c r="AF10" s="130" t="str">
        <f t="shared" ca="1" si="11"/>
        <v>amarillo</v>
      </c>
      <c r="AG10" s="139">
        <f t="shared" ca="1" si="7"/>
        <v>3</v>
      </c>
      <c r="AH10" s="43"/>
      <c r="AI10" s="43"/>
      <c r="AJ10" s="43"/>
      <c r="AK10" s="43"/>
    </row>
    <row r="11" spans="1:37" ht="108" customHeight="1">
      <c r="A11" s="486"/>
      <c r="B11" s="72" t="s">
        <v>139</v>
      </c>
      <c r="C11" s="214" t="s">
        <v>432</v>
      </c>
      <c r="D11" s="214" t="s">
        <v>433</v>
      </c>
      <c r="E11" s="214" t="s">
        <v>181</v>
      </c>
      <c r="F11" s="215">
        <v>45870</v>
      </c>
      <c r="G11" s="215">
        <v>45989</v>
      </c>
      <c r="H11" s="215">
        <v>45989</v>
      </c>
      <c r="I11" s="88" t="s">
        <v>434</v>
      </c>
      <c r="J11" s="88" t="s">
        <v>435</v>
      </c>
      <c r="K11" s="80"/>
      <c r="L11" s="216"/>
      <c r="M11" s="217"/>
      <c r="N11" s="218" t="str">
        <f t="shared" si="8"/>
        <v>NA</v>
      </c>
      <c r="O11" s="218" t="str">
        <f t="shared" si="0"/>
        <v>NA</v>
      </c>
      <c r="P11" s="218" t="str">
        <f t="shared" ca="1" si="0"/>
        <v>amarillo</v>
      </c>
      <c r="Q11" s="83" t="str">
        <f t="shared" si="9"/>
        <v>Calificar</v>
      </c>
      <c r="R11" s="83" t="str">
        <f t="shared" si="9"/>
        <v>Calificar</v>
      </c>
      <c r="S11" s="83" t="str">
        <f t="shared" si="9"/>
        <v>Sin Diligenciar</v>
      </c>
      <c r="T11" s="83" t="str">
        <f t="shared" si="10"/>
        <v>Calificar</v>
      </c>
      <c r="U11" s="83">
        <v>3</v>
      </c>
      <c r="V11" s="83"/>
      <c r="W11" s="83"/>
      <c r="X11" s="83"/>
      <c r="Y11" s="220"/>
      <c r="Z11" s="137" t="str">
        <f t="shared" si="1"/>
        <v>amarillo</v>
      </c>
      <c r="AA11" s="104" t="str">
        <f t="shared" si="2"/>
        <v>verde</v>
      </c>
      <c r="AB11" s="124" t="str">
        <f t="shared" si="3"/>
        <v>verde</v>
      </c>
      <c r="AC11" s="43" t="str">
        <f t="shared" si="4"/>
        <v>amarillo</v>
      </c>
      <c r="AD11" s="43" t="str">
        <f t="shared" si="5"/>
        <v>verde</v>
      </c>
      <c r="AE11" s="43" t="str">
        <f t="shared" ca="1" si="6"/>
        <v>verde</v>
      </c>
      <c r="AF11" s="130" t="str">
        <f t="shared" ca="1" si="11"/>
        <v>amarillo</v>
      </c>
      <c r="AG11" s="139">
        <f t="shared" ca="1" si="7"/>
        <v>3</v>
      </c>
      <c r="AH11" s="43"/>
      <c r="AI11" s="43"/>
      <c r="AJ11" s="43"/>
      <c r="AK11" s="43"/>
    </row>
    <row r="12" spans="1:37" s="43" customFormat="1" ht="90" customHeight="1">
      <c r="A12" s="486"/>
      <c r="B12" s="72" t="s">
        <v>144</v>
      </c>
      <c r="C12" s="85" t="s">
        <v>436</v>
      </c>
      <c r="D12" s="85" t="s">
        <v>437</v>
      </c>
      <c r="E12" s="85" t="s">
        <v>153</v>
      </c>
      <c r="F12" s="73">
        <v>45690</v>
      </c>
      <c r="G12" s="73">
        <v>45989</v>
      </c>
      <c r="H12" s="73">
        <v>45989</v>
      </c>
      <c r="I12" s="85" t="s">
        <v>438</v>
      </c>
      <c r="J12" s="85"/>
      <c r="K12" s="80"/>
      <c r="L12" s="216"/>
      <c r="M12" s="217"/>
      <c r="N12" s="218" t="str">
        <f t="shared" si="8"/>
        <v>NA</v>
      </c>
      <c r="O12" s="218" t="str">
        <f t="shared" si="0"/>
        <v>NA</v>
      </c>
      <c r="P12" s="218" t="str">
        <f t="shared" ca="1" si="0"/>
        <v>amarillo</v>
      </c>
      <c r="Q12" s="83" t="str">
        <f t="shared" si="9"/>
        <v>Calificar</v>
      </c>
      <c r="R12" s="83" t="str">
        <f t="shared" si="9"/>
        <v>Sin Diligenciar</v>
      </c>
      <c r="S12" s="83" t="str">
        <f t="shared" si="9"/>
        <v>Sin Diligenciar</v>
      </c>
      <c r="T12" s="83" t="str">
        <f t="shared" si="10"/>
        <v>Calificar</v>
      </c>
      <c r="U12" s="83">
        <v>3</v>
      </c>
      <c r="V12" s="83"/>
      <c r="W12" s="83"/>
      <c r="X12" s="83"/>
      <c r="Y12" s="220"/>
      <c r="Z12" s="137" t="str">
        <f t="shared" si="1"/>
        <v>amarillo</v>
      </c>
      <c r="AA12" s="104" t="str">
        <f t="shared" si="2"/>
        <v>verde</v>
      </c>
      <c r="AB12" s="124" t="str">
        <f t="shared" si="3"/>
        <v>verde</v>
      </c>
      <c r="AC12" s="43" t="str">
        <f t="shared" si="4"/>
        <v>amarillo</v>
      </c>
      <c r="AD12" s="43" t="str">
        <f t="shared" si="5"/>
        <v>verde</v>
      </c>
      <c r="AE12" s="43" t="str">
        <f t="shared" ca="1" si="6"/>
        <v>verde</v>
      </c>
      <c r="AF12" s="130" t="str">
        <f t="shared" ca="1" si="11"/>
        <v>amarillo</v>
      </c>
      <c r="AG12" s="139">
        <f t="shared" ca="1" si="7"/>
        <v>3</v>
      </c>
    </row>
    <row r="13" spans="1:37" s="44" customFormat="1" ht="114.75" customHeight="1">
      <c r="A13" s="486"/>
      <c r="B13" s="72" t="s">
        <v>150</v>
      </c>
      <c r="C13" s="214" t="s">
        <v>439</v>
      </c>
      <c r="D13" s="214" t="s">
        <v>440</v>
      </c>
      <c r="E13" s="214" t="s">
        <v>441</v>
      </c>
      <c r="F13" s="73">
        <v>45778</v>
      </c>
      <c r="G13" s="73">
        <v>45989</v>
      </c>
      <c r="H13" s="73">
        <v>45989</v>
      </c>
      <c r="I13" s="86" t="s">
        <v>438</v>
      </c>
      <c r="J13" s="79"/>
      <c r="K13" s="79"/>
      <c r="L13" s="216"/>
      <c r="M13" s="217"/>
      <c r="N13" s="218" t="str">
        <f t="shared" si="8"/>
        <v>NA</v>
      </c>
      <c r="O13" s="218" t="str">
        <f t="shared" si="0"/>
        <v>NA</v>
      </c>
      <c r="P13" s="218" t="str">
        <f t="shared" ca="1" si="0"/>
        <v>amarillo</v>
      </c>
      <c r="Q13" s="83" t="str">
        <f t="shared" si="9"/>
        <v>Calificar</v>
      </c>
      <c r="R13" s="83" t="str">
        <f t="shared" si="9"/>
        <v>Sin Diligenciar</v>
      </c>
      <c r="S13" s="83" t="str">
        <f t="shared" si="9"/>
        <v>Sin Diligenciar</v>
      </c>
      <c r="T13" s="83" t="str">
        <f t="shared" si="10"/>
        <v>Calificar</v>
      </c>
      <c r="U13" s="83">
        <v>3</v>
      </c>
      <c r="V13" s="83"/>
      <c r="W13" s="83"/>
      <c r="X13" s="83"/>
      <c r="Y13" s="220"/>
      <c r="Z13" s="137" t="str">
        <f t="shared" si="1"/>
        <v>amarillo</v>
      </c>
      <c r="AA13" s="104" t="str">
        <f t="shared" si="2"/>
        <v>verde</v>
      </c>
      <c r="AB13" s="124" t="str">
        <f t="shared" si="3"/>
        <v>verde</v>
      </c>
      <c r="AC13" s="43" t="str">
        <f t="shared" si="4"/>
        <v>amarillo</v>
      </c>
      <c r="AD13" s="43" t="str">
        <f t="shared" si="5"/>
        <v>verde</v>
      </c>
      <c r="AE13" s="43" t="str">
        <f t="shared" ca="1" si="6"/>
        <v>verde</v>
      </c>
      <c r="AF13" s="130" t="str">
        <f t="shared" ca="1" si="11"/>
        <v>amarillo</v>
      </c>
      <c r="AG13" s="139">
        <f t="shared" ca="1" si="7"/>
        <v>3</v>
      </c>
      <c r="AH13" s="12"/>
      <c r="AI13" s="12"/>
      <c r="AJ13" s="12"/>
      <c r="AK13" s="12"/>
    </row>
    <row r="14" spans="1:37" s="44" customFormat="1" ht="63.75" customHeight="1">
      <c r="A14" s="486"/>
      <c r="B14" s="72" t="s">
        <v>154</v>
      </c>
      <c r="C14" s="214" t="s">
        <v>439</v>
      </c>
      <c r="D14" s="214" t="s">
        <v>442</v>
      </c>
      <c r="E14" s="214" t="s">
        <v>443</v>
      </c>
      <c r="F14" s="73">
        <v>45689</v>
      </c>
      <c r="G14" s="73">
        <v>45989</v>
      </c>
      <c r="H14" s="73">
        <v>45989</v>
      </c>
      <c r="I14" s="86" t="s">
        <v>444</v>
      </c>
      <c r="J14" s="86"/>
      <c r="K14" s="79"/>
      <c r="L14" s="216"/>
      <c r="M14" s="217"/>
      <c r="N14" s="218" t="str">
        <f t="shared" si="8"/>
        <v>NA</v>
      </c>
      <c r="O14" s="218" t="str">
        <f t="shared" si="0"/>
        <v>NA</v>
      </c>
      <c r="P14" s="218" t="str">
        <f t="shared" ca="1" si="0"/>
        <v>amarillo</v>
      </c>
      <c r="Q14" s="83" t="str">
        <f t="shared" si="9"/>
        <v>Calificar</v>
      </c>
      <c r="R14" s="83" t="str">
        <f t="shared" si="9"/>
        <v>Sin Diligenciar</v>
      </c>
      <c r="S14" s="83" t="str">
        <f t="shared" si="9"/>
        <v>Sin Diligenciar</v>
      </c>
      <c r="T14" s="83" t="str">
        <f t="shared" si="10"/>
        <v>Calificar</v>
      </c>
      <c r="U14" s="83">
        <v>3</v>
      </c>
      <c r="V14" s="83" t="s">
        <v>445</v>
      </c>
      <c r="W14" s="83"/>
      <c r="X14" s="83"/>
      <c r="Y14" s="220"/>
      <c r="Z14" s="137" t="str">
        <f t="shared" si="1"/>
        <v>amarillo</v>
      </c>
      <c r="AA14" s="104" t="str">
        <f t="shared" si="2"/>
        <v>verde</v>
      </c>
      <c r="AB14" s="124" t="str">
        <f t="shared" si="3"/>
        <v>verde</v>
      </c>
      <c r="AC14" s="43" t="str">
        <f t="shared" si="4"/>
        <v>amarillo</v>
      </c>
      <c r="AD14" s="43" t="str">
        <f t="shared" si="5"/>
        <v>verde</v>
      </c>
      <c r="AE14" s="43" t="str">
        <f t="shared" ca="1" si="6"/>
        <v>verde</v>
      </c>
      <c r="AF14" s="130" t="str">
        <f t="shared" ca="1" si="11"/>
        <v>amarillo</v>
      </c>
      <c r="AG14" s="139">
        <f t="shared" ca="1" si="7"/>
        <v>3</v>
      </c>
      <c r="AH14" s="12"/>
      <c r="AI14" s="12"/>
      <c r="AJ14" s="12"/>
      <c r="AK14" s="12"/>
    </row>
    <row r="15" spans="1:37" s="44" customFormat="1" ht="65.25" customHeight="1">
      <c r="A15" s="486"/>
      <c r="B15" s="72" t="s">
        <v>159</v>
      </c>
      <c r="C15" s="214" t="s">
        <v>439</v>
      </c>
      <c r="D15" s="214" t="s">
        <v>446</v>
      </c>
      <c r="E15" s="214" t="s">
        <v>399</v>
      </c>
      <c r="F15" s="73">
        <v>45689</v>
      </c>
      <c r="G15" s="73">
        <v>45989</v>
      </c>
      <c r="H15" s="73">
        <v>45989</v>
      </c>
      <c r="I15" s="274" t="s">
        <v>137</v>
      </c>
      <c r="J15" s="86"/>
      <c r="K15" s="81"/>
      <c r="L15" s="216"/>
      <c r="M15" s="217"/>
      <c r="N15" s="218" t="str">
        <f t="shared" si="8"/>
        <v>NA</v>
      </c>
      <c r="O15" s="218" t="str">
        <f t="shared" si="0"/>
        <v>NA</v>
      </c>
      <c r="P15" s="218" t="str">
        <f t="shared" ca="1" si="0"/>
        <v>amarillo</v>
      </c>
      <c r="Q15" s="83" t="str">
        <f t="shared" si="9"/>
        <v>Calificar</v>
      </c>
      <c r="R15" s="83" t="str">
        <f t="shared" si="9"/>
        <v>Sin Diligenciar</v>
      </c>
      <c r="S15" s="83" t="str">
        <f t="shared" si="9"/>
        <v>Sin Diligenciar</v>
      </c>
      <c r="T15" s="83" t="str">
        <f t="shared" si="10"/>
        <v>Calificar</v>
      </c>
      <c r="U15" s="83">
        <v>3</v>
      </c>
      <c r="V15" s="83"/>
      <c r="W15" s="83"/>
      <c r="X15" s="83"/>
      <c r="Y15" s="220"/>
      <c r="Z15" s="137" t="str">
        <f t="shared" si="1"/>
        <v>amarillo</v>
      </c>
      <c r="AA15" s="104" t="str">
        <f t="shared" si="2"/>
        <v>verde</v>
      </c>
      <c r="AB15" s="124" t="str">
        <f t="shared" si="3"/>
        <v>verde</v>
      </c>
      <c r="AC15" s="43" t="str">
        <f t="shared" si="4"/>
        <v>amarillo</v>
      </c>
      <c r="AD15" s="43" t="str">
        <f t="shared" si="5"/>
        <v>verde</v>
      </c>
      <c r="AE15" s="43" t="str">
        <f t="shared" ca="1" si="6"/>
        <v>verde</v>
      </c>
      <c r="AF15" s="130" t="str">
        <f t="shared" ca="1" si="11"/>
        <v>amarillo</v>
      </c>
      <c r="AG15" s="139">
        <f t="shared" ca="1" si="7"/>
        <v>3</v>
      </c>
      <c r="AH15" s="12"/>
      <c r="AI15" s="12"/>
      <c r="AJ15" s="12"/>
      <c r="AK15" s="12"/>
    </row>
    <row r="16" spans="1:37" s="44" customFormat="1" ht="76.5" customHeight="1">
      <c r="A16" s="486"/>
      <c r="B16" s="72" t="s">
        <v>165</v>
      </c>
      <c r="C16" s="214" t="s">
        <v>439</v>
      </c>
      <c r="D16" s="214" t="s">
        <v>447</v>
      </c>
      <c r="E16" s="214" t="s">
        <v>448</v>
      </c>
      <c r="F16" s="73">
        <v>45689</v>
      </c>
      <c r="G16" s="202">
        <v>45838</v>
      </c>
      <c r="H16" s="202">
        <v>45838</v>
      </c>
      <c r="I16" s="214"/>
      <c r="J16" s="214" t="s">
        <v>449</v>
      </c>
      <c r="K16" s="79"/>
      <c r="L16" s="216"/>
      <c r="M16" s="217"/>
      <c r="N16" s="218" t="str">
        <f t="shared" si="8"/>
        <v>NA</v>
      </c>
      <c r="O16" s="218" t="str">
        <f t="shared" ca="1" si="0"/>
        <v>rojo</v>
      </c>
      <c r="P16" s="218" t="str">
        <f t="shared" si="0"/>
        <v>NA</v>
      </c>
      <c r="Q16" s="83" t="str">
        <f t="shared" si="9"/>
        <v>Sin Diligenciar</v>
      </c>
      <c r="R16" s="83" t="str">
        <f t="shared" si="9"/>
        <v>Calificar</v>
      </c>
      <c r="S16" s="83" t="str">
        <f t="shared" si="9"/>
        <v>Sin Diligenciar</v>
      </c>
      <c r="T16" s="83" t="str">
        <f t="shared" si="10"/>
        <v>Calificar</v>
      </c>
      <c r="U16" s="83">
        <v>5</v>
      </c>
      <c r="V16" s="83"/>
      <c r="W16" s="83"/>
      <c r="X16" s="83"/>
      <c r="Y16" s="220"/>
      <c r="Z16" s="137" t="str">
        <f t="shared" si="1"/>
        <v>verde</v>
      </c>
      <c r="AA16" s="104" t="str">
        <f t="shared" si="2"/>
        <v>verde</v>
      </c>
      <c r="AB16" s="124" t="str">
        <f t="shared" si="3"/>
        <v>verde</v>
      </c>
      <c r="AC16" s="43" t="str">
        <f t="shared" si="4"/>
        <v>verde</v>
      </c>
      <c r="AD16" s="43" t="str">
        <f t="shared" ca="1" si="5"/>
        <v>verde</v>
      </c>
      <c r="AE16" s="43" t="str">
        <f t="shared" si="6"/>
        <v>verde</v>
      </c>
      <c r="AF16" s="130" t="str">
        <f t="shared" ca="1" si="11"/>
        <v>verde</v>
      </c>
      <c r="AG16" s="139">
        <f t="shared" ca="1" si="7"/>
        <v>4</v>
      </c>
      <c r="AH16" s="12"/>
      <c r="AI16" s="12"/>
      <c r="AJ16" s="12"/>
      <c r="AK16" s="12"/>
    </row>
    <row r="17" spans="1:115" s="44" customFormat="1" ht="78.75" customHeight="1">
      <c r="A17" s="486"/>
      <c r="B17" s="72" t="s">
        <v>169</v>
      </c>
      <c r="C17" s="214" t="s">
        <v>450</v>
      </c>
      <c r="D17" s="214" t="s">
        <v>451</v>
      </c>
      <c r="E17" s="214" t="s">
        <v>443</v>
      </c>
      <c r="F17" s="73">
        <v>45689</v>
      </c>
      <c r="G17" s="73">
        <v>46022</v>
      </c>
      <c r="H17" s="73">
        <v>46022</v>
      </c>
      <c r="I17" s="279" t="s">
        <v>452</v>
      </c>
      <c r="J17" s="86"/>
      <c r="K17" s="79"/>
      <c r="L17" s="216"/>
      <c r="M17" s="217"/>
      <c r="N17" s="218" t="str">
        <f t="shared" si="8"/>
        <v>NA</v>
      </c>
      <c r="O17" s="218" t="str">
        <f t="shared" si="0"/>
        <v>NA</v>
      </c>
      <c r="P17" s="218" t="str">
        <f t="shared" si="0"/>
        <v>NA</v>
      </c>
      <c r="Q17" s="83" t="str">
        <f t="shared" si="9"/>
        <v>Calificar</v>
      </c>
      <c r="R17" s="83" t="str">
        <f t="shared" si="9"/>
        <v>Sin Diligenciar</v>
      </c>
      <c r="S17" s="83" t="str">
        <f t="shared" si="9"/>
        <v>Sin Diligenciar</v>
      </c>
      <c r="T17" s="83" t="str">
        <f t="shared" si="10"/>
        <v>Calificar</v>
      </c>
      <c r="U17" s="83">
        <v>3</v>
      </c>
      <c r="V17" s="83" t="s">
        <v>453</v>
      </c>
      <c r="W17" s="83"/>
      <c r="X17" s="83"/>
      <c r="Y17" s="220"/>
      <c r="Z17" s="137" t="str">
        <f t="shared" si="1"/>
        <v>amarillo</v>
      </c>
      <c r="AA17" s="104" t="str">
        <f t="shared" si="2"/>
        <v>verde</v>
      </c>
      <c r="AB17" s="124" t="str">
        <f t="shared" si="3"/>
        <v>verde</v>
      </c>
      <c r="AC17" s="43" t="str">
        <f t="shared" si="4"/>
        <v>amarillo</v>
      </c>
      <c r="AD17" s="43" t="str">
        <f t="shared" si="5"/>
        <v>verde</v>
      </c>
      <c r="AE17" s="43" t="str">
        <f t="shared" si="6"/>
        <v>verde</v>
      </c>
      <c r="AF17" s="130" t="str">
        <f t="shared" si="11"/>
        <v>amarillo</v>
      </c>
      <c r="AG17" s="139">
        <f t="shared" si="7"/>
        <v>3</v>
      </c>
      <c r="AH17" s="12"/>
      <c r="AI17" s="12"/>
      <c r="AJ17" s="12"/>
      <c r="AK17" s="12"/>
    </row>
    <row r="18" spans="1:115" s="44" customFormat="1" ht="63.75" customHeight="1">
      <c r="A18" s="486"/>
      <c r="B18" s="72" t="s">
        <v>173</v>
      </c>
      <c r="C18" s="214" t="s">
        <v>450</v>
      </c>
      <c r="D18" s="214" t="s">
        <v>451</v>
      </c>
      <c r="E18" s="214" t="s">
        <v>341</v>
      </c>
      <c r="F18" s="73">
        <v>45748</v>
      </c>
      <c r="G18" s="73">
        <v>45989</v>
      </c>
      <c r="H18" s="73">
        <v>45989</v>
      </c>
      <c r="I18" s="86"/>
      <c r="J18" s="79"/>
      <c r="K18" s="79"/>
      <c r="L18" s="216"/>
      <c r="M18" s="217"/>
      <c r="N18" s="218" t="str">
        <f t="shared" si="8"/>
        <v>NA</v>
      </c>
      <c r="O18" s="218" t="str">
        <f t="shared" si="0"/>
        <v>NA</v>
      </c>
      <c r="P18" s="218" t="str">
        <f t="shared" ca="1" si="0"/>
        <v>amarillo</v>
      </c>
      <c r="Q18" s="83" t="str">
        <f t="shared" si="9"/>
        <v>Sin Diligenciar</v>
      </c>
      <c r="R18" s="83" t="str">
        <f t="shared" si="9"/>
        <v>Sin Diligenciar</v>
      </c>
      <c r="S18" s="83" t="str">
        <f t="shared" si="9"/>
        <v>Sin Diligenciar</v>
      </c>
      <c r="T18" s="83" t="str">
        <f t="shared" si="10"/>
        <v>Sin Diligenciar</v>
      </c>
      <c r="U18" s="217">
        <v>3</v>
      </c>
      <c r="V18" s="217"/>
      <c r="W18" s="217"/>
      <c r="X18" s="217"/>
      <c r="Y18" s="221"/>
      <c r="Z18" s="137" t="str">
        <f t="shared" si="1"/>
        <v>verde</v>
      </c>
      <c r="AA18" s="104" t="str">
        <f t="shared" si="2"/>
        <v>verde</v>
      </c>
      <c r="AB18" s="124" t="str">
        <f t="shared" si="3"/>
        <v>verde</v>
      </c>
      <c r="AC18" s="43" t="str">
        <f t="shared" si="4"/>
        <v>verde</v>
      </c>
      <c r="AD18" s="43" t="str">
        <f t="shared" si="5"/>
        <v>verde</v>
      </c>
      <c r="AE18" s="43" t="str">
        <f t="shared" ca="1" si="6"/>
        <v>verde</v>
      </c>
      <c r="AF18" s="130" t="str">
        <f t="shared" ca="1" si="11"/>
        <v>verde</v>
      </c>
      <c r="AG18" s="139">
        <f t="shared" ca="1" si="7"/>
        <v>4</v>
      </c>
      <c r="AH18" s="12"/>
      <c r="AI18" s="12"/>
      <c r="AJ18" s="12"/>
      <c r="AK18" s="12"/>
    </row>
    <row r="19" spans="1:115" s="44" customFormat="1" ht="86.25" customHeight="1">
      <c r="A19" s="486"/>
      <c r="B19" s="72" t="s">
        <v>178</v>
      </c>
      <c r="C19" s="214" t="s">
        <v>450</v>
      </c>
      <c r="D19" s="214" t="s">
        <v>451</v>
      </c>
      <c r="E19" s="214" t="s">
        <v>399</v>
      </c>
      <c r="F19" s="73">
        <v>45689</v>
      </c>
      <c r="G19" s="73">
        <v>45989</v>
      </c>
      <c r="H19" s="73">
        <v>45989</v>
      </c>
      <c r="I19" s="86" t="s">
        <v>137</v>
      </c>
      <c r="J19" s="87"/>
      <c r="K19" s="79"/>
      <c r="L19" s="216"/>
      <c r="M19" s="217"/>
      <c r="N19" s="218" t="str">
        <f t="shared" si="8"/>
        <v>NA</v>
      </c>
      <c r="O19" s="218" t="str">
        <f t="shared" si="0"/>
        <v>NA</v>
      </c>
      <c r="P19" s="218" t="str">
        <f t="shared" ca="1" si="0"/>
        <v>amarillo</v>
      </c>
      <c r="Q19" s="83" t="str">
        <f t="shared" si="9"/>
        <v>Calificar</v>
      </c>
      <c r="R19" s="83" t="str">
        <f t="shared" si="9"/>
        <v>Sin Diligenciar</v>
      </c>
      <c r="S19" s="83" t="str">
        <f t="shared" si="9"/>
        <v>Sin Diligenciar</v>
      </c>
      <c r="T19" s="83" t="str">
        <f t="shared" si="10"/>
        <v>Calificar</v>
      </c>
      <c r="U19" s="218">
        <v>3</v>
      </c>
      <c r="V19" s="218"/>
      <c r="W19" s="218"/>
      <c r="X19" s="218"/>
      <c r="Y19" s="222"/>
      <c r="Z19" s="137" t="str">
        <f t="shared" si="1"/>
        <v>amarillo</v>
      </c>
      <c r="AA19" s="104" t="str">
        <f t="shared" si="2"/>
        <v>verde</v>
      </c>
      <c r="AB19" s="124" t="str">
        <f t="shared" si="3"/>
        <v>verde</v>
      </c>
      <c r="AC19" s="43" t="str">
        <f t="shared" si="4"/>
        <v>amarillo</v>
      </c>
      <c r="AD19" s="43" t="str">
        <f t="shared" si="5"/>
        <v>verde</v>
      </c>
      <c r="AE19" s="43" t="str">
        <f t="shared" ca="1" si="6"/>
        <v>verde</v>
      </c>
      <c r="AF19" s="130" t="str">
        <f t="shared" ca="1" si="11"/>
        <v>amarillo</v>
      </c>
      <c r="AG19" s="139">
        <f t="shared" ca="1" si="7"/>
        <v>3</v>
      </c>
      <c r="AH19" s="43"/>
      <c r="AI19" s="43"/>
      <c r="AJ19" s="43"/>
      <c r="AK19" s="43"/>
    </row>
    <row r="20" spans="1:115" s="44" customFormat="1" ht="63.75" customHeight="1">
      <c r="A20" s="486"/>
      <c r="B20" s="72" t="s">
        <v>184</v>
      </c>
      <c r="C20" s="214" t="s">
        <v>450</v>
      </c>
      <c r="D20" s="214" t="s">
        <v>451</v>
      </c>
      <c r="E20" s="214" t="s">
        <v>454</v>
      </c>
      <c r="F20" s="73">
        <v>45689</v>
      </c>
      <c r="G20" s="73">
        <v>45989</v>
      </c>
      <c r="H20" s="73">
        <v>45989</v>
      </c>
      <c r="I20" s="86" t="s">
        <v>455</v>
      </c>
      <c r="J20" s="79" t="s">
        <v>456</v>
      </c>
      <c r="K20" s="79"/>
      <c r="L20" s="216"/>
      <c r="M20" s="217"/>
      <c r="N20" s="218" t="str">
        <f t="shared" si="8"/>
        <v>NA</v>
      </c>
      <c r="O20" s="218" t="str">
        <f t="shared" si="0"/>
        <v>NA</v>
      </c>
      <c r="P20" s="218" t="str">
        <f t="shared" ca="1" si="0"/>
        <v>amarillo</v>
      </c>
      <c r="Q20" s="83" t="str">
        <f t="shared" si="9"/>
        <v>Calificar</v>
      </c>
      <c r="R20" s="83" t="str">
        <f t="shared" si="9"/>
        <v>Calificar</v>
      </c>
      <c r="S20" s="83" t="str">
        <f t="shared" si="9"/>
        <v>Sin Diligenciar</v>
      </c>
      <c r="T20" s="83" t="str">
        <f t="shared" si="10"/>
        <v>Calificar</v>
      </c>
      <c r="U20" s="218">
        <v>3</v>
      </c>
      <c r="V20" s="83" t="s">
        <v>453</v>
      </c>
      <c r="W20" s="218"/>
      <c r="X20" s="218"/>
      <c r="Y20" s="222"/>
      <c r="Z20" s="137" t="str">
        <f t="shared" si="1"/>
        <v>amarillo</v>
      </c>
      <c r="AA20" s="104" t="str">
        <f t="shared" si="2"/>
        <v>verde</v>
      </c>
      <c r="AB20" s="128" t="str">
        <f t="shared" si="3"/>
        <v>verde</v>
      </c>
      <c r="AC20" s="143" t="str">
        <f t="shared" si="4"/>
        <v>amarillo</v>
      </c>
      <c r="AD20" s="143" t="str">
        <f t="shared" si="5"/>
        <v>verde</v>
      </c>
      <c r="AE20" s="143" t="str">
        <f t="shared" ca="1" si="6"/>
        <v>verde</v>
      </c>
      <c r="AF20" s="142" t="str">
        <f t="shared" ca="1" si="11"/>
        <v>amarillo</v>
      </c>
      <c r="AG20" s="144">
        <f t="shared" ca="1" si="7"/>
        <v>3</v>
      </c>
      <c r="AH20" s="43"/>
      <c r="AI20" s="43"/>
      <c r="AJ20" s="43"/>
      <c r="AK20" s="43"/>
    </row>
    <row r="21" spans="1:115" s="44" customFormat="1" ht="63.75" customHeight="1">
      <c r="A21" s="486"/>
      <c r="B21" s="72" t="s">
        <v>188</v>
      </c>
      <c r="C21" s="214" t="s">
        <v>450</v>
      </c>
      <c r="D21" s="214" t="s">
        <v>451</v>
      </c>
      <c r="E21" s="214" t="s">
        <v>441</v>
      </c>
      <c r="F21" s="73">
        <v>45691</v>
      </c>
      <c r="G21" s="73">
        <v>45989</v>
      </c>
      <c r="H21" s="73">
        <v>45989</v>
      </c>
      <c r="I21" s="86" t="s">
        <v>438</v>
      </c>
      <c r="J21" s="79"/>
      <c r="K21" s="79"/>
      <c r="L21" s="216"/>
      <c r="M21" s="217"/>
      <c r="N21" s="218" t="str">
        <f t="shared" si="8"/>
        <v>NA</v>
      </c>
      <c r="O21" s="218" t="str">
        <f t="shared" si="0"/>
        <v>NA</v>
      </c>
      <c r="P21" s="218" t="str">
        <f t="shared" ca="1" si="0"/>
        <v>amarillo</v>
      </c>
      <c r="Q21" s="83" t="str">
        <f t="shared" si="9"/>
        <v>Calificar</v>
      </c>
      <c r="R21" s="83" t="str">
        <f t="shared" si="9"/>
        <v>Sin Diligenciar</v>
      </c>
      <c r="S21" s="83" t="str">
        <f t="shared" si="9"/>
        <v>Sin Diligenciar</v>
      </c>
      <c r="T21" s="83" t="str">
        <f t="shared" si="10"/>
        <v>Calificar</v>
      </c>
      <c r="U21" s="218">
        <v>3</v>
      </c>
      <c r="V21" s="218"/>
      <c r="W21" s="218"/>
      <c r="X21" s="218"/>
      <c r="Y21" s="222"/>
      <c r="Z21" s="137" t="str">
        <f t="shared" si="1"/>
        <v>amarillo</v>
      </c>
      <c r="AA21" s="104" t="str">
        <f t="shared" si="2"/>
        <v>verde</v>
      </c>
      <c r="AB21" s="128" t="str">
        <f t="shared" si="3"/>
        <v>verde</v>
      </c>
      <c r="AC21" s="143" t="str">
        <f t="shared" si="4"/>
        <v>amarillo</v>
      </c>
      <c r="AD21" s="143" t="str">
        <f t="shared" si="5"/>
        <v>verde</v>
      </c>
      <c r="AE21" s="143" t="str">
        <f t="shared" ca="1" si="6"/>
        <v>verde</v>
      </c>
      <c r="AF21" s="142" t="str">
        <f t="shared" ca="1" si="11"/>
        <v>amarillo</v>
      </c>
      <c r="AG21" s="144">
        <f t="shared" ca="1" si="7"/>
        <v>3</v>
      </c>
    </row>
    <row r="22" spans="1:115" s="44" customFormat="1" ht="79.5" customHeight="1">
      <c r="A22" s="486"/>
      <c r="B22" s="72" t="s">
        <v>194</v>
      </c>
      <c r="C22" s="214" t="s">
        <v>457</v>
      </c>
      <c r="D22" s="214" t="s">
        <v>458</v>
      </c>
      <c r="E22" s="214" t="s">
        <v>288</v>
      </c>
      <c r="F22" s="73">
        <v>45691</v>
      </c>
      <c r="G22" s="73">
        <v>45989</v>
      </c>
      <c r="H22" s="73">
        <v>45989</v>
      </c>
      <c r="I22" s="274" t="s">
        <v>459</v>
      </c>
      <c r="J22" s="79" t="s">
        <v>460</v>
      </c>
      <c r="K22" s="79"/>
      <c r="L22" s="216"/>
      <c r="M22" s="217"/>
      <c r="N22" s="218" t="str">
        <f t="shared" si="8"/>
        <v>NA</v>
      </c>
      <c r="O22" s="218" t="str">
        <f t="shared" si="8"/>
        <v>NA</v>
      </c>
      <c r="P22" s="218" t="str">
        <f t="shared" ca="1" si="8"/>
        <v>amarillo</v>
      </c>
      <c r="Q22" s="83" t="str">
        <f t="shared" si="9"/>
        <v>Calificar</v>
      </c>
      <c r="R22" s="83" t="str">
        <f t="shared" si="9"/>
        <v>Calificar</v>
      </c>
      <c r="S22" s="83" t="str">
        <f t="shared" si="9"/>
        <v>Sin Diligenciar</v>
      </c>
      <c r="T22" s="83" t="str">
        <f t="shared" si="10"/>
        <v>Calificar</v>
      </c>
      <c r="U22" s="218">
        <v>3</v>
      </c>
      <c r="V22" s="218"/>
      <c r="W22" s="218"/>
      <c r="X22" s="218"/>
      <c r="Y22" s="222"/>
      <c r="Z22" s="137" t="str">
        <f t="shared" si="1"/>
        <v>amarillo</v>
      </c>
      <c r="AA22" s="104" t="str">
        <f t="shared" si="2"/>
        <v>verde</v>
      </c>
      <c r="AB22" s="128" t="str">
        <f t="shared" ref="AB22:AB41" si="12">IF(W22="Calificar",IF(X22=0,"rojo",IF(AND(X22&gt;0,X22&lt;=3),"amarillo","verde")),"verde")</f>
        <v>verde</v>
      </c>
      <c r="AC22" s="143" t="str">
        <f t="shared" si="4"/>
        <v>amarillo</v>
      </c>
      <c r="AD22" s="143" t="str">
        <f t="shared" si="5"/>
        <v>verde</v>
      </c>
      <c r="AE22" s="143" t="str">
        <f t="shared" ca="1" si="6"/>
        <v>verde</v>
      </c>
      <c r="AF22" s="142" t="str">
        <f t="shared" ca="1" si="11"/>
        <v>amarillo</v>
      </c>
      <c r="AG22" s="144">
        <f t="shared" ca="1" si="7"/>
        <v>3</v>
      </c>
    </row>
    <row r="23" spans="1:115" s="44" customFormat="1" ht="63.75" customHeight="1">
      <c r="A23" s="486"/>
      <c r="B23" s="72" t="s">
        <v>199</v>
      </c>
      <c r="C23" s="214" t="s">
        <v>450</v>
      </c>
      <c r="D23" s="214" t="s">
        <v>451</v>
      </c>
      <c r="E23" s="214" t="s">
        <v>448</v>
      </c>
      <c r="F23" s="73">
        <v>45689</v>
      </c>
      <c r="G23" s="202">
        <v>45900</v>
      </c>
      <c r="H23" s="202">
        <v>45900</v>
      </c>
      <c r="I23" s="214"/>
      <c r="J23" s="214" t="s">
        <v>461</v>
      </c>
      <c r="K23" s="79"/>
      <c r="L23" s="216"/>
      <c r="M23" s="217"/>
      <c r="N23" s="218" t="str">
        <f t="shared" si="8"/>
        <v>NA</v>
      </c>
      <c r="O23" s="218" t="str">
        <f t="shared" si="8"/>
        <v>NA</v>
      </c>
      <c r="P23" s="218" t="str">
        <f t="shared" si="8"/>
        <v>NA</v>
      </c>
      <c r="Q23" s="83" t="str">
        <f t="shared" si="9"/>
        <v>Sin Diligenciar</v>
      </c>
      <c r="R23" s="83" t="str">
        <f t="shared" si="9"/>
        <v>Calificar</v>
      </c>
      <c r="S23" s="83" t="str">
        <f t="shared" si="9"/>
        <v>Sin Diligenciar</v>
      </c>
      <c r="T23" s="83" t="str">
        <f t="shared" si="10"/>
        <v>Calificar</v>
      </c>
      <c r="U23" s="218">
        <v>3</v>
      </c>
      <c r="V23" s="218"/>
      <c r="W23" s="218"/>
      <c r="X23" s="218"/>
      <c r="Y23" s="222"/>
      <c r="Z23" s="137" t="str">
        <f t="shared" si="1"/>
        <v>amarillo</v>
      </c>
      <c r="AA23" s="104" t="str">
        <f t="shared" si="2"/>
        <v>verde</v>
      </c>
      <c r="AB23" s="128" t="str">
        <f t="shared" si="12"/>
        <v>verde</v>
      </c>
      <c r="AC23" s="143" t="str">
        <f t="shared" si="4"/>
        <v>amarillo</v>
      </c>
      <c r="AD23" s="143" t="str">
        <f t="shared" si="5"/>
        <v>verde</v>
      </c>
      <c r="AE23" s="143" t="str">
        <f t="shared" si="6"/>
        <v>verde</v>
      </c>
      <c r="AF23" s="142" t="str">
        <f t="shared" si="11"/>
        <v>amarillo</v>
      </c>
      <c r="AG23" s="144">
        <f t="shared" si="7"/>
        <v>3</v>
      </c>
    </row>
    <row r="24" spans="1:115" s="44" customFormat="1" ht="226.5" customHeight="1">
      <c r="A24" s="486"/>
      <c r="B24" s="72" t="s">
        <v>204</v>
      </c>
      <c r="C24" s="214" t="s">
        <v>462</v>
      </c>
      <c r="D24" s="214" t="s">
        <v>463</v>
      </c>
      <c r="E24" s="214" t="s">
        <v>464</v>
      </c>
      <c r="F24" s="65">
        <v>45689</v>
      </c>
      <c r="G24" s="272">
        <v>45775</v>
      </c>
      <c r="H24" s="272">
        <v>45775</v>
      </c>
      <c r="I24" s="278" t="s">
        <v>465</v>
      </c>
      <c r="J24" s="273"/>
      <c r="K24" s="64"/>
      <c r="L24" s="216"/>
      <c r="M24" s="217"/>
      <c r="N24" s="218" t="str">
        <f t="shared" ca="1" si="8"/>
        <v>rojo</v>
      </c>
      <c r="O24" s="218" t="str">
        <f t="shared" si="8"/>
        <v>NA</v>
      </c>
      <c r="P24" s="218" t="str">
        <f t="shared" si="8"/>
        <v>NA</v>
      </c>
      <c r="Q24" s="83" t="str">
        <f t="shared" si="9"/>
        <v>Calificar</v>
      </c>
      <c r="R24" s="83" t="str">
        <f t="shared" si="9"/>
        <v>Sin Diligenciar</v>
      </c>
      <c r="S24" s="83" t="str">
        <f t="shared" si="9"/>
        <v>Sin Diligenciar</v>
      </c>
      <c r="T24" s="83" t="str">
        <f t="shared" si="10"/>
        <v>Calificar</v>
      </c>
      <c r="U24" s="218">
        <v>0</v>
      </c>
      <c r="V24" s="243" t="s">
        <v>466</v>
      </c>
      <c r="W24" s="218"/>
      <c r="X24" s="218"/>
      <c r="Y24" s="222"/>
      <c r="Z24" s="137" t="str">
        <f t="shared" si="1"/>
        <v>rojo</v>
      </c>
      <c r="AA24" s="104" t="str">
        <f t="shared" si="2"/>
        <v>verde</v>
      </c>
      <c r="AB24" s="128" t="str">
        <f t="shared" si="12"/>
        <v>verde</v>
      </c>
      <c r="AC24" s="143" t="str">
        <f t="shared" ca="1" si="4"/>
        <v>rojo</v>
      </c>
      <c r="AD24" s="143" t="str">
        <f t="shared" si="5"/>
        <v>verde</v>
      </c>
      <c r="AE24" s="143" t="str">
        <f t="shared" si="6"/>
        <v>verde</v>
      </c>
      <c r="AF24" s="142" t="str">
        <f t="shared" ca="1" si="11"/>
        <v>rojo</v>
      </c>
      <c r="AG24" s="144">
        <f t="shared" ca="1" si="7"/>
        <v>1</v>
      </c>
    </row>
    <row r="25" spans="1:115" s="44" customFormat="1" ht="66.75" customHeight="1">
      <c r="A25" s="486"/>
      <c r="B25" s="72" t="s">
        <v>207</v>
      </c>
      <c r="C25" s="214" t="s">
        <v>467</v>
      </c>
      <c r="D25" s="214" t="s">
        <v>468</v>
      </c>
      <c r="E25" s="214" t="s">
        <v>464</v>
      </c>
      <c r="F25" s="65">
        <v>45689</v>
      </c>
      <c r="G25" s="272">
        <v>45869</v>
      </c>
      <c r="H25" s="272">
        <v>45869</v>
      </c>
      <c r="I25" s="357" t="s">
        <v>203</v>
      </c>
      <c r="J25" s="273" t="s">
        <v>469</v>
      </c>
      <c r="K25" s="64"/>
      <c r="L25" s="216"/>
      <c r="M25" s="217"/>
      <c r="N25" s="218" t="str">
        <f t="shared" si="8"/>
        <v>NA</v>
      </c>
      <c r="O25" s="218" t="str">
        <f t="shared" ca="1" si="8"/>
        <v>rojo</v>
      </c>
      <c r="P25" s="218" t="str">
        <f t="shared" si="8"/>
        <v>NA</v>
      </c>
      <c r="Q25" s="83" t="str">
        <f t="shared" si="9"/>
        <v>Calificar</v>
      </c>
      <c r="R25" s="83" t="str">
        <f t="shared" si="9"/>
        <v>Calificar</v>
      </c>
      <c r="S25" s="83" t="str">
        <f t="shared" si="9"/>
        <v>Sin Diligenciar</v>
      </c>
      <c r="T25" s="83" t="str">
        <f t="shared" si="10"/>
        <v>Calificar</v>
      </c>
      <c r="U25" s="218">
        <v>5</v>
      </c>
      <c r="V25" s="218"/>
      <c r="W25" s="218">
        <v>5</v>
      </c>
      <c r="X25" s="218"/>
      <c r="Y25" s="222"/>
      <c r="Z25" s="137" t="str">
        <f t="shared" si="1"/>
        <v>verde</v>
      </c>
      <c r="AA25" s="104" t="str">
        <f t="shared" si="2"/>
        <v>verde</v>
      </c>
      <c r="AB25" s="128" t="str">
        <f t="shared" si="12"/>
        <v>verde</v>
      </c>
      <c r="AC25" s="143" t="str">
        <f t="shared" si="4"/>
        <v>verde</v>
      </c>
      <c r="AD25" s="143" t="str">
        <f t="shared" ca="1" si="5"/>
        <v>verde</v>
      </c>
      <c r="AE25" s="143" t="str">
        <f t="shared" si="6"/>
        <v>verde</v>
      </c>
      <c r="AF25" s="142" t="str">
        <f t="shared" ca="1" si="11"/>
        <v>verde</v>
      </c>
      <c r="AG25" s="144">
        <f t="shared" ca="1" si="7"/>
        <v>4</v>
      </c>
    </row>
    <row r="26" spans="1:115" s="44" customFormat="1" ht="76.349999999999994" customHeight="1">
      <c r="A26" s="486"/>
      <c r="B26" s="296" t="s">
        <v>211</v>
      </c>
      <c r="C26" s="326" t="s">
        <v>470</v>
      </c>
      <c r="D26" s="326" t="s">
        <v>471</v>
      </c>
      <c r="E26" s="326" t="s">
        <v>132</v>
      </c>
      <c r="F26" s="482">
        <v>45691</v>
      </c>
      <c r="G26" s="73">
        <v>45716</v>
      </c>
      <c r="H26" s="424">
        <v>45989</v>
      </c>
      <c r="I26" s="358" t="s">
        <v>407</v>
      </c>
      <c r="J26" s="85" t="s">
        <v>472</v>
      </c>
      <c r="K26" s="83"/>
      <c r="L26" s="216"/>
      <c r="M26" s="217"/>
      <c r="N26" s="218" t="str">
        <f t="shared" si="8"/>
        <v>NA</v>
      </c>
      <c r="O26" s="218" t="str">
        <f t="shared" si="8"/>
        <v>NA</v>
      </c>
      <c r="P26" s="218" t="str">
        <f t="shared" ca="1" si="8"/>
        <v>amarillo</v>
      </c>
      <c r="Q26" s="83" t="str">
        <f t="shared" si="9"/>
        <v>Calificar</v>
      </c>
      <c r="R26" s="83" t="str">
        <f t="shared" si="9"/>
        <v>Calificar</v>
      </c>
      <c r="S26" s="83" t="str">
        <f t="shared" si="9"/>
        <v>Sin Diligenciar</v>
      </c>
      <c r="T26" s="83" t="str">
        <f t="shared" si="10"/>
        <v>Calificar</v>
      </c>
      <c r="U26" s="218">
        <v>5</v>
      </c>
      <c r="V26" s="218"/>
      <c r="W26" s="218"/>
      <c r="X26" s="218"/>
      <c r="Y26" s="222"/>
      <c r="Z26" s="137" t="str">
        <f t="shared" si="1"/>
        <v>verde</v>
      </c>
      <c r="AA26" s="104" t="str">
        <f t="shared" si="2"/>
        <v>verde</v>
      </c>
      <c r="AB26" s="128" t="str">
        <f t="shared" si="12"/>
        <v>verde</v>
      </c>
      <c r="AC26" s="143" t="str">
        <f t="shared" si="4"/>
        <v>verde</v>
      </c>
      <c r="AD26" s="143" t="str">
        <f t="shared" si="5"/>
        <v>verde</v>
      </c>
      <c r="AE26" s="143" t="str">
        <f t="shared" ca="1" si="6"/>
        <v>verde</v>
      </c>
      <c r="AF26" s="142" t="str">
        <f t="shared" ca="1" si="11"/>
        <v>verde</v>
      </c>
      <c r="AG26" s="144">
        <f t="shared" ca="1" si="7"/>
        <v>4</v>
      </c>
    </row>
    <row r="27" spans="1:115" s="44" customFormat="1" ht="29.25" customHeight="1">
      <c r="A27" s="486"/>
      <c r="B27" s="297"/>
      <c r="C27" s="327"/>
      <c r="D27" s="327"/>
      <c r="E27" s="327"/>
      <c r="F27" s="483"/>
      <c r="G27" s="251">
        <v>45900</v>
      </c>
      <c r="H27" s="428"/>
      <c r="I27" s="252"/>
      <c r="J27" s="252"/>
      <c r="K27" s="253"/>
      <c r="L27" s="254"/>
      <c r="M27" s="255"/>
      <c r="N27" s="256" t="str">
        <f t="shared" si="8"/>
        <v>NA</v>
      </c>
      <c r="O27" s="256" t="str">
        <f t="shared" si="8"/>
        <v>NA</v>
      </c>
      <c r="P27" s="256" t="str">
        <f t="shared" si="8"/>
        <v>NA</v>
      </c>
      <c r="Q27" s="253" t="str">
        <f t="shared" ref="Q27:Q28" si="13">IF(ISBLANK(I27),"Sin Diligenciar","Calificar")</f>
        <v>Sin Diligenciar</v>
      </c>
      <c r="R27" s="253" t="str">
        <f t="shared" ref="R27:R28" si="14">IF(ISBLANK(J27),"Sin Diligenciar","Calificar")</f>
        <v>Sin Diligenciar</v>
      </c>
      <c r="S27" s="253" t="str">
        <f t="shared" ref="S27:S28" si="15">IF(ISBLANK(K27),"Sin Diligenciar","Calificar")</f>
        <v>Sin Diligenciar</v>
      </c>
      <c r="T27" s="253" t="str">
        <f t="shared" ref="T27:T28" si="16">IF(OR(Q27="Calificar",R27="Calificar",S27="Calificar"),"Calificar","Sin Diligenciar")</f>
        <v>Sin Diligenciar</v>
      </c>
      <c r="U27" s="256">
        <v>3</v>
      </c>
      <c r="V27" s="256"/>
      <c r="W27" s="256"/>
      <c r="X27" s="256"/>
      <c r="Y27" s="257"/>
      <c r="Z27" s="258" t="str">
        <f t="shared" ref="Z27:Z28" si="17">IF(T27="Calificar",IF(U27=0,"rojo",IF(AND(U27&gt;0,U27&lt;=3),"amarillo","verde")),"verde")</f>
        <v>verde</v>
      </c>
      <c r="AA27" s="259" t="str">
        <f t="shared" ref="AA27:AA28" si="18">IF(U27="Calificar",IF(W27=0,"rojo",IF(AND(W27&gt;0,W27&lt;=3),"amarillo","verde")),"verde")</f>
        <v>verde</v>
      </c>
      <c r="AB27" s="124" t="str">
        <f t="shared" ref="AB27:AB28" si="19">IF(W27="Calificar",IF(X27=0,"rojo",IF(AND(X27&gt;0,X27&lt;=3),"amarillo","verde")),"verde")</f>
        <v>verde</v>
      </c>
      <c r="AC27" s="43" t="str">
        <f t="shared" ref="AC27:AC28" si="20">IF(AND(N27="amarillo",Q27="Sin Diligenciar"),"verde",IF(AND(N27="naranja",Q27="Sin Diligenciar"),"naranja",IF(AND(N27="rojo",Q27="Sin Diligenciar"),"rojo",Z27)))</f>
        <v>verde</v>
      </c>
      <c r="AD27" s="43" t="str">
        <f t="shared" ref="AD27:AD28" si="21">IF(AND(O27="amarillo",R27="Sin Diligenciar"),"verde",IF(AND(O27="naranja",R27="Sin Diligenciar"),"naranja",IF(AND(O27="rojo",R27="Sin Diligenciar"),"rojo",AA27)))</f>
        <v>verde</v>
      </c>
      <c r="AE27" s="43" t="str">
        <f t="shared" ref="AE27:AE28" si="22">IF(AND(P27="amarillo",S27="Sin Diligenciar"),"verde",IF(AND(P27="naranja",S27="Sin Diligenciar"),"naranja",IF(AND(P27="rojo",S27="Sin Diligenciar"),"rojo",AB27)))</f>
        <v>verde</v>
      </c>
      <c r="AF27" s="260" t="str">
        <f t="shared" ref="AF27:AF28" si="23">IF(OR(AC27="rojo",AD27="rojo",AE27="rojo"),"rojo",IF(OR(AC27="naranja",AD27="naranja",AE27="naranja"),"naranja",IF(OR(AC27="amarillo",AD27="amarillo",AE27="amarillo"),"amarillo","verde")))</f>
        <v>verde</v>
      </c>
      <c r="AG27" s="261">
        <f t="shared" ref="AG27:AG28" si="24">IF(OR(AD27="rojo",AE27="rojo",AF27="rojo"),1,IF(OR(AD27="naranja",AE27="naranja",AF27="naranja"),2,IF(OR(AD27="amarillo",AE27="amarillo",AF27="amarillo"),3,4)))</f>
        <v>4</v>
      </c>
    </row>
    <row r="28" spans="1:115" s="63" customFormat="1" ht="32.25" customHeight="1">
      <c r="A28" s="486"/>
      <c r="B28" s="329"/>
      <c r="C28" s="328"/>
      <c r="D28" s="328"/>
      <c r="E28" s="328"/>
      <c r="F28" s="484"/>
      <c r="G28" s="73">
        <v>46719</v>
      </c>
      <c r="H28" s="425"/>
      <c r="I28" s="85"/>
      <c r="J28" s="85"/>
      <c r="K28" s="83"/>
      <c r="L28" s="216"/>
      <c r="M28" s="217"/>
      <c r="N28" s="218" t="str">
        <f t="shared" si="8"/>
        <v>NA</v>
      </c>
      <c r="O28" s="218" t="str">
        <f t="shared" si="8"/>
        <v>NA</v>
      </c>
      <c r="P28" s="218" t="str">
        <f t="shared" si="8"/>
        <v>NA</v>
      </c>
      <c r="Q28" s="83" t="str">
        <f t="shared" si="13"/>
        <v>Sin Diligenciar</v>
      </c>
      <c r="R28" s="83" t="str">
        <f t="shared" si="14"/>
        <v>Sin Diligenciar</v>
      </c>
      <c r="S28" s="83" t="str">
        <f t="shared" si="15"/>
        <v>Sin Diligenciar</v>
      </c>
      <c r="T28" s="83" t="str">
        <f t="shared" si="16"/>
        <v>Sin Diligenciar</v>
      </c>
      <c r="U28" s="218">
        <v>3</v>
      </c>
      <c r="V28" s="218"/>
      <c r="W28" s="218"/>
      <c r="X28" s="218"/>
      <c r="Y28" s="218"/>
      <c r="Z28" s="217" t="str">
        <f t="shared" si="17"/>
        <v>verde</v>
      </c>
      <c r="AA28" s="217" t="str">
        <f t="shared" si="18"/>
        <v>verde</v>
      </c>
      <c r="AB28" s="217" t="str">
        <f t="shared" si="19"/>
        <v>verde</v>
      </c>
      <c r="AC28" s="218" t="str">
        <f t="shared" si="20"/>
        <v>verde</v>
      </c>
      <c r="AD28" s="218" t="str">
        <f t="shared" si="21"/>
        <v>verde</v>
      </c>
      <c r="AE28" s="218" t="str">
        <f t="shared" si="22"/>
        <v>verde</v>
      </c>
      <c r="AF28" s="218" t="str">
        <f t="shared" si="23"/>
        <v>verde</v>
      </c>
      <c r="AG28" s="250">
        <f t="shared" si="24"/>
        <v>4</v>
      </c>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row>
    <row r="29" spans="1:115" s="63" customFormat="1" ht="141" customHeight="1">
      <c r="A29" s="486"/>
      <c r="B29" s="296" t="s">
        <v>215</v>
      </c>
      <c r="C29" s="326" t="s">
        <v>473</v>
      </c>
      <c r="D29" s="326" t="s">
        <v>474</v>
      </c>
      <c r="E29" s="326" t="s">
        <v>132</v>
      </c>
      <c r="F29" s="482">
        <v>45719</v>
      </c>
      <c r="G29" s="73">
        <v>45777</v>
      </c>
      <c r="H29" s="424">
        <v>45989</v>
      </c>
      <c r="I29" s="85" t="s">
        <v>475</v>
      </c>
      <c r="J29" s="85" t="s">
        <v>476</v>
      </c>
      <c r="K29" s="83"/>
      <c r="L29" s="216"/>
      <c r="M29" s="217"/>
      <c r="N29" s="218" t="str">
        <f t="shared" si="8"/>
        <v>NA</v>
      </c>
      <c r="O29" s="218" t="str">
        <f t="shared" si="8"/>
        <v>NA</v>
      </c>
      <c r="P29" s="218" t="str">
        <f t="shared" ca="1" si="8"/>
        <v>amarillo</v>
      </c>
      <c r="Q29" s="83" t="str">
        <f t="shared" si="9"/>
        <v>Calificar</v>
      </c>
      <c r="R29" s="83" t="str">
        <f t="shared" si="9"/>
        <v>Calificar</v>
      </c>
      <c r="S29" s="83" t="str">
        <f t="shared" si="9"/>
        <v>Sin Diligenciar</v>
      </c>
      <c r="T29" s="83" t="str">
        <f t="shared" si="10"/>
        <v>Calificar</v>
      </c>
      <c r="U29" s="218">
        <v>5</v>
      </c>
      <c r="V29" s="244"/>
      <c r="W29" s="218"/>
      <c r="X29" s="218"/>
      <c r="Y29" s="218"/>
      <c r="Z29" s="217" t="str">
        <f>IF(T29="Calificar",IF(U29=0,"rojo",IF(AND(U29&gt;0,U29&lt;=3),"amarillo","verde")),"verde")</f>
        <v>verde</v>
      </c>
      <c r="AA29" s="217" t="str">
        <f>IF(U29="Calificar",IF(W29=0,"rojo",IF(AND(W29&gt;0,W29&lt;=3),"amarillo","verde")),"verde")</f>
        <v>verde</v>
      </c>
      <c r="AB29" s="217" t="str">
        <f t="shared" si="12"/>
        <v>verde</v>
      </c>
      <c r="AC29" s="218" t="str">
        <f>IF(AND(N29="amarillo",Q29="Sin Diligenciar"),"verde",IF(AND(N29="naranja",Q29="Sin Diligenciar"),"naranja",IF(AND(N29="rojo",Q29="Sin Diligenciar"),"rojo",Z29)))</f>
        <v>verde</v>
      </c>
      <c r="AD29" s="218" t="str">
        <f>IF(AND(O29="amarillo",R29="Sin Diligenciar"),"verde",IF(AND(O29="naranja",R29="Sin Diligenciar"),"naranja",IF(AND(O29="rojo",R29="Sin Diligenciar"),"rojo",AA29)))</f>
        <v>verde</v>
      </c>
      <c r="AE29" s="218" t="str">
        <f ca="1">IF(AND(P29="amarillo",S29="Sin Diligenciar"),"verde",IF(AND(P29="naranja",S29="Sin Diligenciar"),"naranja",IF(AND(P29="rojo",S29="Sin Diligenciar"),"rojo",AB29)))</f>
        <v>verde</v>
      </c>
      <c r="AF29" s="218" t="str">
        <f t="shared" ca="1" si="11"/>
        <v>verde</v>
      </c>
      <c r="AG29" s="250">
        <f t="shared" ca="1" si="7"/>
        <v>4</v>
      </c>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row>
    <row r="30" spans="1:115" s="44" customFormat="1" ht="31.5" customHeight="1">
      <c r="A30" s="486"/>
      <c r="B30" s="297"/>
      <c r="C30" s="327"/>
      <c r="D30" s="327"/>
      <c r="E30" s="327"/>
      <c r="F30" s="483"/>
      <c r="G30" s="262">
        <v>45838</v>
      </c>
      <c r="H30" s="428"/>
      <c r="I30" s="263"/>
      <c r="J30" s="263"/>
      <c r="K30" s="264"/>
      <c r="L30" s="265"/>
      <c r="M30" s="266"/>
      <c r="N30" s="267" t="str">
        <f t="shared" si="8"/>
        <v>NA</v>
      </c>
      <c r="O30" s="267" t="str">
        <f t="shared" si="8"/>
        <v>NA</v>
      </c>
      <c r="P30" s="267" t="str">
        <f t="shared" si="8"/>
        <v>NA</v>
      </c>
      <c r="Q30" s="264" t="str">
        <f t="shared" ref="Q30:Q32" si="25">IF(ISBLANK(I30),"Sin Diligenciar","Calificar")</f>
        <v>Sin Diligenciar</v>
      </c>
      <c r="R30" s="264" t="str">
        <f t="shared" ref="R30:R32" si="26">IF(ISBLANK(J30),"Sin Diligenciar","Calificar")</f>
        <v>Sin Diligenciar</v>
      </c>
      <c r="S30" s="264" t="str">
        <f t="shared" ref="S30:S32" si="27">IF(ISBLANK(K30),"Sin Diligenciar","Calificar")</f>
        <v>Sin Diligenciar</v>
      </c>
      <c r="T30" s="264" t="str">
        <f t="shared" ref="T30:T32" si="28">IF(OR(Q30="Calificar",R30="Calificar",S30="Calificar"),"Calificar","Sin Diligenciar")</f>
        <v>Sin Diligenciar</v>
      </c>
      <c r="U30" s="267">
        <v>0</v>
      </c>
      <c r="V30" s="267"/>
      <c r="W30" s="267"/>
      <c r="X30" s="267"/>
      <c r="Y30" s="268"/>
      <c r="Z30" s="269" t="str">
        <f t="shared" ref="Z30:Z32" si="29">IF(T30="Calificar",IF(U30=0,"rojo",IF(AND(U30&gt;0,U30&lt;=3),"amarillo","verde")),"verde")</f>
        <v>verde</v>
      </c>
      <c r="AA30" s="270" t="str">
        <f t="shared" ref="AA30:AA32" si="30">IF(U30="Calificar",IF(W30=0,"rojo",IF(AND(W30&gt;0,W30&lt;=3),"amarillo","verde")),"verde")</f>
        <v>verde</v>
      </c>
      <c r="AB30" s="128" t="str">
        <f t="shared" ref="AB30:AB32" si="31">IF(W30="Calificar",IF(X30=0,"rojo",IF(AND(X30&gt;0,X30&lt;=3),"amarillo","verde")),"verde")</f>
        <v>verde</v>
      </c>
      <c r="AC30" s="143" t="str">
        <f t="shared" ref="AC30:AC32" si="32">IF(AND(N30="amarillo",Q30="Sin Diligenciar"),"verde",IF(AND(N30="naranja",Q30="Sin Diligenciar"),"naranja",IF(AND(N30="rojo",Q30="Sin Diligenciar"),"rojo",Z30)))</f>
        <v>verde</v>
      </c>
      <c r="AD30" s="143" t="str">
        <f t="shared" ref="AD30:AD32" si="33">IF(AND(O30="amarillo",R30="Sin Diligenciar"),"verde",IF(AND(O30="naranja",R30="Sin Diligenciar"),"naranja",IF(AND(O30="rojo",R30="Sin Diligenciar"),"rojo",AA30)))</f>
        <v>verde</v>
      </c>
      <c r="AE30" s="143" t="str">
        <f t="shared" ref="AE30:AE32" si="34">IF(AND(P30="amarillo",S30="Sin Diligenciar"),"verde",IF(AND(P30="naranja",S30="Sin Diligenciar"),"naranja",IF(AND(P30="rojo",S30="Sin Diligenciar"),"rojo",AB30)))</f>
        <v>verde</v>
      </c>
      <c r="AF30" s="241" t="str">
        <f t="shared" ref="AF30:AF32" si="35">IF(OR(AC30="rojo",AD30="rojo",AE30="rojo"),"rojo",IF(OR(AC30="naranja",AD30="naranja",AE30="naranja"),"naranja",IF(OR(AC30="amarillo",AD30="amarillo",AE30="amarillo"),"amarillo","verde")))</f>
        <v>verde</v>
      </c>
      <c r="AG30" s="271">
        <f t="shared" ref="AG30:AG32" si="36">IF(OR(AD30="rojo",AE30="rojo",AF30="rojo"),1,IF(OR(AD30="naranja",AE30="naranja",AF30="naranja"),2,IF(OR(AD30="amarillo",AE30="amarillo",AF30="amarillo"),3,4)))</f>
        <v>4</v>
      </c>
    </row>
    <row r="31" spans="1:115" s="44" customFormat="1" ht="31.5" customHeight="1">
      <c r="A31" s="486"/>
      <c r="B31" s="297"/>
      <c r="C31" s="327"/>
      <c r="D31" s="327"/>
      <c r="E31" s="327"/>
      <c r="F31" s="483"/>
      <c r="G31" s="73">
        <v>45900</v>
      </c>
      <c r="H31" s="428"/>
      <c r="I31" s="85"/>
      <c r="J31" s="85"/>
      <c r="K31" s="83"/>
      <c r="L31" s="216"/>
      <c r="M31" s="217"/>
      <c r="N31" s="218" t="str">
        <f t="shared" si="8"/>
        <v>NA</v>
      </c>
      <c r="O31" s="218" t="str">
        <f t="shared" si="8"/>
        <v>NA</v>
      </c>
      <c r="P31" s="218" t="str">
        <f t="shared" si="8"/>
        <v>NA</v>
      </c>
      <c r="Q31" s="83" t="str">
        <f t="shared" si="25"/>
        <v>Sin Diligenciar</v>
      </c>
      <c r="R31" s="83" t="str">
        <f t="shared" si="26"/>
        <v>Sin Diligenciar</v>
      </c>
      <c r="S31" s="83" t="str">
        <f t="shared" si="27"/>
        <v>Sin Diligenciar</v>
      </c>
      <c r="T31" s="83" t="str">
        <f t="shared" si="28"/>
        <v>Sin Diligenciar</v>
      </c>
      <c r="U31" s="218">
        <v>0</v>
      </c>
      <c r="V31" s="218"/>
      <c r="W31" s="218"/>
      <c r="X31" s="218"/>
      <c r="Y31" s="222"/>
      <c r="Z31" s="137" t="str">
        <f t="shared" si="29"/>
        <v>verde</v>
      </c>
      <c r="AA31" s="104" t="str">
        <f t="shared" si="30"/>
        <v>verde</v>
      </c>
      <c r="AB31" s="128" t="str">
        <f t="shared" si="31"/>
        <v>verde</v>
      </c>
      <c r="AC31" s="143" t="str">
        <f t="shared" si="32"/>
        <v>verde</v>
      </c>
      <c r="AD31" s="143" t="str">
        <f t="shared" si="33"/>
        <v>verde</v>
      </c>
      <c r="AE31" s="143" t="str">
        <f t="shared" si="34"/>
        <v>verde</v>
      </c>
      <c r="AF31" s="142" t="str">
        <f t="shared" si="35"/>
        <v>verde</v>
      </c>
      <c r="AG31" s="144">
        <f t="shared" si="36"/>
        <v>4</v>
      </c>
    </row>
    <row r="32" spans="1:115" s="44" customFormat="1" ht="28.5" customHeight="1">
      <c r="A32" s="486"/>
      <c r="B32" s="329"/>
      <c r="C32" s="328"/>
      <c r="D32" s="328"/>
      <c r="E32" s="328"/>
      <c r="F32" s="484"/>
      <c r="G32" s="73">
        <v>47085</v>
      </c>
      <c r="H32" s="425"/>
      <c r="I32" s="85"/>
      <c r="J32" s="85"/>
      <c r="K32" s="83"/>
      <c r="L32" s="216"/>
      <c r="M32" s="217"/>
      <c r="N32" s="218" t="str">
        <f t="shared" si="8"/>
        <v>NA</v>
      </c>
      <c r="O32" s="218" t="str">
        <f t="shared" si="8"/>
        <v>NA</v>
      </c>
      <c r="P32" s="218" t="str">
        <f t="shared" si="8"/>
        <v>NA</v>
      </c>
      <c r="Q32" s="83" t="str">
        <f t="shared" si="25"/>
        <v>Sin Diligenciar</v>
      </c>
      <c r="R32" s="83" t="str">
        <f t="shared" si="26"/>
        <v>Sin Diligenciar</v>
      </c>
      <c r="S32" s="83" t="str">
        <f t="shared" si="27"/>
        <v>Sin Diligenciar</v>
      </c>
      <c r="T32" s="83" t="str">
        <f t="shared" si="28"/>
        <v>Sin Diligenciar</v>
      </c>
      <c r="U32" s="218">
        <v>0</v>
      </c>
      <c r="V32" s="218"/>
      <c r="W32" s="218"/>
      <c r="X32" s="218"/>
      <c r="Y32" s="222"/>
      <c r="Z32" s="137" t="str">
        <f t="shared" si="29"/>
        <v>verde</v>
      </c>
      <c r="AA32" s="104" t="str">
        <f t="shared" si="30"/>
        <v>verde</v>
      </c>
      <c r="AB32" s="128" t="str">
        <f t="shared" si="31"/>
        <v>verde</v>
      </c>
      <c r="AC32" s="143" t="str">
        <f t="shared" si="32"/>
        <v>verde</v>
      </c>
      <c r="AD32" s="143" t="str">
        <f t="shared" si="33"/>
        <v>verde</v>
      </c>
      <c r="AE32" s="143" t="str">
        <f t="shared" si="34"/>
        <v>verde</v>
      </c>
      <c r="AF32" s="142" t="str">
        <f t="shared" si="35"/>
        <v>verde</v>
      </c>
      <c r="AG32" s="144">
        <f t="shared" si="36"/>
        <v>4</v>
      </c>
    </row>
    <row r="33" spans="1:37" s="44" customFormat="1" ht="128.25" customHeight="1">
      <c r="A33" s="486"/>
      <c r="B33" s="72" t="s">
        <v>221</v>
      </c>
      <c r="C33" s="214" t="s">
        <v>477</v>
      </c>
      <c r="D33" s="214" t="s">
        <v>478</v>
      </c>
      <c r="E33" s="214" t="s">
        <v>479</v>
      </c>
      <c r="F33" s="65">
        <v>45689</v>
      </c>
      <c r="G33" s="219">
        <v>45775</v>
      </c>
      <c r="H33" s="219">
        <v>45775</v>
      </c>
      <c r="I33" s="66" t="s">
        <v>480</v>
      </c>
      <c r="J33" s="66"/>
      <c r="K33" s="64"/>
      <c r="L33" s="216"/>
      <c r="M33" s="217"/>
      <c r="N33" s="218" t="str">
        <f t="shared" ca="1" si="8"/>
        <v>rojo</v>
      </c>
      <c r="O33" s="218" t="str">
        <f t="shared" si="8"/>
        <v>NA</v>
      </c>
      <c r="P33" s="218" t="str">
        <f t="shared" si="8"/>
        <v>NA</v>
      </c>
      <c r="Q33" s="83" t="str">
        <f t="shared" si="9"/>
        <v>Calificar</v>
      </c>
      <c r="R33" s="83" t="str">
        <f t="shared" si="9"/>
        <v>Sin Diligenciar</v>
      </c>
      <c r="S33" s="83" t="str">
        <f t="shared" si="9"/>
        <v>Sin Diligenciar</v>
      </c>
      <c r="T33" s="83" t="str">
        <f t="shared" si="10"/>
        <v>Calificar</v>
      </c>
      <c r="U33" s="218">
        <v>5</v>
      </c>
      <c r="V33" s="244"/>
      <c r="W33" s="218"/>
      <c r="X33" s="218"/>
      <c r="Y33" s="222"/>
      <c r="Z33" s="137" t="str">
        <f t="shared" ref="Z33:Z41" si="37">IF(T33="Calificar",IF(U33=0,"rojo",IF(AND(U33&gt;0,U33&lt;=3),"amarillo","verde")),"verde")</f>
        <v>verde</v>
      </c>
      <c r="AA33" s="104" t="str">
        <f t="shared" ref="AA33:AA41" si="38">IF(U33="Calificar",IF(W33=0,"rojo",IF(AND(W33&gt;0,W33&lt;=3),"amarillo","verde")),"verde")</f>
        <v>verde</v>
      </c>
      <c r="AB33" s="128" t="str">
        <f t="shared" si="12"/>
        <v>verde</v>
      </c>
      <c r="AC33" s="143" t="str">
        <f t="shared" ref="AC33:AC41" ca="1" si="39">IF(AND(N33="amarillo",Q33="Sin Diligenciar"),"verde",IF(AND(N33="naranja",Q33="Sin Diligenciar"),"naranja",IF(AND(N33="rojo",Q33="Sin Diligenciar"),"rojo",Z33)))</f>
        <v>verde</v>
      </c>
      <c r="AD33" s="143" t="str">
        <f t="shared" ref="AD33:AD41" si="40">IF(AND(O33="amarillo",R33="Sin Diligenciar"),"verde",IF(AND(O33="naranja",R33="Sin Diligenciar"),"naranja",IF(AND(O33="rojo",R33="Sin Diligenciar"),"rojo",AA33)))</f>
        <v>verde</v>
      </c>
      <c r="AE33" s="143" t="str">
        <f t="shared" ref="AE33:AE41" si="41">IF(AND(P33="amarillo",S33="Sin Diligenciar"),"verde",IF(AND(P33="naranja",S33="Sin Diligenciar"),"naranja",IF(AND(P33="rojo",S33="Sin Diligenciar"),"rojo",AB33)))</f>
        <v>verde</v>
      </c>
      <c r="AF33" s="142" t="str">
        <f t="shared" ca="1" si="11"/>
        <v>verde</v>
      </c>
      <c r="AG33" s="144">
        <f t="shared" ca="1" si="7"/>
        <v>4</v>
      </c>
    </row>
    <row r="34" spans="1:37" s="44" customFormat="1" ht="60" customHeight="1">
      <c r="A34" s="486"/>
      <c r="B34" s="72" t="s">
        <v>481</v>
      </c>
      <c r="C34" s="214" t="s">
        <v>482</v>
      </c>
      <c r="D34" s="214" t="s">
        <v>483</v>
      </c>
      <c r="E34" s="214" t="s">
        <v>294</v>
      </c>
      <c r="F34" s="65">
        <v>45839</v>
      </c>
      <c r="G34" s="73">
        <v>45989</v>
      </c>
      <c r="H34" s="73">
        <v>45989</v>
      </c>
      <c r="I34" s="66" t="s">
        <v>300</v>
      </c>
      <c r="J34" s="66"/>
      <c r="K34" s="64"/>
      <c r="L34" s="216"/>
      <c r="M34" s="217"/>
      <c r="N34" s="218" t="str">
        <f t="shared" si="8"/>
        <v>NA</v>
      </c>
      <c r="O34" s="218" t="str">
        <f t="shared" si="8"/>
        <v>NA</v>
      </c>
      <c r="P34" s="218" t="str">
        <f t="shared" ca="1" si="8"/>
        <v>amarillo</v>
      </c>
      <c r="Q34" s="83" t="str">
        <f t="shared" si="9"/>
        <v>Calificar</v>
      </c>
      <c r="R34" s="83" t="str">
        <f t="shared" si="9"/>
        <v>Sin Diligenciar</v>
      </c>
      <c r="S34" s="83" t="str">
        <f t="shared" si="9"/>
        <v>Sin Diligenciar</v>
      </c>
      <c r="T34" s="83" t="str">
        <f t="shared" si="10"/>
        <v>Calificar</v>
      </c>
      <c r="U34" s="218">
        <v>3</v>
      </c>
      <c r="V34" s="218"/>
      <c r="W34" s="218"/>
      <c r="X34" s="218"/>
      <c r="Y34" s="222"/>
      <c r="Z34" s="137" t="str">
        <f t="shared" si="37"/>
        <v>amarillo</v>
      </c>
      <c r="AA34" s="104" t="str">
        <f t="shared" si="38"/>
        <v>verde</v>
      </c>
      <c r="AB34" s="128" t="str">
        <f t="shared" si="12"/>
        <v>verde</v>
      </c>
      <c r="AC34" s="143" t="str">
        <f t="shared" si="39"/>
        <v>amarillo</v>
      </c>
      <c r="AD34" s="143" t="str">
        <f t="shared" si="40"/>
        <v>verde</v>
      </c>
      <c r="AE34" s="143" t="str">
        <f t="shared" ca="1" si="41"/>
        <v>verde</v>
      </c>
      <c r="AF34" s="142" t="str">
        <f t="shared" ca="1" si="11"/>
        <v>amarillo</v>
      </c>
      <c r="AG34" s="144">
        <f t="shared" ca="1" si="7"/>
        <v>3</v>
      </c>
    </row>
    <row r="35" spans="1:37" s="44" customFormat="1" ht="60" customHeight="1">
      <c r="A35" s="486"/>
      <c r="B35" s="72" t="s">
        <v>484</v>
      </c>
      <c r="C35" s="214" t="s">
        <v>485</v>
      </c>
      <c r="D35" s="214" t="s">
        <v>486</v>
      </c>
      <c r="E35" s="214" t="s">
        <v>487</v>
      </c>
      <c r="F35" s="65">
        <v>45839</v>
      </c>
      <c r="G35" s="73">
        <v>45989</v>
      </c>
      <c r="H35" s="73">
        <v>45989</v>
      </c>
      <c r="I35" s="66"/>
      <c r="J35" s="66"/>
      <c r="K35" s="64"/>
      <c r="L35" s="216"/>
      <c r="M35" s="217"/>
      <c r="N35" s="218" t="str">
        <f t="shared" si="8"/>
        <v>NA</v>
      </c>
      <c r="O35" s="218" t="str">
        <f t="shared" si="8"/>
        <v>NA</v>
      </c>
      <c r="P35" s="218" t="str">
        <f t="shared" ca="1" si="8"/>
        <v>amarillo</v>
      </c>
      <c r="Q35" s="83" t="str">
        <f t="shared" si="9"/>
        <v>Sin Diligenciar</v>
      </c>
      <c r="R35" s="83" t="str">
        <f t="shared" si="9"/>
        <v>Sin Diligenciar</v>
      </c>
      <c r="S35" s="83" t="str">
        <f t="shared" si="9"/>
        <v>Sin Diligenciar</v>
      </c>
      <c r="T35" s="83" t="str">
        <f t="shared" si="10"/>
        <v>Sin Diligenciar</v>
      </c>
      <c r="U35" s="218">
        <v>3</v>
      </c>
      <c r="V35" s="218"/>
      <c r="W35" s="218"/>
      <c r="X35" s="218"/>
      <c r="Y35" s="222"/>
      <c r="Z35" s="137" t="str">
        <f t="shared" si="37"/>
        <v>verde</v>
      </c>
      <c r="AA35" s="104" t="str">
        <f t="shared" si="38"/>
        <v>verde</v>
      </c>
      <c r="AB35" s="128" t="str">
        <f t="shared" si="12"/>
        <v>verde</v>
      </c>
      <c r="AC35" s="143" t="str">
        <f t="shared" si="39"/>
        <v>verde</v>
      </c>
      <c r="AD35" s="143" t="str">
        <f t="shared" si="40"/>
        <v>verde</v>
      </c>
      <c r="AE35" s="143" t="str">
        <f t="shared" ca="1" si="41"/>
        <v>verde</v>
      </c>
      <c r="AF35" s="142" t="str">
        <f t="shared" ca="1" si="11"/>
        <v>verde</v>
      </c>
      <c r="AG35" s="144">
        <f t="shared" ca="1" si="7"/>
        <v>4</v>
      </c>
    </row>
    <row r="36" spans="1:37" s="44" customFormat="1" ht="60" customHeight="1">
      <c r="A36" s="486"/>
      <c r="B36" s="72" t="s">
        <v>488</v>
      </c>
      <c r="C36" s="214" t="s">
        <v>489</v>
      </c>
      <c r="D36" s="214" t="s">
        <v>490</v>
      </c>
      <c r="E36" s="214" t="s">
        <v>224</v>
      </c>
      <c r="F36" s="65">
        <v>45717</v>
      </c>
      <c r="G36" s="73">
        <v>45731</v>
      </c>
      <c r="H36" s="73">
        <v>45731</v>
      </c>
      <c r="I36" s="66" t="s">
        <v>491</v>
      </c>
      <c r="J36" s="66"/>
      <c r="K36" s="64"/>
      <c r="L36" s="216"/>
      <c r="M36" s="217"/>
      <c r="N36" s="218" t="str">
        <f t="shared" ca="1" si="8"/>
        <v>rojo</v>
      </c>
      <c r="O36" s="218" t="str">
        <f t="shared" si="8"/>
        <v>NA</v>
      </c>
      <c r="P36" s="218" t="str">
        <f t="shared" si="8"/>
        <v>NA</v>
      </c>
      <c r="Q36" s="83" t="str">
        <f t="shared" si="9"/>
        <v>Calificar</v>
      </c>
      <c r="R36" s="83" t="str">
        <f t="shared" si="9"/>
        <v>Sin Diligenciar</v>
      </c>
      <c r="S36" s="83" t="str">
        <f t="shared" si="9"/>
        <v>Sin Diligenciar</v>
      </c>
      <c r="T36" s="83" t="str">
        <f t="shared" si="10"/>
        <v>Calificar</v>
      </c>
      <c r="U36" s="218">
        <v>5</v>
      </c>
      <c r="V36" s="218"/>
      <c r="W36" s="218"/>
      <c r="X36" s="218"/>
      <c r="Y36" s="222"/>
      <c r="Z36" s="137" t="str">
        <f t="shared" si="37"/>
        <v>verde</v>
      </c>
      <c r="AA36" s="104" t="str">
        <f t="shared" si="38"/>
        <v>verde</v>
      </c>
      <c r="AB36" s="128" t="str">
        <f t="shared" si="12"/>
        <v>verde</v>
      </c>
      <c r="AC36" s="143" t="str">
        <f t="shared" ca="1" si="39"/>
        <v>verde</v>
      </c>
      <c r="AD36" s="143" t="str">
        <f t="shared" si="40"/>
        <v>verde</v>
      </c>
      <c r="AE36" s="143" t="str">
        <f t="shared" si="41"/>
        <v>verde</v>
      </c>
      <c r="AF36" s="142" t="str">
        <f t="shared" ca="1" si="11"/>
        <v>verde</v>
      </c>
      <c r="AG36" s="144">
        <f t="shared" ca="1" si="7"/>
        <v>4</v>
      </c>
    </row>
    <row r="37" spans="1:37" s="44" customFormat="1" ht="49.5" customHeight="1" thickBot="1">
      <c r="A37" s="486"/>
      <c r="B37" s="72" t="s">
        <v>492</v>
      </c>
      <c r="C37" s="214" t="s">
        <v>493</v>
      </c>
      <c r="D37" s="214" t="s">
        <v>494</v>
      </c>
      <c r="E37" s="214" t="s">
        <v>333</v>
      </c>
      <c r="F37" s="65">
        <v>45779</v>
      </c>
      <c r="G37" s="219">
        <v>45989</v>
      </c>
      <c r="H37" s="219">
        <v>45989</v>
      </c>
      <c r="I37" s="86" t="s">
        <v>137</v>
      </c>
      <c r="J37" s="364" t="s">
        <v>495</v>
      </c>
      <c r="K37" s="64"/>
      <c r="L37" s="216"/>
      <c r="M37" s="217"/>
      <c r="N37" s="218" t="str">
        <f t="shared" si="8"/>
        <v>NA</v>
      </c>
      <c r="O37" s="218" t="str">
        <f t="shared" si="8"/>
        <v>NA</v>
      </c>
      <c r="P37" s="218" t="str">
        <f t="shared" ca="1" si="8"/>
        <v>amarillo</v>
      </c>
      <c r="Q37" s="83" t="str">
        <f t="shared" si="9"/>
        <v>Calificar</v>
      </c>
      <c r="R37" s="83" t="str">
        <f t="shared" si="9"/>
        <v>Calificar</v>
      </c>
      <c r="S37" s="83" t="str">
        <f t="shared" si="9"/>
        <v>Sin Diligenciar</v>
      </c>
      <c r="T37" s="83" t="str">
        <f t="shared" si="10"/>
        <v>Calificar</v>
      </c>
      <c r="U37" s="218">
        <v>3</v>
      </c>
      <c r="V37" s="218"/>
      <c r="W37" s="218"/>
      <c r="X37" s="218"/>
      <c r="Y37" s="222"/>
      <c r="Z37" s="137" t="str">
        <f t="shared" si="37"/>
        <v>amarillo</v>
      </c>
      <c r="AA37" s="104" t="str">
        <f t="shared" si="38"/>
        <v>verde</v>
      </c>
      <c r="AB37" s="128" t="str">
        <f t="shared" si="12"/>
        <v>verde</v>
      </c>
      <c r="AC37" s="143" t="str">
        <f t="shared" si="39"/>
        <v>amarillo</v>
      </c>
      <c r="AD37" s="143" t="str">
        <f t="shared" si="40"/>
        <v>verde</v>
      </c>
      <c r="AE37" s="143" t="str">
        <f t="shared" ca="1" si="41"/>
        <v>verde</v>
      </c>
      <c r="AF37" s="142" t="str">
        <f t="shared" ca="1" si="11"/>
        <v>amarillo</v>
      </c>
      <c r="AG37" s="144">
        <f t="shared" ca="1" si="7"/>
        <v>3</v>
      </c>
    </row>
    <row r="38" spans="1:37" s="44" customFormat="1" ht="49.5" customHeight="1">
      <c r="A38" s="486"/>
      <c r="B38" s="72" t="s">
        <v>496</v>
      </c>
      <c r="C38" s="214" t="s">
        <v>405</v>
      </c>
      <c r="D38" s="214" t="s">
        <v>406</v>
      </c>
      <c r="E38" s="214" t="s">
        <v>202</v>
      </c>
      <c r="F38" s="65">
        <v>45779</v>
      </c>
      <c r="G38" s="65">
        <v>45989</v>
      </c>
      <c r="H38" s="65">
        <v>45989</v>
      </c>
      <c r="I38" s="357" t="s">
        <v>407</v>
      </c>
      <c r="J38" s="64"/>
      <c r="K38" s="64"/>
      <c r="L38" s="216"/>
      <c r="M38" s="217"/>
      <c r="N38" s="218" t="str">
        <f t="shared" si="8"/>
        <v>NA</v>
      </c>
      <c r="O38" s="218" t="str">
        <f t="shared" si="8"/>
        <v>NA</v>
      </c>
      <c r="P38" s="218" t="str">
        <f t="shared" ca="1" si="8"/>
        <v>amarillo</v>
      </c>
      <c r="Q38" s="83" t="str">
        <f t="shared" si="9"/>
        <v>Calificar</v>
      </c>
      <c r="R38" s="83" t="str">
        <f t="shared" si="9"/>
        <v>Sin Diligenciar</v>
      </c>
      <c r="S38" s="83" t="str">
        <f t="shared" si="9"/>
        <v>Sin Diligenciar</v>
      </c>
      <c r="T38" s="83" t="str">
        <f t="shared" si="10"/>
        <v>Calificar</v>
      </c>
      <c r="U38" s="218">
        <v>3</v>
      </c>
      <c r="V38" s="218"/>
      <c r="W38" s="218"/>
      <c r="X38" s="218"/>
      <c r="Y38" s="222"/>
      <c r="Z38" s="137" t="str">
        <f t="shared" si="37"/>
        <v>amarillo</v>
      </c>
      <c r="AA38" s="104" t="str">
        <f t="shared" si="38"/>
        <v>verde</v>
      </c>
      <c r="AB38" s="128" t="str">
        <f t="shared" si="12"/>
        <v>verde</v>
      </c>
      <c r="AC38" s="143" t="str">
        <f t="shared" si="39"/>
        <v>amarillo</v>
      </c>
      <c r="AD38" s="143" t="str">
        <f t="shared" si="40"/>
        <v>verde</v>
      </c>
      <c r="AE38" s="143" t="str">
        <f t="shared" ca="1" si="41"/>
        <v>verde</v>
      </c>
      <c r="AF38" s="142" t="str">
        <f t="shared" ca="1" si="11"/>
        <v>amarillo</v>
      </c>
      <c r="AG38" s="144">
        <f t="shared" ca="1" si="7"/>
        <v>3</v>
      </c>
    </row>
    <row r="39" spans="1:37" s="43" customFormat="1" ht="56.25" customHeight="1">
      <c r="A39" s="487"/>
      <c r="B39" s="72" t="s">
        <v>497</v>
      </c>
      <c r="C39" s="214" t="s">
        <v>498</v>
      </c>
      <c r="D39" s="214" t="s">
        <v>499</v>
      </c>
      <c r="E39" s="214" t="s">
        <v>157</v>
      </c>
      <c r="F39" s="73">
        <v>45689</v>
      </c>
      <c r="G39" s="73">
        <v>45868</v>
      </c>
      <c r="H39" s="73">
        <v>45868</v>
      </c>
      <c r="I39" s="66"/>
      <c r="J39" s="500" t="s">
        <v>500</v>
      </c>
      <c r="K39" s="64"/>
      <c r="L39" s="216"/>
      <c r="M39" s="217"/>
      <c r="N39" s="218" t="str">
        <f t="shared" si="8"/>
        <v>NA</v>
      </c>
      <c r="O39" s="218" t="str">
        <f t="shared" ca="1" si="8"/>
        <v>rojo</v>
      </c>
      <c r="P39" s="218" t="str">
        <f t="shared" si="8"/>
        <v>NA</v>
      </c>
      <c r="Q39" s="83" t="str">
        <f t="shared" si="9"/>
        <v>Sin Diligenciar</v>
      </c>
      <c r="R39" s="83" t="str">
        <f t="shared" si="9"/>
        <v>Calificar</v>
      </c>
      <c r="S39" s="83" t="str">
        <f t="shared" si="9"/>
        <v>Sin Diligenciar</v>
      </c>
      <c r="T39" s="83" t="str">
        <f t="shared" si="10"/>
        <v>Calificar</v>
      </c>
      <c r="U39" s="218">
        <v>5</v>
      </c>
      <c r="V39" s="218"/>
      <c r="W39" s="218">
        <v>5</v>
      </c>
      <c r="X39" s="218"/>
      <c r="Y39" s="222"/>
      <c r="Z39" s="137" t="str">
        <f t="shared" si="37"/>
        <v>verde</v>
      </c>
      <c r="AA39" s="104" t="str">
        <f t="shared" si="38"/>
        <v>verde</v>
      </c>
      <c r="AB39" s="128" t="str">
        <f t="shared" si="12"/>
        <v>verde</v>
      </c>
      <c r="AC39" s="143" t="str">
        <f t="shared" si="39"/>
        <v>verde</v>
      </c>
      <c r="AD39" s="143" t="str">
        <f t="shared" ca="1" si="40"/>
        <v>verde</v>
      </c>
      <c r="AE39" s="143" t="str">
        <f t="shared" si="41"/>
        <v>verde</v>
      </c>
      <c r="AF39" s="142" t="str">
        <f t="shared" ca="1" si="11"/>
        <v>verde</v>
      </c>
      <c r="AG39" s="144">
        <f t="shared" ca="1" si="7"/>
        <v>4</v>
      </c>
      <c r="AH39" s="44"/>
      <c r="AI39" s="44"/>
      <c r="AJ39" s="44"/>
      <c r="AK39" s="44"/>
    </row>
    <row r="40" spans="1:37" s="43" customFormat="1" ht="83.25" customHeight="1" thickBot="1">
      <c r="A40" s="480" t="s">
        <v>501</v>
      </c>
      <c r="B40" s="232" t="s">
        <v>70</v>
      </c>
      <c r="C40" s="103" t="s">
        <v>502</v>
      </c>
      <c r="D40" s="103" t="s">
        <v>503</v>
      </c>
      <c r="E40" s="103" t="s">
        <v>504</v>
      </c>
      <c r="F40" s="233">
        <v>45717</v>
      </c>
      <c r="G40" s="233">
        <v>46021</v>
      </c>
      <c r="H40" s="233">
        <v>46021</v>
      </c>
      <c r="I40" s="234" t="s">
        <v>505</v>
      </c>
      <c r="J40" s="291" t="s">
        <v>506</v>
      </c>
      <c r="K40" s="235"/>
      <c r="L40" s="236"/>
      <c r="M40" s="12"/>
      <c r="N40" s="237" t="str">
        <f t="shared" si="8"/>
        <v>NA</v>
      </c>
      <c r="O40" s="237" t="str">
        <f t="shared" si="8"/>
        <v>NA</v>
      </c>
      <c r="P40" s="237" t="str">
        <f t="shared" ca="1" si="8"/>
        <v>amarillo</v>
      </c>
      <c r="Q40" s="213" t="str">
        <f t="shared" si="9"/>
        <v>Calificar</v>
      </c>
      <c r="R40" s="213" t="str">
        <f t="shared" si="9"/>
        <v>Calificar</v>
      </c>
      <c r="S40" s="238" t="str">
        <f t="shared" si="9"/>
        <v>Sin Diligenciar</v>
      </c>
      <c r="T40" s="239" t="str">
        <f t="shared" si="10"/>
        <v>Calificar</v>
      </c>
      <c r="U40" s="240">
        <v>3</v>
      </c>
      <c r="V40" s="240"/>
      <c r="W40" s="241"/>
      <c r="X40" s="242"/>
      <c r="Y40" s="167"/>
      <c r="Z40" s="137" t="str">
        <f t="shared" si="37"/>
        <v>amarillo</v>
      </c>
      <c r="AA40" s="104" t="str">
        <f t="shared" si="38"/>
        <v>verde</v>
      </c>
      <c r="AB40" s="128" t="str">
        <f t="shared" si="12"/>
        <v>verde</v>
      </c>
      <c r="AC40" s="143" t="str">
        <f t="shared" si="39"/>
        <v>amarillo</v>
      </c>
      <c r="AD40" s="143" t="str">
        <f t="shared" si="40"/>
        <v>verde</v>
      </c>
      <c r="AE40" s="143" t="str">
        <f t="shared" ca="1" si="41"/>
        <v>verde</v>
      </c>
      <c r="AF40" s="142" t="str">
        <f t="shared" ca="1" si="11"/>
        <v>amarillo</v>
      </c>
      <c r="AG40" s="144">
        <f t="shared" ca="1" si="7"/>
        <v>3</v>
      </c>
      <c r="AH40" s="44"/>
      <c r="AI40" s="44"/>
      <c r="AJ40" s="44"/>
      <c r="AK40" s="44"/>
    </row>
    <row r="41" spans="1:37" ht="70.5" customHeight="1" thickBot="1">
      <c r="A41" s="481"/>
      <c r="B41" s="23" t="s">
        <v>228</v>
      </c>
      <c r="C41" s="103" t="s">
        <v>507</v>
      </c>
      <c r="D41" s="103" t="s">
        <v>508</v>
      </c>
      <c r="E41" s="103" t="s">
        <v>509</v>
      </c>
      <c r="F41" s="42">
        <v>45717</v>
      </c>
      <c r="G41" s="42">
        <v>46021</v>
      </c>
      <c r="H41" s="42">
        <v>46021</v>
      </c>
      <c r="I41" s="105" t="s">
        <v>505</v>
      </c>
      <c r="J41" s="291" t="s">
        <v>510</v>
      </c>
      <c r="K41" s="104"/>
      <c r="L41" s="148"/>
      <c r="N41" s="130" t="str">
        <f t="shared" si="8"/>
        <v>NA</v>
      </c>
      <c r="O41" s="130" t="str">
        <f t="shared" si="8"/>
        <v>NA</v>
      </c>
      <c r="P41" s="130" t="str">
        <f t="shared" ca="1" si="8"/>
        <v>amarillo</v>
      </c>
      <c r="Q41" s="36" t="str">
        <f t="shared" si="9"/>
        <v>Calificar</v>
      </c>
      <c r="R41" s="36" t="str">
        <f t="shared" si="9"/>
        <v>Calificar</v>
      </c>
      <c r="S41" s="135" t="str">
        <f t="shared" si="9"/>
        <v>Sin Diligenciar</v>
      </c>
      <c r="T41" s="140" t="str">
        <f t="shared" si="10"/>
        <v>Calificar</v>
      </c>
      <c r="U41" s="141">
        <v>3</v>
      </c>
      <c r="V41" s="141"/>
      <c r="W41" s="142"/>
      <c r="X41" s="154"/>
      <c r="Y41" s="168"/>
      <c r="Z41" s="137" t="str">
        <f t="shared" si="37"/>
        <v>amarillo</v>
      </c>
      <c r="AA41" s="104" t="str">
        <f t="shared" si="38"/>
        <v>verde</v>
      </c>
      <c r="AB41" s="128" t="str">
        <f t="shared" si="12"/>
        <v>verde</v>
      </c>
      <c r="AC41" s="143" t="str">
        <f t="shared" si="39"/>
        <v>amarillo</v>
      </c>
      <c r="AD41" s="143" t="str">
        <f t="shared" si="40"/>
        <v>verde</v>
      </c>
      <c r="AE41" s="143" t="str">
        <f t="shared" ca="1" si="41"/>
        <v>verde</v>
      </c>
      <c r="AF41" s="142" t="str">
        <f t="shared" ca="1" si="11"/>
        <v>amarillo</v>
      </c>
      <c r="AG41" s="144">
        <f t="shared" ca="1" si="7"/>
        <v>3</v>
      </c>
      <c r="AH41" s="44"/>
      <c r="AI41" s="44"/>
      <c r="AJ41" s="44"/>
      <c r="AK41" s="44"/>
    </row>
    <row r="42" spans="1:37" ht="12.75" customHeight="1">
      <c r="AK42" s="44"/>
    </row>
    <row r="43" spans="1:37" ht="12.75" customHeight="1">
      <c r="AK43" s="44"/>
    </row>
    <row r="44" spans="1:37" ht="12.75" customHeight="1">
      <c r="AK44" s="44"/>
    </row>
    <row r="45" spans="1:37" ht="12.75" customHeight="1">
      <c r="AK45" s="44"/>
    </row>
    <row r="46" spans="1:37" ht="12.75" customHeight="1">
      <c r="AK46" s="44"/>
    </row>
    <row r="47" spans="1:37" ht="12.75" customHeight="1">
      <c r="AK47" s="44"/>
    </row>
  </sheetData>
  <autoFilter ref="A5:K41" xr:uid="{E5976543-2ACF-41C6-98ED-66F6E3CFD575}">
    <filterColumn colId="1" showButton="0"/>
  </autoFilter>
  <mergeCells count="14">
    <mergeCell ref="AF2:AG2"/>
    <mergeCell ref="AI2:AK2"/>
    <mergeCell ref="AI5:AK5"/>
    <mergeCell ref="N2:P2"/>
    <mergeCell ref="Q2:S2"/>
    <mergeCell ref="U2:X2"/>
    <mergeCell ref="Z2:AB2"/>
    <mergeCell ref="AC2:AE2"/>
    <mergeCell ref="A40:A41"/>
    <mergeCell ref="F26:F28"/>
    <mergeCell ref="H26:H28"/>
    <mergeCell ref="F29:F32"/>
    <mergeCell ref="H29:H32"/>
    <mergeCell ref="A6:A39"/>
  </mergeCells>
  <phoneticPr fontId="16" type="noConversion"/>
  <conditionalFormatting sqref="AC6:AE41">
    <cfRule type="containsText" dxfId="1" priority="3" operator="containsText" text="alerta">
      <formula>NOT(ISERROR(SEARCH("alerta",AC6)))</formula>
    </cfRule>
    <cfRule type="containsText" dxfId="0" priority="4" operator="containsText" text="falla">
      <formula>NOT(ISERROR(SEARCH("falla",AC6)))</formula>
    </cfRule>
    <cfRule type="colorScale" priority="5">
      <colorScale>
        <cfvo type="min"/>
        <cfvo type="percentile" val="50"/>
        <cfvo type="max"/>
        <color rgb="FFF8696B"/>
        <color rgb="FFFFEB84"/>
        <color rgb="FF63BE7B"/>
      </colorScale>
    </cfRule>
  </conditionalFormatting>
  <dataValidations disablePrompts="1" count="1">
    <dataValidation type="date" allowBlank="1" showInputMessage="1" showErrorMessage="1" sqref="L6" xr:uid="{4FAE8B0A-FD5F-452A-9EB4-8659A7EE17FE}">
      <formula1>45658</formula1>
      <formula2>46022</formula2>
    </dataValidation>
  </dataValidations>
  <printOptions horizontalCentered="1" verticalCentered="1"/>
  <pageMargins left="0.39370078740157483" right="0.39370078740157483" top="0.39370078740157483" bottom="0.39370078740157483" header="0" footer="0"/>
  <pageSetup paperSize="5" scale="65"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2" id="{4C79773C-3106-484B-A945-A559D463956A}">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AF6:AG41</xm:sqref>
        </x14:conditionalFormatting>
        <x14:conditionalFormatting xmlns:xm="http://schemas.microsoft.com/office/excel/2006/main">
          <x14:cfRule type="iconSet" priority="1" id="{FFF3BD52-ACD1-481A-8820-AF44B2248142}">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AJ6:AJ9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639C0-0BAA-4E2D-A2B0-A8D086773FEC}">
  <dimension ref="B1:G35"/>
  <sheetViews>
    <sheetView topLeftCell="A7" workbookViewId="0">
      <selection activeCell="G10" sqref="G10"/>
    </sheetView>
  </sheetViews>
  <sheetFormatPr defaultColWidth="11.42578125" defaultRowHeight="15"/>
  <cols>
    <col min="2" max="2" width="20.28515625" customWidth="1"/>
    <col min="3" max="3" width="14.42578125" customWidth="1"/>
    <col min="4" max="4" width="12.42578125" style="15" customWidth="1"/>
    <col min="5" max="5" width="21.7109375" customWidth="1"/>
    <col min="6" max="6" width="17.85546875" style="200" customWidth="1"/>
    <col min="7" max="7" width="44.7109375" customWidth="1"/>
  </cols>
  <sheetData>
    <row r="1" spans="2:7" ht="45.75" customHeight="1">
      <c r="B1" s="491" t="s">
        <v>511</v>
      </c>
      <c r="C1" s="492"/>
      <c r="D1" s="492"/>
      <c r="E1" s="492"/>
      <c r="F1" s="492"/>
      <c r="G1" s="492"/>
    </row>
    <row r="2" spans="2:7" ht="35.25" customHeight="1">
      <c r="B2" s="493" t="s">
        <v>512</v>
      </c>
      <c r="C2" s="493"/>
      <c r="D2" s="493"/>
      <c r="E2" s="493"/>
      <c r="F2" s="493"/>
      <c r="G2" s="493"/>
    </row>
    <row r="4" spans="2:7" s="182" customFormat="1" ht="45">
      <c r="B4" s="176" t="s">
        <v>513</v>
      </c>
      <c r="C4" s="177" t="s">
        <v>514</v>
      </c>
      <c r="D4" s="178" t="s">
        <v>515</v>
      </c>
      <c r="E4" s="179" t="s">
        <v>516</v>
      </c>
      <c r="F4" s="180" t="s">
        <v>517</v>
      </c>
      <c r="G4" s="181" t="s">
        <v>518</v>
      </c>
    </row>
    <row r="5" spans="2:7" s="187" customFormat="1" ht="72">
      <c r="B5" s="59" t="s">
        <v>519</v>
      </c>
      <c r="C5" s="183" t="s">
        <v>22</v>
      </c>
      <c r="D5" s="184" t="s">
        <v>37</v>
      </c>
      <c r="E5" s="185" t="s">
        <v>40</v>
      </c>
      <c r="F5" s="186">
        <v>45777</v>
      </c>
      <c r="G5" s="354" t="s">
        <v>520</v>
      </c>
    </row>
    <row r="6" spans="2:7" s="187" customFormat="1" ht="72">
      <c r="B6" s="31" t="s">
        <v>519</v>
      </c>
      <c r="C6" s="188" t="s">
        <v>22</v>
      </c>
      <c r="D6" s="189" t="s">
        <v>70</v>
      </c>
      <c r="E6" s="190" t="s">
        <v>521</v>
      </c>
      <c r="F6" s="191">
        <v>45777</v>
      </c>
      <c r="G6" s="192" t="s">
        <v>522</v>
      </c>
    </row>
    <row r="7" spans="2:7" s="187" customFormat="1" ht="45">
      <c r="B7" s="31" t="s">
        <v>523</v>
      </c>
      <c r="C7" s="188" t="s">
        <v>524</v>
      </c>
      <c r="D7" s="189" t="s">
        <v>159</v>
      </c>
      <c r="E7" s="190" t="s">
        <v>162</v>
      </c>
      <c r="F7" s="191">
        <v>45777</v>
      </c>
      <c r="G7" s="192" t="s">
        <v>525</v>
      </c>
    </row>
    <row r="8" spans="2:7" s="187" customFormat="1" ht="67.5">
      <c r="B8" s="31" t="s">
        <v>523</v>
      </c>
      <c r="C8" s="188" t="s">
        <v>524</v>
      </c>
      <c r="D8" s="189" t="s">
        <v>296</v>
      </c>
      <c r="E8" s="190" t="s">
        <v>299</v>
      </c>
      <c r="F8" s="191">
        <v>45777</v>
      </c>
      <c r="G8" s="31" t="s">
        <v>526</v>
      </c>
    </row>
    <row r="9" spans="2:7" s="187" customFormat="1" ht="48">
      <c r="B9" s="31" t="s">
        <v>523</v>
      </c>
      <c r="C9" s="188" t="s">
        <v>304</v>
      </c>
      <c r="D9" s="189" t="s">
        <v>75</v>
      </c>
      <c r="E9" s="190" t="s">
        <v>346</v>
      </c>
      <c r="F9" s="191">
        <v>45777</v>
      </c>
      <c r="G9" s="192" t="s">
        <v>527</v>
      </c>
    </row>
    <row r="10" spans="2:7" s="187" customFormat="1" ht="48">
      <c r="B10" s="31" t="s">
        <v>523</v>
      </c>
      <c r="C10" s="188" t="s">
        <v>304</v>
      </c>
      <c r="D10" s="189" t="s">
        <v>82</v>
      </c>
      <c r="E10" s="190" t="s">
        <v>403</v>
      </c>
      <c r="F10" s="191">
        <v>45777</v>
      </c>
      <c r="G10" s="192" t="s">
        <v>528</v>
      </c>
    </row>
    <row r="11" spans="2:7" s="187" customFormat="1" ht="45">
      <c r="B11" s="31" t="s">
        <v>523</v>
      </c>
      <c r="C11" s="188" t="s">
        <v>412</v>
      </c>
      <c r="D11" s="189" t="s">
        <v>154</v>
      </c>
      <c r="E11" s="190" t="s">
        <v>443</v>
      </c>
      <c r="F11" s="191">
        <v>45777</v>
      </c>
      <c r="G11" s="192" t="s">
        <v>529</v>
      </c>
    </row>
    <row r="12" spans="2:7" s="187" customFormat="1" ht="45">
      <c r="B12" s="31" t="s">
        <v>523</v>
      </c>
      <c r="C12" s="188" t="s">
        <v>412</v>
      </c>
      <c r="D12" s="189" t="s">
        <v>215</v>
      </c>
      <c r="E12" s="190" t="s">
        <v>132</v>
      </c>
      <c r="F12" s="191">
        <v>45777</v>
      </c>
      <c r="G12" s="192" t="s">
        <v>530</v>
      </c>
    </row>
    <row r="13" spans="2:7" s="187" customFormat="1">
      <c r="B13" s="31"/>
      <c r="C13" s="192"/>
      <c r="D13" s="189"/>
      <c r="E13" s="192"/>
      <c r="F13" s="191"/>
      <c r="G13" s="192"/>
    </row>
    <row r="14" spans="2:7" s="187" customFormat="1" ht="45">
      <c r="B14" s="193" t="s">
        <v>531</v>
      </c>
      <c r="C14" s="194"/>
      <c r="D14" s="195"/>
      <c r="E14" s="194"/>
      <c r="F14" s="196">
        <v>45777</v>
      </c>
      <c r="G14" s="194" t="s">
        <v>532</v>
      </c>
    </row>
    <row r="15" spans="2:7" s="187" customFormat="1">
      <c r="B15" s="193"/>
      <c r="C15" s="194"/>
      <c r="D15" s="195"/>
      <c r="E15" s="194"/>
      <c r="F15" s="196">
        <v>45777</v>
      </c>
      <c r="G15" s="194"/>
    </row>
    <row r="16" spans="2:7" s="187" customFormat="1">
      <c r="B16" s="193"/>
      <c r="C16" s="194"/>
      <c r="D16" s="195"/>
      <c r="E16" s="194"/>
      <c r="F16" s="196">
        <v>45777</v>
      </c>
      <c r="G16" s="194"/>
    </row>
    <row r="20" spans="2:7" ht="45">
      <c r="B20" s="197" t="s">
        <v>513</v>
      </c>
      <c r="C20" s="197" t="s">
        <v>514</v>
      </c>
      <c r="D20" s="198" t="s">
        <v>533</v>
      </c>
      <c r="E20" s="197" t="s">
        <v>516</v>
      </c>
      <c r="F20" s="199" t="s">
        <v>517</v>
      </c>
      <c r="G20" s="19" t="s">
        <v>518</v>
      </c>
    </row>
    <row r="21" spans="2:7" ht="45">
      <c r="B21" s="31" t="s">
        <v>523</v>
      </c>
      <c r="C21" s="188" t="s">
        <v>412</v>
      </c>
      <c r="D21" s="189" t="s">
        <v>154</v>
      </c>
      <c r="E21" s="190" t="s">
        <v>443</v>
      </c>
      <c r="F21" s="191">
        <v>45777</v>
      </c>
      <c r="G21" s="192" t="s">
        <v>529</v>
      </c>
    </row>
    <row r="23" spans="2:7">
      <c r="B23" s="494" t="s">
        <v>534</v>
      </c>
      <c r="C23" s="494"/>
      <c r="D23" s="494"/>
      <c r="E23" s="494"/>
      <c r="F23" s="494"/>
    </row>
    <row r="35" spans="3:3">
      <c r="C35">
        <f>19+46+29+31</f>
        <v>125</v>
      </c>
    </row>
  </sheetData>
  <mergeCells count="3">
    <mergeCell ref="B1:G1"/>
    <mergeCell ref="B2:G2"/>
    <mergeCell ref="B23:F2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9f59ed0-39e4-4f2c-a3c8-aef09bfcd621" xsi:nil="true"/>
    <lcf76f155ced4ddcb4097134ff3c332f xmlns="8c83d6df-042f-4856-8300-b0a89e9522b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36D6CB328D2D846A139BE6F8E264450" ma:contentTypeVersion="18" ma:contentTypeDescription="Crear nuevo documento." ma:contentTypeScope="" ma:versionID="7b306a542d10026984c15fd2bc97116d">
  <xsd:schema xmlns:xsd="http://www.w3.org/2001/XMLSchema" xmlns:xs="http://www.w3.org/2001/XMLSchema" xmlns:p="http://schemas.microsoft.com/office/2006/metadata/properties" xmlns:ns2="99f59ed0-39e4-4f2c-a3c8-aef09bfcd621" xmlns:ns3="8c83d6df-042f-4856-8300-b0a89e9522be" targetNamespace="http://schemas.microsoft.com/office/2006/metadata/properties" ma:root="true" ma:fieldsID="180dba25bfa614a9d3090c0ff2e8d51a" ns2:_="" ns3:_="">
    <xsd:import namespace="99f59ed0-39e4-4f2c-a3c8-aef09bfcd621"/>
    <xsd:import namespace="8c83d6df-042f-4856-8300-b0a89e9522b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2:TaxCatchAll" minOccurs="0"/>
                <xsd:element ref="ns3:MediaLengthInSeconds" minOccurs="0"/>
                <xsd:element ref="ns3:MediaServiceAutoKeyPoints" minOccurs="0"/>
                <xsd:element ref="ns3:MediaServiceKeyPoints" minOccurs="0"/>
                <xsd:element ref="ns3:MediaServiceSearchProperties" minOccurs="0"/>
                <xsd:element ref="ns3:MediaServiceObjectDetectorVersion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f59ed0-39e4-4f2c-a3c8-aef09bfcd62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bc94d2c1-57c7-4556-a948-eb5f53433570}" ma:internalName="TaxCatchAll" ma:showField="CatchAllData" ma:web="99f59ed0-39e4-4f2c-a3c8-aef09bfcd6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83d6df-042f-4856-8300-b0a89e9522b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dbcad680-5a29-4d0b-8086-9ecf1ca567a9"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64AF9A-8963-456C-98A1-F867A9AAFDFA}"/>
</file>

<file path=customXml/itemProps2.xml><?xml version="1.0" encoding="utf-8"?>
<ds:datastoreItem xmlns:ds="http://schemas.openxmlformats.org/officeDocument/2006/customXml" ds:itemID="{7233D0C8-AAB0-4B5F-B899-228859BB3C7A}"/>
</file>

<file path=customXml/itemProps3.xml><?xml version="1.0" encoding="utf-8"?>
<ds:datastoreItem xmlns:ds="http://schemas.openxmlformats.org/officeDocument/2006/customXml" ds:itemID="{28452164-0359-4AB8-97B8-97A5C9D7E6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nidiatorres</dc:creator>
  <cp:keywords/>
  <dc:description/>
  <cp:lastModifiedBy>Keli Paola Vargas Castillo</cp:lastModifiedBy>
  <cp:revision/>
  <dcterms:created xsi:type="dcterms:W3CDTF">2019-01-10T20:48:28Z</dcterms:created>
  <dcterms:modified xsi:type="dcterms:W3CDTF">2025-09-15T16:43:33Z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0x010100936D6CB328D2D846A139BE6F8E264450</vt:lpwstr>
  </property>
  <property fmtid="{D5CDD505-2E9C-101B-9397-08002B2CF9AE}" pid="3" name="MediaServiceImageTags">
    <vt:lpwstr/>
  </property>
</Properties>
</file>