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kelivargas\Downloads\"/>
    </mc:Choice>
  </mc:AlternateContent>
  <xr:revisionPtr revIDLastSave="0" documentId="13_ncr:1_{C10A0FA5-E592-473E-8B2E-EF03033D3B17}" xr6:coauthVersionLast="47" xr6:coauthVersionMax="47" xr10:uidLastSave="{00000000-0000-0000-0000-000000000000}"/>
  <bookViews>
    <workbookView xWindow="-108" yWindow="-108" windowWidth="23256" windowHeight="12456" tabRatio="689" xr2:uid="{00000000-000D-0000-FFFF-FFFF00000000}"/>
  </bookViews>
  <sheets>
    <sheet name="Control de Cambios" sheetId="12" r:id="rId1"/>
    <sheet name="1.Gestión del riesgo" sheetId="1" r:id="rId2"/>
    <sheet name="2. Redes y articulación " sheetId="5" r:id="rId3"/>
    <sheet name="3. Cultura de la legalidad y es" sheetId="11" r:id="rId4"/>
    <sheet name="4. Iniciativas Adicionales" sheetId="19" r:id="rId5"/>
    <sheet name="Cómo marcar evidencias" sheetId="21" r:id="rId6"/>
  </sheets>
  <definedNames>
    <definedName name="_xlnm._FilterDatabase" localSheetId="1" hidden="1">'1.Gestión del riesgo'!$A$5:$K$24</definedName>
    <definedName name="_xlnm._FilterDatabase" localSheetId="2" hidden="1">'2. Redes y articulación '!$A$5:$DI$60</definedName>
    <definedName name="_xlnm._FilterDatabase" localSheetId="3" hidden="1">'3. Cultura de la legalidad y es'!$A$5:$P$43</definedName>
    <definedName name="_xlnm._FilterDatabase" localSheetId="4" hidden="1">'4. Iniciativas Adicionales'!$A$5:$K$41</definedName>
    <definedName name="_xlnm.Print_Area" localSheetId="1">'1.Gestión del riesgo'!$A$1:$K$24</definedName>
    <definedName name="_xlnm.Print_Area" localSheetId="2">'2. Redes y articulación '!$A$1:$K$42</definedName>
    <definedName name="_xlnm.Print_Area" localSheetId="3">'3. Cultura de la legalidad y es'!$A$1:$K$38</definedName>
    <definedName name="_xlnm.Print_Area" localSheetId="4">'4. Iniciativas Adicionales'!$A$1:$K$6</definedName>
    <definedName name="_xlnm.Print_Titles" localSheetId="3">'3. Cultura de la legalidad y 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1" l="1"/>
  <c r="O11" i="11"/>
  <c r="P11" i="11"/>
  <c r="Q11" i="11"/>
  <c r="R11" i="11"/>
  <c r="S11" i="11"/>
  <c r="T11" i="11"/>
  <c r="Z11" i="11"/>
  <c r="AA11" i="11"/>
  <c r="AB11" i="11"/>
  <c r="AC11" i="11"/>
  <c r="AD11" i="11"/>
  <c r="AE11" i="11"/>
  <c r="AF11" i="11"/>
  <c r="AG11" i="11"/>
  <c r="N12" i="11"/>
  <c r="O12" i="11"/>
  <c r="P12" i="11"/>
  <c r="Q12" i="11"/>
  <c r="R12" i="11"/>
  <c r="S12" i="11"/>
  <c r="T12" i="11"/>
  <c r="Z12" i="11"/>
  <c r="AA12" i="11"/>
  <c r="AB12" i="11"/>
  <c r="AC12" i="11"/>
  <c r="AD12" i="11"/>
  <c r="AE12" i="11"/>
  <c r="AF12" i="11"/>
  <c r="AG12" i="11"/>
  <c r="N15" i="11"/>
  <c r="O15" i="11"/>
  <c r="P15" i="11"/>
  <c r="Q15" i="11"/>
  <c r="R15" i="11"/>
  <c r="S15" i="11"/>
  <c r="T15" i="11"/>
  <c r="Z15" i="11"/>
  <c r="AA15" i="11"/>
  <c r="AB15" i="11"/>
  <c r="AC15" i="11"/>
  <c r="AD15" i="11"/>
  <c r="AE15" i="11"/>
  <c r="AF15" i="11"/>
  <c r="AG15" i="11"/>
  <c r="N16" i="11"/>
  <c r="O16" i="11"/>
  <c r="P16" i="11"/>
  <c r="Q16" i="11"/>
  <c r="R16" i="11"/>
  <c r="S16" i="11"/>
  <c r="T16" i="11"/>
  <c r="Z16" i="11"/>
  <c r="AA16" i="11"/>
  <c r="AB16" i="11"/>
  <c r="AC16" i="11"/>
  <c r="AD16" i="11"/>
  <c r="AE16" i="11"/>
  <c r="AF16" i="11"/>
  <c r="AG16" i="11"/>
  <c r="N23" i="11"/>
  <c r="O23" i="11"/>
  <c r="P23" i="11"/>
  <c r="Q23" i="11"/>
  <c r="R23" i="11"/>
  <c r="S23" i="11"/>
  <c r="AA23" i="11"/>
  <c r="AB23" i="11"/>
  <c r="AD23" i="11"/>
  <c r="AE23" i="11"/>
  <c r="N24" i="11"/>
  <c r="O24" i="11"/>
  <c r="P24" i="11"/>
  <c r="Q24" i="11"/>
  <c r="R24" i="11"/>
  <c r="S24" i="11"/>
  <c r="T24" i="11"/>
  <c r="Z24" i="11"/>
  <c r="AA24" i="11"/>
  <c r="AB24" i="11"/>
  <c r="AC24" i="11"/>
  <c r="AD24" i="11"/>
  <c r="AE24" i="11"/>
  <c r="AF24" i="11"/>
  <c r="AG24" i="11"/>
  <c r="N34" i="11"/>
  <c r="O34" i="11"/>
  <c r="P34" i="11"/>
  <c r="Q34" i="11"/>
  <c r="R34" i="11"/>
  <c r="S34" i="11"/>
  <c r="T34" i="11"/>
  <c r="Z34" i="11"/>
  <c r="AA34" i="11"/>
  <c r="AB34" i="11"/>
  <c r="AC34" i="11"/>
  <c r="AD34" i="11"/>
  <c r="AE34" i="11"/>
  <c r="AF34" i="11"/>
  <c r="AG34" i="11"/>
  <c r="N35" i="11"/>
  <c r="O35" i="11"/>
  <c r="P35" i="11"/>
  <c r="Q35" i="11"/>
  <c r="R35" i="11"/>
  <c r="S35" i="11"/>
  <c r="T35" i="11"/>
  <c r="Z35" i="11"/>
  <c r="AA35" i="11"/>
  <c r="AB35" i="11"/>
  <c r="AC35" i="11"/>
  <c r="AD35" i="11"/>
  <c r="AE35" i="11"/>
  <c r="AF35" i="11"/>
  <c r="AG35" i="11"/>
  <c r="N24" i="5"/>
  <c r="O24" i="5"/>
  <c r="P24" i="5"/>
  <c r="Q24" i="5"/>
  <c r="R24" i="5"/>
  <c r="S24" i="5"/>
  <c r="AA24" i="5"/>
  <c r="AB24" i="5"/>
  <c r="AD24" i="5"/>
  <c r="N27" i="5"/>
  <c r="O27" i="5"/>
  <c r="P27" i="5"/>
  <c r="Q27" i="5"/>
  <c r="R27" i="5"/>
  <c r="S27" i="5"/>
  <c r="T27" i="5"/>
  <c r="Z27" i="5"/>
  <c r="AA27" i="5"/>
  <c r="AB27" i="5"/>
  <c r="N31" i="5"/>
  <c r="O31" i="5"/>
  <c r="P31" i="5"/>
  <c r="Q31" i="5"/>
  <c r="R31" i="5"/>
  <c r="S31" i="5"/>
  <c r="AA31" i="5"/>
  <c r="AB31" i="5"/>
  <c r="N33" i="5"/>
  <c r="O33" i="5"/>
  <c r="P33" i="5"/>
  <c r="Q33" i="5"/>
  <c r="R33" i="5"/>
  <c r="S33" i="5"/>
  <c r="AA33" i="5"/>
  <c r="AB33" i="5"/>
  <c r="AE33" i="5"/>
  <c r="N39" i="5"/>
  <c r="O39" i="5"/>
  <c r="Q39" i="5"/>
  <c r="R39" i="5"/>
  <c r="S39" i="5"/>
  <c r="AA39" i="5"/>
  <c r="AB39" i="5"/>
  <c r="AD39" i="5"/>
  <c r="N44" i="5"/>
  <c r="O44" i="5"/>
  <c r="P44" i="5"/>
  <c r="Q44" i="5"/>
  <c r="R44" i="5"/>
  <c r="S44" i="5"/>
  <c r="T44" i="5"/>
  <c r="Z44" i="5" s="1"/>
  <c r="AA44" i="5"/>
  <c r="AB44" i="5"/>
  <c r="N51" i="5"/>
  <c r="O51" i="5"/>
  <c r="P51" i="5"/>
  <c r="Q51" i="5"/>
  <c r="R51" i="5"/>
  <c r="S51" i="5"/>
  <c r="AA51" i="5"/>
  <c r="AB51" i="5"/>
  <c r="N52" i="5"/>
  <c r="O52" i="5"/>
  <c r="P52" i="5"/>
  <c r="Q52" i="5"/>
  <c r="R52" i="5"/>
  <c r="S52" i="5"/>
  <c r="AA52" i="5"/>
  <c r="AB52" i="5"/>
  <c r="N54" i="5"/>
  <c r="O54" i="5"/>
  <c r="P54" i="5"/>
  <c r="Q54" i="5"/>
  <c r="R54" i="5"/>
  <c r="S54" i="5"/>
  <c r="AA54" i="5"/>
  <c r="AB54" i="5"/>
  <c r="AE54" i="5"/>
  <c r="N30" i="19"/>
  <c r="P30" i="19"/>
  <c r="Q30" i="19"/>
  <c r="R30" i="19"/>
  <c r="S30" i="19"/>
  <c r="T30" i="19"/>
  <c r="Z30" i="19"/>
  <c r="AA30" i="19"/>
  <c r="AB30" i="19"/>
  <c r="AC30" i="19"/>
  <c r="AE30" i="19"/>
  <c r="N31" i="19"/>
  <c r="O31" i="19"/>
  <c r="P31" i="19"/>
  <c r="Q31" i="19"/>
  <c r="R31" i="19"/>
  <c r="S31" i="19"/>
  <c r="T31" i="19"/>
  <c r="Z31" i="19"/>
  <c r="AA31" i="19"/>
  <c r="AB31" i="19"/>
  <c r="AC31" i="19"/>
  <c r="AD31" i="19"/>
  <c r="AE31" i="19"/>
  <c r="AF31" i="19"/>
  <c r="AG31" i="19"/>
  <c r="N32" i="19"/>
  <c r="O32" i="19"/>
  <c r="P32" i="19"/>
  <c r="Q32" i="19"/>
  <c r="R32" i="19"/>
  <c r="S32" i="19"/>
  <c r="T32" i="19"/>
  <c r="Z32" i="19"/>
  <c r="AA32" i="19"/>
  <c r="AB32" i="19"/>
  <c r="AC32" i="19"/>
  <c r="AD32" i="19"/>
  <c r="AE32" i="19"/>
  <c r="AF32" i="19"/>
  <c r="AG32" i="19"/>
  <c r="N27" i="19"/>
  <c r="O27" i="19"/>
  <c r="P27" i="19"/>
  <c r="Q27" i="19"/>
  <c r="R27" i="19"/>
  <c r="S27" i="19"/>
  <c r="T27" i="19"/>
  <c r="Z27" i="19"/>
  <c r="AA27" i="19"/>
  <c r="AB27" i="19"/>
  <c r="AC27" i="19"/>
  <c r="AD27" i="19"/>
  <c r="AE27" i="19"/>
  <c r="AF27" i="19"/>
  <c r="AG27" i="19"/>
  <c r="N28" i="19"/>
  <c r="O28" i="19"/>
  <c r="P28" i="19"/>
  <c r="Q28" i="19"/>
  <c r="R28" i="19"/>
  <c r="S28" i="19"/>
  <c r="T28" i="19"/>
  <c r="Z28" i="19"/>
  <c r="AA28" i="19"/>
  <c r="AB28" i="19"/>
  <c r="AC28" i="19"/>
  <c r="AD28" i="19"/>
  <c r="AE28" i="19"/>
  <c r="AF28" i="19"/>
  <c r="AG28" i="19"/>
  <c r="N42" i="11"/>
  <c r="P42" i="11"/>
  <c r="Q42" i="11"/>
  <c r="R42" i="11"/>
  <c r="S42" i="11"/>
  <c r="T42" i="11"/>
  <c r="Z42" i="11"/>
  <c r="AA42" i="11"/>
  <c r="AB42" i="11"/>
  <c r="AC42" i="11"/>
  <c r="AE42" i="11"/>
  <c r="N59" i="5"/>
  <c r="O59" i="5"/>
  <c r="Q59" i="5"/>
  <c r="R59" i="5"/>
  <c r="S59" i="5"/>
  <c r="AA59" i="5"/>
  <c r="AB59" i="5"/>
  <c r="N60" i="5"/>
  <c r="O60" i="5"/>
  <c r="Q60" i="5"/>
  <c r="R60" i="5"/>
  <c r="S60" i="5"/>
  <c r="AA60" i="5"/>
  <c r="AB60" i="5"/>
  <c r="C35" i="21"/>
  <c r="N15" i="5"/>
  <c r="Q15" i="5"/>
  <c r="R15" i="5"/>
  <c r="S15" i="5"/>
  <c r="AA15" i="5"/>
  <c r="AB15" i="5"/>
  <c r="N16" i="5"/>
  <c r="O16" i="5"/>
  <c r="Q16" i="5"/>
  <c r="R16" i="5"/>
  <c r="S16" i="5"/>
  <c r="AA16" i="5"/>
  <c r="AB16" i="5"/>
  <c r="N17" i="5"/>
  <c r="O17" i="5"/>
  <c r="P17" i="5"/>
  <c r="Q17" i="5"/>
  <c r="R17" i="5"/>
  <c r="S17" i="5"/>
  <c r="AA17" i="5"/>
  <c r="AB17" i="5"/>
  <c r="N19" i="5"/>
  <c r="O19" i="5"/>
  <c r="P19" i="5"/>
  <c r="Q19" i="5"/>
  <c r="R19" i="5"/>
  <c r="S19" i="5"/>
  <c r="AA19" i="5"/>
  <c r="AB19" i="5"/>
  <c r="N18" i="5"/>
  <c r="O18" i="5"/>
  <c r="P18" i="5"/>
  <c r="Q18" i="5"/>
  <c r="R18" i="5"/>
  <c r="S18" i="5"/>
  <c r="AA18" i="5"/>
  <c r="AB18" i="5"/>
  <c r="N10" i="5"/>
  <c r="O10" i="5"/>
  <c r="P10" i="5"/>
  <c r="Q10" i="5"/>
  <c r="R10" i="5"/>
  <c r="S10" i="5"/>
  <c r="AA10" i="5"/>
  <c r="AB10" i="5"/>
  <c r="N11" i="5"/>
  <c r="O11" i="5"/>
  <c r="Q11" i="5"/>
  <c r="R11" i="5"/>
  <c r="S11" i="5"/>
  <c r="AA11" i="5"/>
  <c r="AB11" i="5"/>
  <c r="N12" i="5"/>
  <c r="O12" i="5"/>
  <c r="Q12" i="5"/>
  <c r="R12" i="5"/>
  <c r="S12" i="5"/>
  <c r="AA12" i="5"/>
  <c r="AB12" i="5"/>
  <c r="N7" i="5"/>
  <c r="O7" i="5"/>
  <c r="P7" i="5"/>
  <c r="Q7" i="5"/>
  <c r="R7" i="5"/>
  <c r="S7" i="5"/>
  <c r="AA7" i="5"/>
  <c r="AB7" i="5"/>
  <c r="N8" i="5"/>
  <c r="O8" i="5"/>
  <c r="P8" i="5"/>
  <c r="Q8" i="5"/>
  <c r="R8" i="5"/>
  <c r="S8" i="5"/>
  <c r="AA8" i="5"/>
  <c r="AB8" i="5"/>
  <c r="N9" i="5"/>
  <c r="O9" i="5"/>
  <c r="Q9" i="5"/>
  <c r="R9" i="5"/>
  <c r="S9" i="5"/>
  <c r="AA9" i="5"/>
  <c r="AB9" i="5"/>
  <c r="N13" i="5"/>
  <c r="O13" i="5"/>
  <c r="P13" i="5"/>
  <c r="Q13" i="5"/>
  <c r="R13" i="5"/>
  <c r="S13" i="5"/>
  <c r="AA13" i="5"/>
  <c r="AB13" i="5"/>
  <c r="N14" i="5"/>
  <c r="P14" i="5"/>
  <c r="Q14" i="5"/>
  <c r="R14" i="5"/>
  <c r="S14" i="5"/>
  <c r="AA14" i="5"/>
  <c r="AB14" i="5"/>
  <c r="N20" i="5"/>
  <c r="O20" i="5"/>
  <c r="Q20" i="5"/>
  <c r="R20" i="5"/>
  <c r="S20" i="5"/>
  <c r="AA20" i="5"/>
  <c r="AB20" i="5"/>
  <c r="N21" i="5"/>
  <c r="O21" i="5"/>
  <c r="P21" i="5"/>
  <c r="Q21" i="5"/>
  <c r="R21" i="5"/>
  <c r="S21" i="5"/>
  <c r="AA21" i="5"/>
  <c r="AB21" i="5"/>
  <c r="N22" i="5"/>
  <c r="P22" i="5"/>
  <c r="Q22" i="5"/>
  <c r="R22" i="5"/>
  <c r="S22" i="5"/>
  <c r="AA22" i="5"/>
  <c r="AB22" i="5"/>
  <c r="N23" i="5"/>
  <c r="Q23" i="5"/>
  <c r="R23" i="5"/>
  <c r="S23" i="5"/>
  <c r="AA23" i="5"/>
  <c r="AB23" i="5"/>
  <c r="N25" i="5"/>
  <c r="P25" i="5"/>
  <c r="Q25" i="5"/>
  <c r="R25" i="5"/>
  <c r="S25" i="5"/>
  <c r="AA25" i="5"/>
  <c r="AB25" i="5"/>
  <c r="N26" i="5"/>
  <c r="Q26" i="5"/>
  <c r="R26" i="5"/>
  <c r="S26" i="5"/>
  <c r="AA26" i="5"/>
  <c r="AB26" i="5"/>
  <c r="N28" i="5"/>
  <c r="P28" i="5"/>
  <c r="Q28" i="5"/>
  <c r="R28" i="5"/>
  <c r="S28" i="5"/>
  <c r="AA28" i="5"/>
  <c r="AB28" i="5"/>
  <c r="N29" i="5"/>
  <c r="P29" i="5"/>
  <c r="Q29" i="5"/>
  <c r="R29" i="5"/>
  <c r="S29" i="5"/>
  <c r="AA29" i="5"/>
  <c r="AB29" i="5"/>
  <c r="N6" i="5"/>
  <c r="O6" i="5"/>
  <c r="P6" i="5"/>
  <c r="Q6" i="5"/>
  <c r="R6" i="5"/>
  <c r="S6" i="5"/>
  <c r="AA6" i="5"/>
  <c r="AB6" i="5"/>
  <c r="T23" i="11" l="1"/>
  <c r="Z23" i="11" s="1"/>
  <c r="AC23" i="11" s="1"/>
  <c r="AD60" i="5"/>
  <c r="T59" i="5"/>
  <c r="Z59" i="5" s="1"/>
  <c r="AC59" i="5" s="1"/>
  <c r="AD59" i="5"/>
  <c r="T54" i="5"/>
  <c r="Z54" i="5" s="1"/>
  <c r="AD54" i="5"/>
  <c r="AE52" i="5"/>
  <c r="AE51" i="5"/>
  <c r="T31" i="5"/>
  <c r="Z31" i="5" s="1"/>
  <c r="AE31" i="5"/>
  <c r="AC27" i="5"/>
  <c r="AF23" i="11"/>
  <c r="AG23" i="11"/>
  <c r="AD51" i="5"/>
  <c r="AC54" i="5"/>
  <c r="AD31" i="5"/>
  <c r="T60" i="5"/>
  <c r="Z60" i="5" s="1"/>
  <c r="T52" i="5"/>
  <c r="Z52" i="5" s="1"/>
  <c r="AC52" i="5" s="1"/>
  <c r="AE44" i="5"/>
  <c r="AE24" i="5"/>
  <c r="T33" i="5"/>
  <c r="Z33" i="5" s="1"/>
  <c r="AE27" i="5"/>
  <c r="AD44" i="5"/>
  <c r="AD52" i="5"/>
  <c r="AD27" i="5"/>
  <c r="AF27" i="5" s="1"/>
  <c r="AD33" i="5"/>
  <c r="AC44" i="5"/>
  <c r="AF54" i="5"/>
  <c r="AG54" i="5" s="1"/>
  <c r="T39" i="5"/>
  <c r="Z39" i="5" s="1"/>
  <c r="AC39" i="5" s="1"/>
  <c r="T24" i="5"/>
  <c r="Z24" i="5" s="1"/>
  <c r="AC24" i="5" s="1"/>
  <c r="T51" i="5"/>
  <c r="Z51" i="5" s="1"/>
  <c r="AC51" i="5" s="1"/>
  <c r="AF51" i="5" s="1"/>
  <c r="AG51" i="5" s="1"/>
  <c r="AC33" i="5"/>
  <c r="AF33" i="5" s="1"/>
  <c r="AG33" i="5" s="1"/>
  <c r="AC31" i="5"/>
  <c r="AF31" i="5" s="1"/>
  <c r="AG31" i="5" s="1"/>
  <c r="AC60" i="5"/>
  <c r="T17" i="5"/>
  <c r="Z17" i="5" s="1"/>
  <c r="AC17" i="5" s="1"/>
  <c r="T16" i="5"/>
  <c r="Z16" i="5" s="1"/>
  <c r="T19" i="5"/>
  <c r="Z19" i="5" s="1"/>
  <c r="AC19" i="5" s="1"/>
  <c r="AD20" i="5"/>
  <c r="AD10" i="5"/>
  <c r="AD18" i="5"/>
  <c r="AE18" i="5"/>
  <c r="AD19" i="5"/>
  <c r="T15" i="5"/>
  <c r="Z15" i="5" s="1"/>
  <c r="AC15" i="5" s="1"/>
  <c r="T29" i="5"/>
  <c r="Z29" i="5" s="1"/>
  <c r="AC29" i="5" s="1"/>
  <c r="AE17" i="5"/>
  <c r="AD16" i="5"/>
  <c r="AD6" i="5"/>
  <c r="AD7" i="5"/>
  <c r="AD17" i="5"/>
  <c r="AC16" i="5"/>
  <c r="AE19" i="5"/>
  <c r="AE10" i="5"/>
  <c r="T10" i="5"/>
  <c r="Z10" i="5" s="1"/>
  <c r="AC10" i="5" s="1"/>
  <c r="T23" i="5"/>
  <c r="Z23" i="5" s="1"/>
  <c r="AC23" i="5" s="1"/>
  <c r="T7" i="5"/>
  <c r="Z7" i="5" s="1"/>
  <c r="AC7" i="5" s="1"/>
  <c r="T12" i="5"/>
  <c r="Z12" i="5" s="1"/>
  <c r="AC12" i="5" s="1"/>
  <c r="AD11" i="5"/>
  <c r="T18" i="5"/>
  <c r="Z18" i="5" s="1"/>
  <c r="AC18" i="5" s="1"/>
  <c r="AD12" i="5"/>
  <c r="AE25" i="5"/>
  <c r="T11" i="5"/>
  <c r="Z11" i="5" s="1"/>
  <c r="AC11" i="5" s="1"/>
  <c r="T21" i="5"/>
  <c r="Z21" i="5" s="1"/>
  <c r="AC21" i="5" s="1"/>
  <c r="AE8" i="5"/>
  <c r="AE29" i="5"/>
  <c r="AE21" i="5"/>
  <c r="AD13" i="5"/>
  <c r="AD9" i="5"/>
  <c r="AE14" i="5"/>
  <c r="AE28" i="5"/>
  <c r="AE22" i="5"/>
  <c r="T20" i="5"/>
  <c r="Z20" i="5" s="1"/>
  <c r="AC20" i="5" s="1"/>
  <c r="AE7" i="5"/>
  <c r="T28" i="5"/>
  <c r="Z28" i="5" s="1"/>
  <c r="AC28" i="5" s="1"/>
  <c r="T22" i="5"/>
  <c r="Z22" i="5" s="1"/>
  <c r="AC22" i="5" s="1"/>
  <c r="T14" i="5"/>
  <c r="Z14" i="5" s="1"/>
  <c r="AC14" i="5" s="1"/>
  <c r="T13" i="5"/>
  <c r="Z13" i="5" s="1"/>
  <c r="AC13" i="5" s="1"/>
  <c r="AD8" i="5"/>
  <c r="T9" i="5"/>
  <c r="Z9" i="5" s="1"/>
  <c r="AC9" i="5" s="1"/>
  <c r="AE6" i="5"/>
  <c r="T6" i="5"/>
  <c r="Z6" i="5" s="1"/>
  <c r="AC6" i="5" s="1"/>
  <c r="T26" i="5"/>
  <c r="Z26" i="5" s="1"/>
  <c r="AC26" i="5" s="1"/>
  <c r="T25" i="5"/>
  <c r="Z25" i="5" s="1"/>
  <c r="AC25" i="5" s="1"/>
  <c r="AD21" i="5"/>
  <c r="AE13" i="5"/>
  <c r="T8" i="5"/>
  <c r="Z8" i="5" s="1"/>
  <c r="AC8" i="5" s="1"/>
  <c r="N7" i="1"/>
  <c r="O7" i="1"/>
  <c r="Q7" i="1"/>
  <c r="R7" i="1"/>
  <c r="S7" i="1"/>
  <c r="Z7" i="1"/>
  <c r="AA7" i="1"/>
  <c r="N8" i="1"/>
  <c r="O8" i="1"/>
  <c r="Q8" i="1"/>
  <c r="R8" i="1"/>
  <c r="S8" i="1"/>
  <c r="Z8" i="1"/>
  <c r="AA8" i="1"/>
  <c r="N9" i="1"/>
  <c r="O9" i="1"/>
  <c r="P9" i="1"/>
  <c r="Q9" i="1"/>
  <c r="R9" i="1"/>
  <c r="S9" i="1"/>
  <c r="Z9" i="1"/>
  <c r="AA9" i="1"/>
  <c r="N10" i="1"/>
  <c r="O10" i="1"/>
  <c r="Q10" i="1"/>
  <c r="R10" i="1"/>
  <c r="S10" i="1"/>
  <c r="Z10" i="1"/>
  <c r="AA10" i="1"/>
  <c r="O11" i="1"/>
  <c r="P11" i="1"/>
  <c r="Q11" i="1"/>
  <c r="R11" i="1"/>
  <c r="S11" i="1"/>
  <c r="Z11" i="1"/>
  <c r="AA11" i="1"/>
  <c r="N12" i="1"/>
  <c r="P12" i="1"/>
  <c r="Q12" i="1"/>
  <c r="R12" i="1"/>
  <c r="S12" i="1"/>
  <c r="Z12" i="1"/>
  <c r="AA12" i="1"/>
  <c r="N13" i="1"/>
  <c r="O13" i="1"/>
  <c r="Q13" i="1"/>
  <c r="R13" i="1"/>
  <c r="S13" i="1"/>
  <c r="Z13" i="1"/>
  <c r="AA13" i="1"/>
  <c r="N14" i="1"/>
  <c r="P14" i="1"/>
  <c r="Q14" i="1"/>
  <c r="R14" i="1"/>
  <c r="S14" i="1"/>
  <c r="Z14" i="1"/>
  <c r="AA14" i="1"/>
  <c r="N15" i="1"/>
  <c r="O15" i="1"/>
  <c r="Q15" i="1"/>
  <c r="R15" i="1"/>
  <c r="S15" i="1"/>
  <c r="Z15" i="1"/>
  <c r="AA15" i="1"/>
  <c r="N16" i="1"/>
  <c r="P16" i="1"/>
  <c r="Q16" i="1"/>
  <c r="R16" i="1"/>
  <c r="S16" i="1"/>
  <c r="Z16" i="1"/>
  <c r="AA16" i="1"/>
  <c r="N17" i="1"/>
  <c r="O17" i="1"/>
  <c r="Q17" i="1"/>
  <c r="R17" i="1"/>
  <c r="S17" i="1"/>
  <c r="Z17" i="1"/>
  <c r="AA17" i="1"/>
  <c r="N18" i="1"/>
  <c r="P18" i="1"/>
  <c r="Q18" i="1"/>
  <c r="R18" i="1"/>
  <c r="S18" i="1"/>
  <c r="Z18" i="1"/>
  <c r="AA18" i="1"/>
  <c r="N19" i="1"/>
  <c r="O19" i="1"/>
  <c r="Q19" i="1"/>
  <c r="R19" i="1"/>
  <c r="S19" i="1"/>
  <c r="Z19" i="1"/>
  <c r="AA19" i="1"/>
  <c r="N20" i="1"/>
  <c r="O20" i="1"/>
  <c r="Q20" i="1"/>
  <c r="R20" i="1"/>
  <c r="S20" i="1"/>
  <c r="Z20" i="1"/>
  <c r="AA20" i="1"/>
  <c r="N21" i="1"/>
  <c r="O21" i="1"/>
  <c r="Q21" i="1"/>
  <c r="R21" i="1"/>
  <c r="S21" i="1"/>
  <c r="Z21" i="1"/>
  <c r="AA21" i="1"/>
  <c r="N22" i="1"/>
  <c r="O22" i="1"/>
  <c r="Q22" i="1"/>
  <c r="R22" i="1"/>
  <c r="S22" i="1"/>
  <c r="Z22" i="1"/>
  <c r="AA22" i="1"/>
  <c r="N23" i="1"/>
  <c r="O23" i="1"/>
  <c r="Q23" i="1"/>
  <c r="R23" i="1"/>
  <c r="S23" i="1"/>
  <c r="Z23" i="1"/>
  <c r="AA23" i="1"/>
  <c r="N24" i="1"/>
  <c r="O24" i="1"/>
  <c r="P24" i="1"/>
  <c r="Q24" i="1"/>
  <c r="R24" i="1"/>
  <c r="S24" i="1"/>
  <c r="Z24" i="1"/>
  <c r="AA24" i="1"/>
  <c r="AB41" i="19"/>
  <c r="AA41" i="19"/>
  <c r="S41" i="19"/>
  <c r="R41" i="19"/>
  <c r="Q41" i="19"/>
  <c r="T41" i="19" s="1"/>
  <c r="Z41" i="19" s="1"/>
  <c r="O41" i="19"/>
  <c r="AD41" i="19" s="1"/>
  <c r="N41" i="19"/>
  <c r="AB40" i="19"/>
  <c r="AA40" i="19"/>
  <c r="S40" i="19"/>
  <c r="R40" i="19"/>
  <c r="Q40" i="19"/>
  <c r="O40" i="19"/>
  <c r="AD40" i="19" s="1"/>
  <c r="N40" i="19"/>
  <c r="AB39" i="19"/>
  <c r="AA39" i="19"/>
  <c r="S39" i="19"/>
  <c r="R39" i="19"/>
  <c r="Q39" i="19"/>
  <c r="P39" i="19"/>
  <c r="N39" i="19"/>
  <c r="AB38" i="19"/>
  <c r="AA38" i="19"/>
  <c r="S38" i="19"/>
  <c r="R38" i="19"/>
  <c r="Q38" i="19"/>
  <c r="O38" i="19"/>
  <c r="N38" i="19"/>
  <c r="AB37" i="19"/>
  <c r="AA37" i="19"/>
  <c r="S37" i="19"/>
  <c r="R37" i="19"/>
  <c r="Q37" i="19"/>
  <c r="T37" i="19" s="1"/>
  <c r="Z37" i="19" s="1"/>
  <c r="O37" i="19"/>
  <c r="AD37" i="19" s="1"/>
  <c r="N37" i="19"/>
  <c r="AB36" i="19"/>
  <c r="AA36" i="19"/>
  <c r="S36" i="19"/>
  <c r="R36" i="19"/>
  <c r="Q36" i="19"/>
  <c r="P36" i="19"/>
  <c r="AE36" i="19" s="1"/>
  <c r="O36" i="19"/>
  <c r="AB35" i="19"/>
  <c r="AA35" i="19"/>
  <c r="S35" i="19"/>
  <c r="R35" i="19"/>
  <c r="Q35" i="19"/>
  <c r="O35" i="19"/>
  <c r="AD35" i="19" s="1"/>
  <c r="N35" i="19"/>
  <c r="AB34" i="19"/>
  <c r="AA34" i="19"/>
  <c r="S34" i="19"/>
  <c r="R34" i="19"/>
  <c r="Q34" i="19"/>
  <c r="O34" i="19"/>
  <c r="AD34" i="19" s="1"/>
  <c r="N34" i="19"/>
  <c r="AB33" i="19"/>
  <c r="AA33" i="19"/>
  <c r="S33" i="19"/>
  <c r="R33" i="19"/>
  <c r="Q33" i="19"/>
  <c r="P33" i="19"/>
  <c r="O33" i="19"/>
  <c r="AB29" i="19"/>
  <c r="AA29" i="19"/>
  <c r="S29" i="19"/>
  <c r="R29" i="19"/>
  <c r="Q29" i="19"/>
  <c r="O29" i="19"/>
  <c r="N29" i="19"/>
  <c r="AB26" i="19"/>
  <c r="AA26" i="19"/>
  <c r="S26" i="19"/>
  <c r="R26" i="19"/>
  <c r="Q26" i="19"/>
  <c r="T26" i="19" s="1"/>
  <c r="Z26" i="19" s="1"/>
  <c r="O26" i="19"/>
  <c r="AB25" i="19"/>
  <c r="AA25" i="19"/>
  <c r="S25" i="19"/>
  <c r="R25" i="19"/>
  <c r="Q25" i="19"/>
  <c r="P25" i="19"/>
  <c r="N25" i="19"/>
  <c r="AB24" i="19"/>
  <c r="AA24" i="19"/>
  <c r="S24" i="19"/>
  <c r="R24" i="19"/>
  <c r="Q24" i="19"/>
  <c r="T24" i="19" s="1"/>
  <c r="Z24" i="19" s="1"/>
  <c r="P24" i="19"/>
  <c r="O24" i="19"/>
  <c r="AB23" i="19"/>
  <c r="AA23" i="19"/>
  <c r="S23" i="19"/>
  <c r="R23" i="19"/>
  <c r="Q23" i="19"/>
  <c r="P23" i="19"/>
  <c r="AE23" i="19" s="1"/>
  <c r="O23" i="19"/>
  <c r="N23" i="19"/>
  <c r="AB22" i="19"/>
  <c r="AA22" i="19"/>
  <c r="S22" i="19"/>
  <c r="R22" i="19"/>
  <c r="Q22" i="19"/>
  <c r="T22" i="19" s="1"/>
  <c r="Z22" i="19" s="1"/>
  <c r="O22" i="19"/>
  <c r="AD22" i="19" s="1"/>
  <c r="N22" i="19"/>
  <c r="AB21" i="19"/>
  <c r="AA21" i="19"/>
  <c r="S21" i="19"/>
  <c r="R21" i="19"/>
  <c r="Q21" i="19"/>
  <c r="T21" i="19" s="1"/>
  <c r="Z21" i="19" s="1"/>
  <c r="O21" i="19"/>
  <c r="AD21" i="19" s="1"/>
  <c r="N21" i="19"/>
  <c r="AB20" i="19"/>
  <c r="AA20" i="19"/>
  <c r="S20" i="19"/>
  <c r="R20" i="19"/>
  <c r="Q20" i="19"/>
  <c r="O20" i="19"/>
  <c r="AD20" i="19" s="1"/>
  <c r="N20" i="19"/>
  <c r="AB19" i="19"/>
  <c r="AA19" i="19"/>
  <c r="S19" i="19"/>
  <c r="R19" i="19"/>
  <c r="Q19" i="19"/>
  <c r="O19" i="19"/>
  <c r="N19" i="19"/>
  <c r="AB18" i="19"/>
  <c r="AA18" i="19"/>
  <c r="S18" i="19"/>
  <c r="R18" i="19"/>
  <c r="Q18" i="19"/>
  <c r="T18" i="19" s="1"/>
  <c r="Z18" i="19" s="1"/>
  <c r="O18" i="19"/>
  <c r="N18" i="19"/>
  <c r="AB17" i="19"/>
  <c r="AA17" i="19"/>
  <c r="S17" i="19"/>
  <c r="R17" i="19"/>
  <c r="Q17" i="19"/>
  <c r="T17" i="19" s="1"/>
  <c r="Z17" i="19" s="1"/>
  <c r="P17" i="19"/>
  <c r="O17" i="19"/>
  <c r="N17" i="19"/>
  <c r="AB16" i="19"/>
  <c r="AA16" i="19"/>
  <c r="S16" i="19"/>
  <c r="R16" i="19"/>
  <c r="Q16" i="19"/>
  <c r="P16" i="19"/>
  <c r="N16" i="19"/>
  <c r="AB15" i="19"/>
  <c r="AA15" i="19"/>
  <c r="S15" i="19"/>
  <c r="R15" i="19"/>
  <c r="Q15" i="19"/>
  <c r="O15" i="19"/>
  <c r="AD15" i="19" s="1"/>
  <c r="N15" i="19"/>
  <c r="AB14" i="19"/>
  <c r="AA14" i="19"/>
  <c r="S14" i="19"/>
  <c r="R14" i="19"/>
  <c r="Q14" i="19"/>
  <c r="O14" i="19"/>
  <c r="AD14" i="19" s="1"/>
  <c r="N14" i="19"/>
  <c r="AB13" i="19"/>
  <c r="AA13" i="19"/>
  <c r="S13" i="19"/>
  <c r="R13" i="19"/>
  <c r="Q13" i="19"/>
  <c r="O13" i="19"/>
  <c r="AD13" i="19" s="1"/>
  <c r="N13" i="19"/>
  <c r="AB12" i="19"/>
  <c r="AA12" i="19"/>
  <c r="S12" i="19"/>
  <c r="R12" i="19"/>
  <c r="Q12" i="19"/>
  <c r="O12" i="19"/>
  <c r="N12" i="19"/>
  <c r="AB11" i="19"/>
  <c r="AA11" i="19"/>
  <c r="S11" i="19"/>
  <c r="R11" i="19"/>
  <c r="Q11" i="19"/>
  <c r="O11" i="19"/>
  <c r="N11" i="19"/>
  <c r="AB10" i="19"/>
  <c r="AA10" i="19"/>
  <c r="S10" i="19"/>
  <c r="R10" i="19"/>
  <c r="Q10" i="19"/>
  <c r="T10" i="19" s="1"/>
  <c r="Z10" i="19" s="1"/>
  <c r="O10" i="19"/>
  <c r="AD10" i="19" s="1"/>
  <c r="N10" i="19"/>
  <c r="AB9" i="19"/>
  <c r="AA9" i="19"/>
  <c r="S9" i="19"/>
  <c r="R9" i="19"/>
  <c r="Q9" i="19"/>
  <c r="T9" i="19" s="1"/>
  <c r="Z9" i="19" s="1"/>
  <c r="O9" i="19"/>
  <c r="AD9" i="19" s="1"/>
  <c r="N9" i="19"/>
  <c r="AB8" i="19"/>
  <c r="AA8" i="19"/>
  <c r="S8" i="19"/>
  <c r="R8" i="19"/>
  <c r="Q8" i="19"/>
  <c r="O8" i="19"/>
  <c r="AD8" i="19" s="1"/>
  <c r="N8" i="19"/>
  <c r="AB7" i="19"/>
  <c r="AA7" i="19"/>
  <c r="S7" i="19"/>
  <c r="R7" i="19"/>
  <c r="Q7" i="19"/>
  <c r="O7" i="19"/>
  <c r="N7" i="19"/>
  <c r="AB6" i="19"/>
  <c r="AA6" i="19"/>
  <c r="S6" i="19"/>
  <c r="R6" i="19"/>
  <c r="Q6" i="19"/>
  <c r="T6" i="19" s="1"/>
  <c r="Z6" i="19" s="1"/>
  <c r="P6" i="19"/>
  <c r="O6" i="19"/>
  <c r="N6" i="19"/>
  <c r="M2" i="19"/>
  <c r="P29" i="19" s="1"/>
  <c r="AB43" i="11"/>
  <c r="AA43" i="11"/>
  <c r="S43" i="11"/>
  <c r="R43" i="11"/>
  <c r="Q43" i="11"/>
  <c r="O43" i="11"/>
  <c r="N43" i="11"/>
  <c r="AB41" i="11"/>
  <c r="AA41" i="11"/>
  <c r="S41" i="11"/>
  <c r="R41" i="11"/>
  <c r="Q41" i="11"/>
  <c r="T41" i="11" s="1"/>
  <c r="Z41" i="11" s="1"/>
  <c r="O41" i="11"/>
  <c r="N41" i="11"/>
  <c r="AB40" i="11"/>
  <c r="AA40" i="11"/>
  <c r="S40" i="11"/>
  <c r="R40" i="11"/>
  <c r="Q40" i="11"/>
  <c r="O40" i="11"/>
  <c r="N40" i="11"/>
  <c r="AB39" i="11"/>
  <c r="AA39" i="11"/>
  <c r="S39" i="11"/>
  <c r="R39" i="11"/>
  <c r="Q39" i="11"/>
  <c r="P39" i="11"/>
  <c r="N39" i="11"/>
  <c r="AB38" i="11"/>
  <c r="AA38" i="11"/>
  <c r="S38" i="11"/>
  <c r="R38" i="11"/>
  <c r="Q38" i="11"/>
  <c r="O38" i="11"/>
  <c r="AD38" i="11" s="1"/>
  <c r="N38" i="11"/>
  <c r="AB37" i="11"/>
  <c r="AA37" i="11"/>
  <c r="S37" i="11"/>
  <c r="R37" i="11"/>
  <c r="Q37" i="11"/>
  <c r="T37" i="11" s="1"/>
  <c r="Z37" i="11" s="1"/>
  <c r="O37" i="11"/>
  <c r="AD37" i="11" s="1"/>
  <c r="N37" i="11"/>
  <c r="AB36" i="11"/>
  <c r="AA36" i="11"/>
  <c r="S36" i="11"/>
  <c r="R36" i="11"/>
  <c r="Q36" i="11"/>
  <c r="O36" i="11"/>
  <c r="AD36" i="11" s="1"/>
  <c r="N36" i="11"/>
  <c r="AB33" i="11"/>
  <c r="AA33" i="11"/>
  <c r="S33" i="11"/>
  <c r="R33" i="11"/>
  <c r="Q33" i="11"/>
  <c r="O33" i="11"/>
  <c r="N33" i="11"/>
  <c r="AB32" i="11"/>
  <c r="AA32" i="11"/>
  <c r="S32" i="11"/>
  <c r="R32" i="11"/>
  <c r="Q32" i="11"/>
  <c r="P32" i="11"/>
  <c r="AE32" i="11" s="1"/>
  <c r="N32" i="11"/>
  <c r="AB31" i="11"/>
  <c r="AA31" i="11"/>
  <c r="S31" i="11"/>
  <c r="R31" i="11"/>
  <c r="Q31" i="11"/>
  <c r="O31" i="11"/>
  <c r="N31" i="11"/>
  <c r="AB30" i="11"/>
  <c r="AA30" i="11"/>
  <c r="S30" i="11"/>
  <c r="R30" i="11"/>
  <c r="Q30" i="11"/>
  <c r="O30" i="11"/>
  <c r="N30" i="11"/>
  <c r="AB29" i="11"/>
  <c r="AA29" i="11"/>
  <c r="S29" i="11"/>
  <c r="R29" i="11"/>
  <c r="Q29" i="11"/>
  <c r="O29" i="11"/>
  <c r="N29" i="11"/>
  <c r="AB28" i="11"/>
  <c r="AA28" i="11"/>
  <c r="S28" i="11"/>
  <c r="R28" i="11"/>
  <c r="Q28" i="11"/>
  <c r="O28" i="11"/>
  <c r="AD28" i="11" s="1"/>
  <c r="N28" i="11"/>
  <c r="AB27" i="11"/>
  <c r="AA27" i="11"/>
  <c r="S27" i="11"/>
  <c r="R27" i="11"/>
  <c r="Q27" i="11"/>
  <c r="T27" i="11" s="1"/>
  <c r="Z27" i="11" s="1"/>
  <c r="O27" i="11"/>
  <c r="AD27" i="11" s="1"/>
  <c r="N27" i="11"/>
  <c r="AB26" i="11"/>
  <c r="AA26" i="11"/>
  <c r="S26" i="11"/>
  <c r="R26" i="11"/>
  <c r="Q26" i="11"/>
  <c r="O26" i="11"/>
  <c r="N26" i="11"/>
  <c r="AB25" i="11"/>
  <c r="AA25" i="11"/>
  <c r="S25" i="11"/>
  <c r="R25" i="11"/>
  <c r="Q25" i="11"/>
  <c r="T25" i="11" s="1"/>
  <c r="Z25" i="11" s="1"/>
  <c r="O25" i="11"/>
  <c r="N25" i="11"/>
  <c r="AB22" i="11"/>
  <c r="AA22" i="11"/>
  <c r="S22" i="11"/>
  <c r="R22" i="11"/>
  <c r="Q22" i="11"/>
  <c r="T22" i="11" s="1"/>
  <c r="Z22" i="11" s="1"/>
  <c r="O22" i="11"/>
  <c r="N22" i="11"/>
  <c r="AB21" i="11"/>
  <c r="AA21" i="11"/>
  <c r="S21" i="11"/>
  <c r="R21" i="11"/>
  <c r="Q21" i="11"/>
  <c r="T21" i="11" s="1"/>
  <c r="Z21" i="11" s="1"/>
  <c r="O21" i="11"/>
  <c r="AD21" i="11" s="1"/>
  <c r="N21" i="11"/>
  <c r="AB20" i="11"/>
  <c r="AA20" i="11"/>
  <c r="S20" i="11"/>
  <c r="R20" i="11"/>
  <c r="Q20" i="11"/>
  <c r="O20" i="11"/>
  <c r="AD20" i="11" s="1"/>
  <c r="N20" i="11"/>
  <c r="AB19" i="11"/>
  <c r="AA19" i="11"/>
  <c r="S19" i="11"/>
  <c r="R19" i="11"/>
  <c r="Q19" i="11"/>
  <c r="O19" i="11"/>
  <c r="N19" i="11"/>
  <c r="AB18" i="11"/>
  <c r="AA18" i="11"/>
  <c r="S18" i="11"/>
  <c r="R18" i="11"/>
  <c r="Q18" i="11"/>
  <c r="P18" i="11"/>
  <c r="N18" i="11"/>
  <c r="AB17" i="11"/>
  <c r="AA17" i="11"/>
  <c r="S17" i="11"/>
  <c r="R17" i="11"/>
  <c r="Q17" i="11"/>
  <c r="T17" i="11" s="1"/>
  <c r="Z17" i="11" s="1"/>
  <c r="O17" i="11"/>
  <c r="N17" i="11"/>
  <c r="AB14" i="11"/>
  <c r="AA14" i="11"/>
  <c r="S14" i="11"/>
  <c r="R14" i="11"/>
  <c r="Q14" i="11"/>
  <c r="O14" i="11"/>
  <c r="N14" i="11"/>
  <c r="AB13" i="11"/>
  <c r="AA13" i="11"/>
  <c r="S13" i="11"/>
  <c r="R13" i="11"/>
  <c r="Q13" i="11"/>
  <c r="T13" i="11" s="1"/>
  <c r="Z13" i="11" s="1"/>
  <c r="O13" i="11"/>
  <c r="N13" i="11"/>
  <c r="AB10" i="11"/>
  <c r="AA10" i="11"/>
  <c r="S10" i="11"/>
  <c r="R10" i="11"/>
  <c r="Q10" i="11"/>
  <c r="O10" i="11"/>
  <c r="AD10" i="11" s="1"/>
  <c r="N10" i="11"/>
  <c r="AB9" i="11"/>
  <c r="AA9" i="11"/>
  <c r="S9" i="11"/>
  <c r="R9" i="11"/>
  <c r="Q9" i="11"/>
  <c r="T9" i="11" s="1"/>
  <c r="Z9" i="11" s="1"/>
  <c r="O9" i="11"/>
  <c r="AD9" i="11" s="1"/>
  <c r="N9" i="11"/>
  <c r="AB8" i="11"/>
  <c r="AA8" i="11"/>
  <c r="S8" i="11"/>
  <c r="R8" i="11"/>
  <c r="Q8" i="11"/>
  <c r="P8" i="11"/>
  <c r="N8" i="11"/>
  <c r="AB7" i="11"/>
  <c r="AA7" i="11"/>
  <c r="S7" i="11"/>
  <c r="R7" i="11"/>
  <c r="Q7" i="11"/>
  <c r="P7" i="11"/>
  <c r="O7" i="11"/>
  <c r="AB6" i="11"/>
  <c r="AA6" i="11"/>
  <c r="S6" i="11"/>
  <c r="R6" i="11"/>
  <c r="Q6" i="11"/>
  <c r="P6" i="11"/>
  <c r="N6" i="11"/>
  <c r="M2" i="11"/>
  <c r="P33" i="11" s="1"/>
  <c r="AE33" i="11" s="1"/>
  <c r="N30" i="5"/>
  <c r="O30" i="5"/>
  <c r="Q30" i="5"/>
  <c r="R30" i="5"/>
  <c r="S30" i="5"/>
  <c r="AA30" i="5"/>
  <c r="AB30" i="5"/>
  <c r="N32" i="5"/>
  <c r="Q32" i="5"/>
  <c r="R32" i="5"/>
  <c r="S32" i="5"/>
  <c r="AA32" i="5"/>
  <c r="AB32" i="5"/>
  <c r="N34" i="5"/>
  <c r="O34" i="5"/>
  <c r="Q34" i="5"/>
  <c r="R34" i="5"/>
  <c r="S34" i="5"/>
  <c r="AA34" i="5"/>
  <c r="AB34" i="5"/>
  <c r="N35" i="5"/>
  <c r="O35" i="5"/>
  <c r="Q35" i="5"/>
  <c r="R35" i="5"/>
  <c r="S35" i="5"/>
  <c r="AA35" i="5"/>
  <c r="AB35" i="5"/>
  <c r="N36" i="5"/>
  <c r="P36" i="5"/>
  <c r="Q36" i="5"/>
  <c r="R36" i="5"/>
  <c r="S36" i="5"/>
  <c r="AA36" i="5"/>
  <c r="AB36" i="5"/>
  <c r="N37" i="5"/>
  <c r="O37" i="5"/>
  <c r="Q37" i="5"/>
  <c r="R37" i="5"/>
  <c r="S37" i="5"/>
  <c r="AA37" i="5"/>
  <c r="AB37" i="5"/>
  <c r="N38" i="5"/>
  <c r="O38" i="5"/>
  <c r="P38" i="5"/>
  <c r="Q38" i="5"/>
  <c r="R38" i="5"/>
  <c r="S38" i="5"/>
  <c r="AA38" i="5"/>
  <c r="AB38" i="5"/>
  <c r="N40" i="5"/>
  <c r="O40" i="5"/>
  <c r="Q40" i="5"/>
  <c r="R40" i="5"/>
  <c r="S40" i="5"/>
  <c r="AA40" i="5"/>
  <c r="AB40" i="5"/>
  <c r="N41" i="5"/>
  <c r="O41" i="5"/>
  <c r="Q41" i="5"/>
  <c r="R41" i="5"/>
  <c r="S41" i="5"/>
  <c r="AA41" i="5"/>
  <c r="AB41" i="5"/>
  <c r="N42" i="5"/>
  <c r="P42" i="5"/>
  <c r="Q42" i="5"/>
  <c r="R42" i="5"/>
  <c r="S42" i="5"/>
  <c r="AA42" i="5"/>
  <c r="AB42" i="5"/>
  <c r="N43" i="5"/>
  <c r="Q43" i="5"/>
  <c r="R43" i="5"/>
  <c r="S43" i="5"/>
  <c r="AA43" i="5"/>
  <c r="AB43" i="5"/>
  <c r="N45" i="5"/>
  <c r="O45" i="5"/>
  <c r="P45" i="5"/>
  <c r="Q45" i="5"/>
  <c r="R45" i="5"/>
  <c r="S45" i="5"/>
  <c r="AA45" i="5"/>
  <c r="AB45" i="5"/>
  <c r="N46" i="5"/>
  <c r="P46" i="5"/>
  <c r="Q46" i="5"/>
  <c r="R46" i="5"/>
  <c r="S46" i="5"/>
  <c r="AA46" i="5"/>
  <c r="AB46" i="5"/>
  <c r="N47" i="5"/>
  <c r="O47" i="5"/>
  <c r="Q47" i="5"/>
  <c r="R47" i="5"/>
  <c r="S47" i="5"/>
  <c r="AA47" i="5"/>
  <c r="AB47" i="5"/>
  <c r="N48" i="5"/>
  <c r="P48" i="5"/>
  <c r="Q48" i="5"/>
  <c r="R48" i="5"/>
  <c r="S48" i="5"/>
  <c r="AA48" i="5"/>
  <c r="AB48" i="5"/>
  <c r="N49" i="5"/>
  <c r="P49" i="5"/>
  <c r="Q49" i="5"/>
  <c r="R49" i="5"/>
  <c r="S49" i="5"/>
  <c r="AA49" i="5"/>
  <c r="AB49" i="5"/>
  <c r="N50" i="5"/>
  <c r="O50" i="5"/>
  <c r="Q50" i="5"/>
  <c r="R50" i="5"/>
  <c r="S50" i="5"/>
  <c r="AA50" i="5"/>
  <c r="AB50" i="5"/>
  <c r="N53" i="5"/>
  <c r="Q53" i="5"/>
  <c r="R53" i="5"/>
  <c r="S53" i="5"/>
  <c r="AA53" i="5"/>
  <c r="AB53" i="5"/>
  <c r="N55" i="5"/>
  <c r="O55" i="5"/>
  <c r="Q55" i="5"/>
  <c r="R55" i="5"/>
  <c r="S55" i="5"/>
  <c r="AA55" i="5"/>
  <c r="AB55" i="5"/>
  <c r="N56" i="5"/>
  <c r="O56" i="5"/>
  <c r="Q56" i="5"/>
  <c r="R56" i="5"/>
  <c r="S56" i="5"/>
  <c r="AA56" i="5"/>
  <c r="AB56" i="5"/>
  <c r="N57" i="5"/>
  <c r="O57" i="5"/>
  <c r="Q57" i="5"/>
  <c r="R57" i="5"/>
  <c r="S57" i="5"/>
  <c r="AA57" i="5"/>
  <c r="AB57" i="5"/>
  <c r="N58" i="5"/>
  <c r="O58" i="5"/>
  <c r="Q58" i="5"/>
  <c r="R58" i="5"/>
  <c r="S58" i="5"/>
  <c r="AA58" i="5"/>
  <c r="AB58" i="5"/>
  <c r="M2" i="5"/>
  <c r="P53" i="5" s="1"/>
  <c r="O6" i="1"/>
  <c r="M2" i="1"/>
  <c r="N11" i="1" s="1"/>
  <c r="Z6" i="1"/>
  <c r="AA6" i="1"/>
  <c r="R6" i="1"/>
  <c r="S6" i="1"/>
  <c r="Q6" i="1"/>
  <c r="O30" i="19" l="1"/>
  <c r="AD30" i="19" s="1"/>
  <c r="P26" i="19"/>
  <c r="P14" i="11"/>
  <c r="AE14" i="11" s="1"/>
  <c r="P22" i="11"/>
  <c r="AE22" i="11" s="1"/>
  <c r="P43" i="11"/>
  <c r="AE43" i="11" s="1"/>
  <c r="P10" i="11"/>
  <c r="AE10" i="11" s="1"/>
  <c r="P43" i="5"/>
  <c r="AE43" i="5" s="1"/>
  <c r="P50" i="5"/>
  <c r="P32" i="5"/>
  <c r="AE32" i="5" s="1"/>
  <c r="P39" i="5"/>
  <c r="AE39" i="5" s="1"/>
  <c r="AF39" i="5"/>
  <c r="AG39" i="5" s="1"/>
  <c r="P23" i="5"/>
  <c r="AE23" i="5" s="1"/>
  <c r="P26" i="5"/>
  <c r="AE26" i="5" s="1"/>
  <c r="P9" i="5"/>
  <c r="AE9" i="5" s="1"/>
  <c r="P15" i="5"/>
  <c r="AE15" i="5" s="1"/>
  <c r="AF52" i="5"/>
  <c r="AG52" i="5" s="1"/>
  <c r="AF24" i="5"/>
  <c r="AG24" i="5" s="1"/>
  <c r="AG27" i="5"/>
  <c r="AF44" i="5"/>
  <c r="AG44" i="5" s="1"/>
  <c r="O23" i="5"/>
  <c r="AD23" i="5" s="1"/>
  <c r="O22" i="5"/>
  <c r="AD22" i="5" s="1"/>
  <c r="AF22" i="5" s="1"/>
  <c r="AG22" i="5" s="1"/>
  <c r="P30" i="5"/>
  <c r="AE30" i="5" s="1"/>
  <c r="O26" i="5"/>
  <c r="AD26" i="5" s="1"/>
  <c r="AF26" i="5" s="1"/>
  <c r="AG26" i="5" s="1"/>
  <c r="P40" i="5"/>
  <c r="AE40" i="5" s="1"/>
  <c r="O32" i="5"/>
  <c r="AD32" i="5" s="1"/>
  <c r="O53" i="5"/>
  <c r="AD53" i="5" s="1"/>
  <c r="O43" i="5"/>
  <c r="AD43" i="5" s="1"/>
  <c r="AF30" i="19"/>
  <c r="AG30" i="19" s="1"/>
  <c r="P9" i="19"/>
  <c r="AE9" i="19" s="1"/>
  <c r="N26" i="19"/>
  <c r="AC26" i="19" s="1"/>
  <c r="T13" i="19"/>
  <c r="Z13" i="19" s="1"/>
  <c r="T25" i="19"/>
  <c r="Z25" i="19" s="1"/>
  <c r="T38" i="19"/>
  <c r="Z38" i="19" s="1"/>
  <c r="P37" i="11"/>
  <c r="AE37" i="11" s="1"/>
  <c r="O42" i="11"/>
  <c r="AD42" i="11" s="1"/>
  <c r="T31" i="11"/>
  <c r="Z31" i="11" s="1"/>
  <c r="T36" i="11"/>
  <c r="Z36" i="11" s="1"/>
  <c r="P59" i="5"/>
  <c r="AE59" i="5" s="1"/>
  <c r="P60" i="5"/>
  <c r="AE60" i="5" s="1"/>
  <c r="T35" i="5"/>
  <c r="AC15" i="1"/>
  <c r="T7" i="19"/>
  <c r="Z7" i="19" s="1"/>
  <c r="T18" i="1"/>
  <c r="Y18" i="1" s="1"/>
  <c r="AB18" i="1" s="1"/>
  <c r="AC19" i="1"/>
  <c r="T21" i="1"/>
  <c r="Y21" i="1" s="1"/>
  <c r="AB21" i="1" s="1"/>
  <c r="T22" i="1"/>
  <c r="Y22" i="1" s="1"/>
  <c r="AB22" i="1" s="1"/>
  <c r="AF17" i="5"/>
  <c r="AG17" i="5" s="1"/>
  <c r="AF18" i="5"/>
  <c r="AG18" i="5" s="1"/>
  <c r="AD24" i="1"/>
  <c r="AC23" i="1"/>
  <c r="AD11" i="1"/>
  <c r="AC11" i="1"/>
  <c r="T19" i="19"/>
  <c r="Z19" i="19" s="1"/>
  <c r="T34" i="19"/>
  <c r="Z34" i="19" s="1"/>
  <c r="AC22" i="1"/>
  <c r="AD16" i="1"/>
  <c r="AD12" i="1"/>
  <c r="T14" i="1"/>
  <c r="Y14" i="1" s="1"/>
  <c r="AB14" i="1" s="1"/>
  <c r="AC10" i="1"/>
  <c r="AC7" i="1"/>
  <c r="AC41" i="19"/>
  <c r="T40" i="19"/>
  <c r="Z40" i="19" s="1"/>
  <c r="AC37" i="19"/>
  <c r="AC7" i="19"/>
  <c r="AC17" i="19"/>
  <c r="AD6" i="19"/>
  <c r="AD7" i="19"/>
  <c r="T8" i="19"/>
  <c r="Z8" i="19" s="1"/>
  <c r="AD12" i="19"/>
  <c r="T14" i="19"/>
  <c r="Z14" i="19" s="1"/>
  <c r="T15" i="19"/>
  <c r="Z15" i="19" s="1"/>
  <c r="AD17" i="19"/>
  <c r="AD24" i="19"/>
  <c r="AD26" i="19"/>
  <c r="T11" i="19"/>
  <c r="Z11" i="19" s="1"/>
  <c r="AC11" i="19" s="1"/>
  <c r="AC19" i="19"/>
  <c r="AD33" i="19"/>
  <c r="AD19" i="19"/>
  <c r="T20" i="19"/>
  <c r="Z20" i="19" s="1"/>
  <c r="AC20" i="19" s="1"/>
  <c r="T23" i="19"/>
  <c r="Z23" i="19" s="1"/>
  <c r="AC23" i="19" s="1"/>
  <c r="AE25" i="19"/>
  <c r="AD29" i="19"/>
  <c r="AE33" i="19"/>
  <c r="T35" i="19"/>
  <c r="Z35" i="19" s="1"/>
  <c r="AC35" i="19" s="1"/>
  <c r="T36" i="19"/>
  <c r="Z36" i="19" s="1"/>
  <c r="AE6" i="19"/>
  <c r="AD11" i="19"/>
  <c r="T12" i="19"/>
  <c r="Z12" i="19" s="1"/>
  <c r="AC15" i="19"/>
  <c r="AE16" i="19"/>
  <c r="AE17" i="19"/>
  <c r="AF17" i="19" s="1"/>
  <c r="AG17" i="19" s="1"/>
  <c r="AD18" i="19"/>
  <c r="AD23" i="19"/>
  <c r="AE24" i="19"/>
  <c r="AE26" i="19"/>
  <c r="AE29" i="19"/>
  <c r="T33" i="19"/>
  <c r="Z33" i="19" s="1"/>
  <c r="AD36" i="19"/>
  <c r="T39" i="19"/>
  <c r="Z39" i="19" s="1"/>
  <c r="AC39" i="19" s="1"/>
  <c r="T26" i="11"/>
  <c r="Z26" i="11" s="1"/>
  <c r="AD33" i="11"/>
  <c r="T38" i="11"/>
  <c r="Z38" i="11" s="1"/>
  <c r="AC38" i="11" s="1"/>
  <c r="T40" i="11"/>
  <c r="Z40" i="11" s="1"/>
  <c r="AD41" i="11"/>
  <c r="AD43" i="11"/>
  <c r="AD7" i="11"/>
  <c r="AE8" i="11"/>
  <c r="AE6" i="11"/>
  <c r="AE7" i="11"/>
  <c r="T10" i="11"/>
  <c r="Z10" i="11" s="1"/>
  <c r="AC10" i="11" s="1"/>
  <c r="AC17" i="11"/>
  <c r="AE18" i="11"/>
  <c r="AC25" i="11"/>
  <c r="AD26" i="11"/>
  <c r="T28" i="11"/>
  <c r="Z28" i="11" s="1"/>
  <c r="T30" i="11"/>
  <c r="Z30" i="11" s="1"/>
  <c r="AD31" i="11"/>
  <c r="AD40" i="11"/>
  <c r="T6" i="11"/>
  <c r="Z6" i="11" s="1"/>
  <c r="T7" i="11"/>
  <c r="Z7" i="11" s="1"/>
  <c r="AC9" i="11"/>
  <c r="AD14" i="11"/>
  <c r="AD17" i="11"/>
  <c r="T18" i="11"/>
  <c r="Z18" i="11" s="1"/>
  <c r="AC21" i="11"/>
  <c r="AD22" i="11"/>
  <c r="AD30" i="11"/>
  <c r="T32" i="11"/>
  <c r="Z32" i="11" s="1"/>
  <c r="T33" i="11"/>
  <c r="Z33" i="11" s="1"/>
  <c r="AE39" i="11"/>
  <c r="T43" i="11"/>
  <c r="Z43" i="11" s="1"/>
  <c r="AF6" i="5"/>
  <c r="AG6" i="5" s="1"/>
  <c r="AF10" i="5"/>
  <c r="AG10" i="5" s="1"/>
  <c r="T13" i="1"/>
  <c r="Y13" i="1" s="1"/>
  <c r="AB13" i="1" s="1"/>
  <c r="T17" i="1"/>
  <c r="Y17" i="1" s="1"/>
  <c r="AB17" i="1" s="1"/>
  <c r="T10" i="1"/>
  <c r="Y10" i="1" s="1"/>
  <c r="AB10" i="1" s="1"/>
  <c r="T9" i="1"/>
  <c r="Y9" i="1" s="1"/>
  <c r="AB9" i="1" s="1"/>
  <c r="T14" i="11"/>
  <c r="Z14" i="11" s="1"/>
  <c r="AC14" i="11" s="1"/>
  <c r="AF14" i="11" s="1"/>
  <c r="T29" i="19"/>
  <c r="Z29" i="19" s="1"/>
  <c r="AC29" i="19" s="1"/>
  <c r="T20" i="11"/>
  <c r="Z20" i="11" s="1"/>
  <c r="T8" i="11"/>
  <c r="Z8" i="11" s="1"/>
  <c r="AC8" i="11" s="1"/>
  <c r="AC20" i="11"/>
  <c r="AC26" i="11"/>
  <c r="AC27" i="11"/>
  <c r="AC30" i="11"/>
  <c r="AC31" i="11"/>
  <c r="AC36" i="11"/>
  <c r="AC37" i="11"/>
  <c r="AC40" i="11"/>
  <c r="AC41" i="11"/>
  <c r="AC9" i="19"/>
  <c r="AC13" i="19"/>
  <c r="AC21" i="19"/>
  <c r="AC25" i="19"/>
  <c r="AC34" i="19"/>
  <c r="AD38" i="19"/>
  <c r="AC38" i="19"/>
  <c r="AE39" i="19"/>
  <c r="T23" i="1"/>
  <c r="Y23" i="1" s="1"/>
  <c r="AB23" i="1" s="1"/>
  <c r="AC21" i="1"/>
  <c r="T20" i="1"/>
  <c r="Y20" i="1" s="1"/>
  <c r="AC20" i="1"/>
  <c r="T19" i="1"/>
  <c r="Y19" i="1" s="1"/>
  <c r="AD18" i="1"/>
  <c r="AC17" i="1"/>
  <c r="T16" i="1"/>
  <c r="Y16" i="1" s="1"/>
  <c r="AB16" i="1" s="1"/>
  <c r="T15" i="1"/>
  <c r="Y15" i="1" s="1"/>
  <c r="AB15" i="1" s="1"/>
  <c r="AD14" i="1"/>
  <c r="AC13" i="1"/>
  <c r="T12" i="1"/>
  <c r="Y12" i="1" s="1"/>
  <c r="AB12" i="1" s="1"/>
  <c r="T11" i="1"/>
  <c r="Y11" i="1" s="1"/>
  <c r="AB11" i="1" s="1"/>
  <c r="AE11" i="1" s="1"/>
  <c r="AF11" i="1" s="1"/>
  <c r="AC9" i="1"/>
  <c r="AC8" i="1"/>
  <c r="T8" i="1"/>
  <c r="Y8" i="1" s="1"/>
  <c r="AB8" i="1" s="1"/>
  <c r="T7" i="1"/>
  <c r="Y7" i="1" s="1"/>
  <c r="AF21" i="5"/>
  <c r="AG21" i="5" s="1"/>
  <c r="AF19" i="5"/>
  <c r="AG19" i="5" s="1"/>
  <c r="AD35" i="5"/>
  <c r="O15" i="5"/>
  <c r="AD15" i="5" s="1"/>
  <c r="P16" i="5"/>
  <c r="AE16" i="5" s="1"/>
  <c r="AE53" i="5"/>
  <c r="AF8" i="5"/>
  <c r="AG8" i="5" s="1"/>
  <c r="AF7" i="5"/>
  <c r="AG7" i="5" s="1"/>
  <c r="AD56" i="5"/>
  <c r="AE36" i="5"/>
  <c r="AF13" i="5"/>
  <c r="AG13" i="5" s="1"/>
  <c r="AD57" i="5"/>
  <c r="T45" i="5"/>
  <c r="Z45" i="5" s="1"/>
  <c r="AC45" i="5" s="1"/>
  <c r="AF9" i="5"/>
  <c r="AG9" i="5" s="1"/>
  <c r="AD45" i="5"/>
  <c r="AE45" i="5"/>
  <c r="P12" i="5"/>
  <c r="AE12" i="5" s="1"/>
  <c r="P11" i="5"/>
  <c r="AE11" i="5" s="1"/>
  <c r="Z35" i="5"/>
  <c r="AC35" i="5" s="1"/>
  <c r="AE46" i="5"/>
  <c r="AE42" i="5"/>
  <c r="AD40" i="5"/>
  <c r="T37" i="5"/>
  <c r="Z37" i="5" s="1"/>
  <c r="AC37" i="5" s="1"/>
  <c r="T43" i="5"/>
  <c r="Z43" i="5" s="1"/>
  <c r="AC43" i="5" s="1"/>
  <c r="T56" i="5"/>
  <c r="Z56" i="5" s="1"/>
  <c r="AC56" i="5" s="1"/>
  <c r="AE50" i="5"/>
  <c r="AE49" i="5"/>
  <c r="T48" i="5"/>
  <c r="Z48" i="5" s="1"/>
  <c r="AC48" i="5" s="1"/>
  <c r="T41" i="5"/>
  <c r="Z41" i="5" s="1"/>
  <c r="AC41" i="5" s="1"/>
  <c r="AD30" i="5"/>
  <c r="T49" i="5"/>
  <c r="Z49" i="5" s="1"/>
  <c r="AC49" i="5" s="1"/>
  <c r="AE48" i="5"/>
  <c r="T40" i="5"/>
  <c r="Z40" i="5" s="1"/>
  <c r="AC40" i="5" s="1"/>
  <c r="AD50" i="5"/>
  <c r="T42" i="5"/>
  <c r="Z42" i="5" s="1"/>
  <c r="AC42" i="5" s="1"/>
  <c r="AD41" i="5"/>
  <c r="T32" i="5"/>
  <c r="Z32" i="5" s="1"/>
  <c r="AC32" i="5" s="1"/>
  <c r="O14" i="5"/>
  <c r="AD14" i="5" s="1"/>
  <c r="O28" i="5"/>
  <c r="AD28" i="5" s="1"/>
  <c r="O25" i="5"/>
  <c r="AD25" i="5" s="1"/>
  <c r="P20" i="5"/>
  <c r="AE20" i="5" s="1"/>
  <c r="AF20" i="5" s="1"/>
  <c r="O29" i="5"/>
  <c r="AD29" i="5" s="1"/>
  <c r="T57" i="5"/>
  <c r="Z57" i="5" s="1"/>
  <c r="AC57" i="5" s="1"/>
  <c r="AD58" i="5"/>
  <c r="AD55" i="5"/>
  <c r="T47" i="5"/>
  <c r="Z47" i="5" s="1"/>
  <c r="AC47" i="5" s="1"/>
  <c r="T46" i="5"/>
  <c r="Z46" i="5" s="1"/>
  <c r="AC46" i="5" s="1"/>
  <c r="AE38" i="5"/>
  <c r="AD37" i="5"/>
  <c r="AD34" i="5"/>
  <c r="P21" i="1"/>
  <c r="AD21" i="1" s="1"/>
  <c r="AE21" i="1" s="1"/>
  <c r="P10" i="1"/>
  <c r="AD10" i="1" s="1"/>
  <c r="T58" i="5"/>
  <c r="Z58" i="5" s="1"/>
  <c r="AC58" i="5" s="1"/>
  <c r="T53" i="5"/>
  <c r="Z53" i="5" s="1"/>
  <c r="AC53" i="5" s="1"/>
  <c r="T36" i="5"/>
  <c r="Z36" i="5" s="1"/>
  <c r="AC36" i="5" s="1"/>
  <c r="P22" i="1"/>
  <c r="AD22" i="1" s="1"/>
  <c r="T55" i="5"/>
  <c r="Z55" i="5" s="1"/>
  <c r="AC55" i="5" s="1"/>
  <c r="T50" i="5"/>
  <c r="Z50" i="5" s="1"/>
  <c r="AC50" i="5" s="1"/>
  <c r="AD47" i="5"/>
  <c r="T38" i="5"/>
  <c r="Z38" i="5" s="1"/>
  <c r="AC38" i="5" s="1"/>
  <c r="AD38" i="5"/>
  <c r="T34" i="5"/>
  <c r="Z34" i="5" s="1"/>
  <c r="AC34" i="5" s="1"/>
  <c r="T30" i="5"/>
  <c r="Z30" i="5" s="1"/>
  <c r="AC30" i="5" s="1"/>
  <c r="AC24" i="1"/>
  <c r="T24" i="1"/>
  <c r="Y24" i="1" s="1"/>
  <c r="AB24" i="1" s="1"/>
  <c r="AB20" i="1"/>
  <c r="AB19" i="1"/>
  <c r="P23" i="1"/>
  <c r="AD23" i="1" s="1"/>
  <c r="P19" i="1"/>
  <c r="AD19" i="1" s="1"/>
  <c r="O18" i="1"/>
  <c r="AC18" i="1" s="1"/>
  <c r="P15" i="1"/>
  <c r="AD15" i="1" s="1"/>
  <c r="O14" i="1"/>
  <c r="AC14" i="1" s="1"/>
  <c r="AD9" i="1"/>
  <c r="AB7" i="1"/>
  <c r="P7" i="1"/>
  <c r="AD7" i="1" s="1"/>
  <c r="P20" i="1"/>
  <c r="AD20" i="1" s="1"/>
  <c r="P8" i="1"/>
  <c r="AD8" i="1" s="1"/>
  <c r="P17" i="1"/>
  <c r="AD17" i="1" s="1"/>
  <c r="O16" i="1"/>
  <c r="AC16" i="1" s="1"/>
  <c r="P13" i="1"/>
  <c r="AD13" i="1" s="1"/>
  <c r="O12" i="1"/>
  <c r="AC12" i="1" s="1"/>
  <c r="P13" i="19"/>
  <c r="AE13" i="19" s="1"/>
  <c r="AF13" i="19" s="1"/>
  <c r="AC6" i="19"/>
  <c r="AC10" i="19"/>
  <c r="AC14" i="19"/>
  <c r="T16" i="19"/>
  <c r="Z16" i="19" s="1"/>
  <c r="AC16" i="19" s="1"/>
  <c r="AC40" i="19"/>
  <c r="AC8" i="19"/>
  <c r="AC12" i="19"/>
  <c r="AC18" i="19"/>
  <c r="AC22" i="19"/>
  <c r="P35" i="19"/>
  <c r="AE35" i="19" s="1"/>
  <c r="N33" i="19"/>
  <c r="AC33" i="19" s="1"/>
  <c r="O25" i="19"/>
  <c r="AD25" i="19" s="1"/>
  <c r="AF25" i="19" s="1"/>
  <c r="N24" i="19"/>
  <c r="AC24" i="19" s="1"/>
  <c r="AF24" i="19" s="1"/>
  <c r="AG24" i="19" s="1"/>
  <c r="P22" i="19"/>
  <c r="AE22" i="19" s="1"/>
  <c r="P18" i="19"/>
  <c r="AE18" i="19" s="1"/>
  <c r="P14" i="19"/>
  <c r="AE14" i="19" s="1"/>
  <c r="P10" i="19"/>
  <c r="AE10" i="19" s="1"/>
  <c r="P38" i="19"/>
  <c r="AE38" i="19" s="1"/>
  <c r="P34" i="19"/>
  <c r="AE34" i="19" s="1"/>
  <c r="P40" i="19"/>
  <c r="AE40" i="19" s="1"/>
  <c r="O39" i="19"/>
  <c r="AD39" i="19" s="1"/>
  <c r="P19" i="19"/>
  <c r="AE19" i="19" s="1"/>
  <c r="P15" i="19"/>
  <c r="AE15" i="19" s="1"/>
  <c r="P11" i="19"/>
  <c r="AE11" i="19" s="1"/>
  <c r="P7" i="19"/>
  <c r="AE7" i="19" s="1"/>
  <c r="AF7" i="19" s="1"/>
  <c r="AG7" i="19" s="1"/>
  <c r="N36" i="19"/>
  <c r="AC36" i="19" s="1"/>
  <c r="P21" i="19"/>
  <c r="AE21" i="19" s="1"/>
  <c r="P41" i="19"/>
  <c r="AE41" i="19" s="1"/>
  <c r="AF41" i="19" s="1"/>
  <c r="P37" i="19"/>
  <c r="AE37" i="19" s="1"/>
  <c r="AF37" i="19" s="1"/>
  <c r="P20" i="19"/>
  <c r="AE20" i="19" s="1"/>
  <c r="P12" i="19"/>
  <c r="AE12" i="19" s="1"/>
  <c r="P8" i="19"/>
  <c r="AE8" i="19" s="1"/>
  <c r="O16" i="19"/>
  <c r="AD16" i="19" s="1"/>
  <c r="AC28" i="11"/>
  <c r="N7" i="11"/>
  <c r="AC7" i="11" s="1"/>
  <c r="P9" i="11"/>
  <c r="AE9" i="11" s="1"/>
  <c r="AF9" i="11" s="1"/>
  <c r="P17" i="11"/>
  <c r="AE17" i="11" s="1"/>
  <c r="AC22" i="11"/>
  <c r="AD25" i="11"/>
  <c r="AC32" i="11"/>
  <c r="AC43" i="11"/>
  <c r="AC13" i="11"/>
  <c r="AD19" i="11"/>
  <c r="P27" i="11"/>
  <c r="AE27" i="11" s="1"/>
  <c r="AD29" i="11"/>
  <c r="P38" i="11"/>
  <c r="AE38" i="11" s="1"/>
  <c r="P28" i="11"/>
  <c r="AE28" i="11" s="1"/>
  <c r="P20" i="11"/>
  <c r="AE20" i="11" s="1"/>
  <c r="AF20" i="11" s="1"/>
  <c r="O32" i="11"/>
  <c r="AD32" i="11" s="1"/>
  <c r="P29" i="11"/>
  <c r="AE29" i="11" s="1"/>
  <c r="P25" i="11"/>
  <c r="AE25" i="11" s="1"/>
  <c r="P19" i="11"/>
  <c r="AE19" i="11" s="1"/>
  <c r="O18" i="11"/>
  <c r="AD18" i="11" s="1"/>
  <c r="P13" i="11"/>
  <c r="AE13" i="11" s="1"/>
  <c r="O6" i="11"/>
  <c r="AD6" i="11" s="1"/>
  <c r="P40" i="11"/>
  <c r="AE40" i="11" s="1"/>
  <c r="O39" i="11"/>
  <c r="AD39" i="11" s="1"/>
  <c r="P36" i="11"/>
  <c r="AE36" i="11" s="1"/>
  <c r="AF36" i="11" s="1"/>
  <c r="P30" i="11"/>
  <c r="AE30" i="11" s="1"/>
  <c r="AF30" i="11" s="1"/>
  <c r="P26" i="11"/>
  <c r="AE26" i="11" s="1"/>
  <c r="AC6" i="11"/>
  <c r="O8" i="11"/>
  <c r="AD8" i="11" s="1"/>
  <c r="AD13" i="11"/>
  <c r="AC18" i="11"/>
  <c r="T19" i="11"/>
  <c r="Z19" i="11" s="1"/>
  <c r="AC19" i="11" s="1"/>
  <c r="P21" i="11"/>
  <c r="AE21" i="11" s="1"/>
  <c r="T29" i="11"/>
  <c r="Z29" i="11" s="1"/>
  <c r="AC29" i="11" s="1"/>
  <c r="P31" i="11"/>
  <c r="AE31" i="11" s="1"/>
  <c r="AF31" i="11" s="1"/>
  <c r="AC33" i="11"/>
  <c r="AF33" i="11" s="1"/>
  <c r="AG33" i="11" s="1"/>
  <c r="T39" i="11"/>
  <c r="Z39" i="11" s="1"/>
  <c r="AC39" i="11" s="1"/>
  <c r="P41" i="11"/>
  <c r="AE41" i="11" s="1"/>
  <c r="O42" i="5"/>
  <c r="AD42" i="5" s="1"/>
  <c r="P56" i="5"/>
  <c r="AE56" i="5" s="1"/>
  <c r="P55" i="5"/>
  <c r="AE55" i="5" s="1"/>
  <c r="O48" i="5"/>
  <c r="AD48" i="5" s="1"/>
  <c r="P35" i="5"/>
  <c r="AE35" i="5" s="1"/>
  <c r="P57" i="5"/>
  <c r="AE57" i="5" s="1"/>
  <c r="O49" i="5"/>
  <c r="AD49" i="5" s="1"/>
  <c r="P41" i="5"/>
  <c r="AE41" i="5" s="1"/>
  <c r="P58" i="5"/>
  <c r="AE58" i="5" s="1"/>
  <c r="P47" i="5"/>
  <c r="AE47" i="5" s="1"/>
  <c r="O46" i="5"/>
  <c r="AD46" i="5" s="1"/>
  <c r="P37" i="5"/>
  <c r="AE37" i="5" s="1"/>
  <c r="O36" i="5"/>
  <c r="AD36" i="5" s="1"/>
  <c r="P34" i="5"/>
  <c r="AE34" i="5" s="1"/>
  <c r="P6" i="1"/>
  <c r="AD6" i="1" s="1"/>
  <c r="N6" i="1"/>
  <c r="T6" i="1"/>
  <c r="AC6" i="1"/>
  <c r="AF23" i="5" l="1"/>
  <c r="AG23" i="5" s="1"/>
  <c r="AF10" i="11"/>
  <c r="AG10" i="11" s="1"/>
  <c r="AF43" i="11"/>
  <c r="AG43" i="11" s="1"/>
  <c r="AF37" i="11"/>
  <c r="AG37" i="11" s="1"/>
  <c r="AF9" i="19"/>
  <c r="AG9" i="19" s="1"/>
  <c r="AF35" i="5"/>
  <c r="AF42" i="11"/>
  <c r="AG42" i="11" s="1"/>
  <c r="AF60" i="5"/>
  <c r="AG60" i="5" s="1"/>
  <c r="AF59" i="5"/>
  <c r="AG59" i="5" s="1"/>
  <c r="AE9" i="1"/>
  <c r="AE14" i="1"/>
  <c r="AF14" i="1" s="1"/>
  <c r="AE13" i="1"/>
  <c r="AF13" i="1" s="1"/>
  <c r="AG14" i="11"/>
  <c r="AF29" i="19"/>
  <c r="AG29" i="19" s="1"/>
  <c r="AF23" i="19"/>
  <c r="AG23" i="19" s="1"/>
  <c r="AE22" i="1"/>
  <c r="AF22" i="1" s="1"/>
  <c r="AF48" i="5"/>
  <c r="AG48" i="5" s="1"/>
  <c r="AF11" i="19"/>
  <c r="AG11" i="19" s="1"/>
  <c r="AF33" i="19"/>
  <c r="AG33" i="19" s="1"/>
  <c r="AF26" i="19"/>
  <c r="AG26" i="19" s="1"/>
  <c r="AF20" i="19"/>
  <c r="AG20" i="19" s="1"/>
  <c r="AF36" i="19"/>
  <c r="AG36" i="19" s="1"/>
  <c r="AF19" i="19"/>
  <c r="AF38" i="19"/>
  <c r="AG38" i="19" s="1"/>
  <c r="AF35" i="19"/>
  <c r="AG35" i="19" s="1"/>
  <c r="AF6" i="19"/>
  <c r="AG6" i="19" s="1"/>
  <c r="AF7" i="11"/>
  <c r="AG7" i="11" s="1"/>
  <c r="AF22" i="11"/>
  <c r="AG22" i="11" s="1"/>
  <c r="AF26" i="11"/>
  <c r="AG26" i="11" s="1"/>
  <c r="AF40" i="11"/>
  <c r="AG40" i="11" s="1"/>
  <c r="AF25" i="11"/>
  <c r="AG25" i="11" s="1"/>
  <c r="AE24" i="1"/>
  <c r="AF24" i="1" s="1"/>
  <c r="AE12" i="1"/>
  <c r="AF12" i="1" s="1"/>
  <c r="AE10" i="1"/>
  <c r="AF10" i="1" s="1"/>
  <c r="AF45" i="5"/>
  <c r="AG45" i="5" s="1"/>
  <c r="AF16" i="5"/>
  <c r="AG16" i="5" s="1"/>
  <c r="AF15" i="5"/>
  <c r="AG15" i="5" s="1"/>
  <c r="AF30" i="5"/>
  <c r="AG30" i="5" s="1"/>
  <c r="AF50" i="5"/>
  <c r="AG50" i="5" s="1"/>
  <c r="AF40" i="5"/>
  <c r="AG40" i="5" s="1"/>
  <c r="AF56" i="5"/>
  <c r="AG56" i="5" s="1"/>
  <c r="AF11" i="5"/>
  <c r="AG11" i="5" s="1"/>
  <c r="AF12" i="5"/>
  <c r="AG12" i="5" s="1"/>
  <c r="AF57" i="5"/>
  <c r="AG57" i="5" s="1"/>
  <c r="AF38" i="5"/>
  <c r="AG38" i="5" s="1"/>
  <c r="AF53" i="5"/>
  <c r="AG53" i="5" s="1"/>
  <c r="AF43" i="5"/>
  <c r="AG43" i="5" s="1"/>
  <c r="AF34" i="5"/>
  <c r="AG34" i="5" s="1"/>
  <c r="AF47" i="5"/>
  <c r="AG47" i="5" s="1"/>
  <c r="AF28" i="5"/>
  <c r="AG28" i="5" s="1"/>
  <c r="AF29" i="5"/>
  <c r="AG29" i="5" s="1"/>
  <c r="AG20" i="5"/>
  <c r="AF14" i="5"/>
  <c r="AG14" i="5" s="1"/>
  <c r="AF25" i="5"/>
  <c r="AG25" i="5" s="1"/>
  <c r="AE8" i="1"/>
  <c r="AF8" i="1" s="1"/>
  <c r="AE17" i="1"/>
  <c r="AF17" i="1" s="1"/>
  <c r="AF21" i="1"/>
  <c r="AE16" i="1"/>
  <c r="AF16" i="1" s="1"/>
  <c r="AF58" i="5"/>
  <c r="AG58" i="5" s="1"/>
  <c r="AF32" i="5"/>
  <c r="AG32" i="5" s="1"/>
  <c r="AF55" i="5"/>
  <c r="AG55" i="5" s="1"/>
  <c r="AE7" i="1"/>
  <c r="AF7" i="1" s="1"/>
  <c r="AF9" i="1"/>
  <c r="AE19" i="1"/>
  <c r="AF19" i="1" s="1"/>
  <c r="AE18" i="1"/>
  <c r="AF18" i="1" s="1"/>
  <c r="AE23" i="1"/>
  <c r="AF23" i="1" s="1"/>
  <c r="AE20" i="1"/>
  <c r="AF20" i="1" s="1"/>
  <c r="AE15" i="1"/>
  <c r="AF15" i="1" s="1"/>
  <c r="AF37" i="5"/>
  <c r="AG37" i="5" s="1"/>
  <c r="AF39" i="11"/>
  <c r="AG39" i="11" s="1"/>
  <c r="AG19" i="19"/>
  <c r="AG37" i="19"/>
  <c r="AF6" i="11"/>
  <c r="AG6" i="11" s="1"/>
  <c r="AF22" i="19"/>
  <c r="AG22" i="19" s="1"/>
  <c r="AG13" i="19"/>
  <c r="AF15" i="19"/>
  <c r="AG15" i="19" s="1"/>
  <c r="AF38" i="11"/>
  <c r="AG38" i="11" s="1"/>
  <c r="AF21" i="19"/>
  <c r="AG21" i="19" s="1"/>
  <c r="AF12" i="19"/>
  <c r="AG12" i="19" s="1"/>
  <c r="AG41" i="19"/>
  <c r="AF10" i="19"/>
  <c r="AG10" i="19" s="1"/>
  <c r="AG20" i="11"/>
  <c r="AG36" i="11"/>
  <c r="AF18" i="19"/>
  <c r="AG18" i="19" s="1"/>
  <c r="AF40" i="19"/>
  <c r="AG40" i="19" s="1"/>
  <c r="AF34" i="19"/>
  <c r="AG34" i="19" s="1"/>
  <c r="AF19" i="11"/>
  <c r="AG19" i="11" s="1"/>
  <c r="AF29" i="11"/>
  <c r="AG29" i="11" s="1"/>
  <c r="AG25" i="19"/>
  <c r="AF39" i="19"/>
  <c r="AG39" i="19" s="1"/>
  <c r="AF16" i="19"/>
  <c r="AG16" i="19" s="1"/>
  <c r="AF8" i="19"/>
  <c r="AG8" i="19" s="1"/>
  <c r="AF14" i="19"/>
  <c r="AG14" i="19" s="1"/>
  <c r="AG35" i="5"/>
  <c r="AF13" i="11"/>
  <c r="AG13" i="11" s="1"/>
  <c r="AG9" i="11"/>
  <c r="AF42" i="5"/>
  <c r="AG42" i="5" s="1"/>
  <c r="AG31" i="11"/>
  <c r="AF18" i="11"/>
  <c r="AG18" i="11" s="1"/>
  <c r="AF8" i="11"/>
  <c r="AG8" i="11" s="1"/>
  <c r="AF17" i="11"/>
  <c r="AG17" i="11" s="1"/>
  <c r="AG30" i="11"/>
  <c r="AF21" i="11"/>
  <c r="AG21" i="11" s="1"/>
  <c r="AF32" i="11"/>
  <c r="AG32" i="11" s="1"/>
  <c r="AF28" i="11"/>
  <c r="AG28" i="11" s="1"/>
  <c r="AF27" i="11"/>
  <c r="AG27" i="11" s="1"/>
  <c r="AF41" i="11"/>
  <c r="AG41" i="11" s="1"/>
  <c r="AF46" i="5"/>
  <c r="AG46" i="5" s="1"/>
  <c r="AF41" i="5"/>
  <c r="AG41" i="5" s="1"/>
  <c r="AF36" i="5"/>
  <c r="AG36" i="5" s="1"/>
  <c r="AF49" i="5"/>
  <c r="AG49" i="5" s="1"/>
  <c r="Y6" i="1"/>
  <c r="AB6" i="1" s="1"/>
  <c r="AE6" i="1" s="1"/>
  <c r="AF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<sst xmlns="http://schemas.openxmlformats.org/spreadsheetml/2006/main" count="828" uniqueCount="493">
  <si>
    <t>HOJA DE RUTA 
PROGRAMA DE TRANSPARENCIA Y ÉTICA DE LO PÚBLICO 2025 V1
SUPERINTENDENCIA DE TRANSPORTE</t>
  </si>
  <si>
    <t>Versión</t>
  </si>
  <si>
    <t>Cambios realizados</t>
  </si>
  <si>
    <t>Fecha de aprobación en Comité Institucional de Gestión y Desempeño</t>
  </si>
  <si>
    <t>Se elabora, se aprueba por parte del comité intitucional y se publica el Programa de Transparencia y Ética pública para la vigencia 2025, de acuerdo con los lineamientos estipulados en el anexo técnico del decreto 1122 del 2024</t>
  </si>
  <si>
    <t>PROGRAMA DE TRANSPARENCIA Y ÉTICA DE LO PÚBLICO 2025
SUPERINTENDENCIA DE TRANSPORTE</t>
  </si>
  <si>
    <r>
      <t xml:space="preserve">Entidad: </t>
    </r>
    <r>
      <rPr>
        <sz val="10"/>
        <color indexed="8"/>
        <rFont val="Arial Narrow"/>
        <family val="2"/>
      </rPr>
      <t>Superintendencia de Transporte</t>
    </r>
  </si>
  <si>
    <r>
      <rPr>
        <b/>
        <sz val="10"/>
        <color theme="1"/>
        <rFont val="Arial Narrow"/>
        <family val="2"/>
      </rPr>
      <t>Sector Administrativo:</t>
    </r>
    <r>
      <rPr>
        <sz val="10"/>
        <color theme="1"/>
        <rFont val="Arial Narrow"/>
        <family val="2"/>
      </rPr>
      <t xml:space="preserve"> Transporte</t>
    </r>
  </si>
  <si>
    <r>
      <rPr>
        <b/>
        <sz val="10"/>
        <color indexed="8"/>
        <rFont val="Arial Narrow"/>
        <family val="2"/>
      </rPr>
      <t>Orden:</t>
    </r>
    <r>
      <rPr>
        <sz val="10"/>
        <color indexed="8"/>
        <rFont val="Arial Narrow"/>
        <family val="2"/>
      </rPr>
      <t xml:space="preserve"> Nacional</t>
    </r>
  </si>
  <si>
    <r>
      <rPr>
        <b/>
        <sz val="10"/>
        <color indexed="8"/>
        <rFont val="Arial Narrow"/>
        <family val="2"/>
      </rPr>
      <t>Departamento:</t>
    </r>
    <r>
      <rPr>
        <sz val="10"/>
        <color indexed="8"/>
        <rFont val="Arial Narrow"/>
        <family val="2"/>
      </rPr>
      <t xml:space="preserve"> Bogotá D.C</t>
    </r>
  </si>
  <si>
    <t>Componente 1.Gestión del riesgo</t>
  </si>
  <si>
    <t>Fecha de Publicación: 31/01/2025</t>
  </si>
  <si>
    <t>Hoy</t>
  </si>
  <si>
    <t>Alerta menos de un mes</t>
  </si>
  <si>
    <t>Gestion asesor OAP</t>
  </si>
  <si>
    <t>Calificacion Pertinencia de evidencia</t>
  </si>
  <si>
    <t>Fecha de revision</t>
  </si>
  <si>
    <t>Alerta Evidencias</t>
  </si>
  <si>
    <t>Alerta final</t>
  </si>
  <si>
    <t>Semaforo</t>
  </si>
  <si>
    <t>Tipología de alerta</t>
  </si>
  <si>
    <t>Componente 1: Gestión del Riesgo de Corrupción  - Mapa de Riesgos de Corrupción</t>
  </si>
  <si>
    <t>Reporte de Actividades realizadas</t>
  </si>
  <si>
    <t>Fecha de registro de la informacion y cargue de evidencias</t>
  </si>
  <si>
    <t>Subcomponente</t>
  </si>
  <si>
    <t xml:space="preserve"> Actividades</t>
  </si>
  <si>
    <t>Meta o producto</t>
  </si>
  <si>
    <t xml:space="preserve">Responsable </t>
  </si>
  <si>
    <t>Fecha Inicio</t>
  </si>
  <si>
    <t>Fecha de seguimiento de avance</t>
  </si>
  <si>
    <t>Fecha Fin</t>
  </si>
  <si>
    <t>Abril 30</t>
  </si>
  <si>
    <t>Agosto 31</t>
  </si>
  <si>
    <t>Diciembre 31</t>
  </si>
  <si>
    <t>La fecha de la información que se digita en esta columna es la del registro del avance o culminación de la información y cargue de la totalidad de las evidencias</t>
  </si>
  <si>
    <t>Se recuerda que el incumplimiento de las acciones del PTEP es una falta disciplinaria grave.</t>
  </si>
  <si>
    <r>
      <rPr>
        <b/>
        <sz val="11"/>
        <color indexed="8"/>
        <rFont val="Calibri"/>
        <family val="2"/>
        <scheme val="minor"/>
      </rPr>
      <t xml:space="preserve">Subcomponente 1 
</t>
    </r>
    <r>
      <rPr>
        <sz val="11"/>
        <color indexed="8"/>
        <rFont val="Calibri"/>
        <family val="2"/>
        <scheme val="minor"/>
      </rPr>
      <t>Riesgos para la Integridad Pública</t>
    </r>
  </si>
  <si>
    <t>1.1</t>
  </si>
  <si>
    <t xml:space="preserve">Actualizar la política de Administración del Riesgo contemplando: Conflicto de Intereses, soborno, corrupción,  y fraude conforme al DAFP </t>
  </si>
  <si>
    <t>Un (1) Politica de Administración de Riesgo actualizada</t>
  </si>
  <si>
    <t>Oficina Asesora de Planeación/Comité Institucional de Coordinación de Control Interno</t>
  </si>
  <si>
    <t>A cierre de 30 de abril se mantiene la Política de Administración de Riesgos en su versión 6 emitida el pasado 27 de diciembre de 2024. No se adjuntan evidencias.</t>
  </si>
  <si>
    <t>verde</t>
  </si>
  <si>
    <t>El tiempo de reporte y la evidencia no presentan novedades</t>
  </si>
  <si>
    <t>1.2</t>
  </si>
  <si>
    <t>Socializar la política de administración de riesgos mediante una reunión virtual a los enlaces de los procesos de la entidad</t>
  </si>
  <si>
    <t>Una (1) socializacion al interior de la Entidad de Política de administración de riesgos cuando se haya actualizado</t>
  </si>
  <si>
    <t>Oficina Asesora de Planeación</t>
  </si>
  <si>
    <t>El espacio de socialización al interior de la Política de Administración de riesgos se tiene contemplado para inicios del segundo semestre de la vigencia 2025. No se adjuntan evidencias.</t>
  </si>
  <si>
    <t>amarillo</t>
  </si>
  <si>
    <t>Presenta inconvenientes en la evidencia o en el registro de la informacion</t>
  </si>
  <si>
    <t>1.3</t>
  </si>
  <si>
    <t>Identificar los riesgos de Conflicto de Intereses, soborno y fraude y Revisar los riesgos de corrupción en los procesos de la entidad</t>
  </si>
  <si>
    <t>Mapa de riesgos de corrupción, actualizado</t>
  </si>
  <si>
    <t>Para el primer cuatrimestre de la vigencia se actualizo el Mapa de Riesgos de Corrupción contemplando con base al contexto estrategico de la entidad y la formulación para el inicio de vigencia el cual fue publicado el 31 de Enero de 2025. posteriormente se realiza actualización a la versión 2 de la matriz siendo publicada el 31 de marzo. La identificación respecto a Conflicto de intereses, soborno y fraude se tiene proyectada para el segundo semestre de la vigencia. Se adjunta Mapa de Riesgos de Corrupción del primer cuatrimestre.
PTEP-1.Gst.RisgCorrup_1.3.OAP_30abr25 V2
PTEP-1.Gst.RisgCorrup_1.4.OAP_30abr25 V1</t>
  </si>
  <si>
    <t>naranja</t>
  </si>
  <si>
    <t>Se encuentra en un periodo menor a un mes y no reporta registro d einformacion</t>
  </si>
  <si>
    <t>1.4</t>
  </si>
  <si>
    <t>Publicar el Mapa de Riesgos de Corrupción en la página web</t>
  </si>
  <si>
    <t>Mapas de riesgos de corrupción publicado en la página Web</t>
  </si>
  <si>
    <t xml:space="preserve">30/01/2025
</t>
  </si>
  <si>
    <t>Para el primer cuatrimestre de la vigencia se actualizo el Mapa de Riesgos de Corrupción contemplando con base al contexto estrategico de la entidad y la formulación para el inicio de vigencia el cual fue publicado el 31 de Enero de 2025. 
Evidencia
PTEP-1.Gst.RisgCorrup_1.3.OAP_30abr25 V2
PTEP-1.Gst.RisgCorrup_1.4.OAP_30abr25 V1</t>
  </si>
  <si>
    <t>rojo</t>
  </si>
  <si>
    <t>Presenta incumplimiento en tiempo de reporte o en calidad de evidencias</t>
  </si>
  <si>
    <t>1.5</t>
  </si>
  <si>
    <t>Socializar en el Comité Institucional de Coordinación de Control Interno, el balance del monitoreo de riesgos de la Entidad.</t>
  </si>
  <si>
    <t>Tres (3) Actas del Comité Comité Institucional de Coordinación de Control Interno</t>
  </si>
  <si>
    <t>El pasado 27 de marzo se efectuó el primer Comité Institucional de Coordinación de Control Interno, en el cual se socializaron los resultados de la Gestión del Riesgo de la entidad. Se anexa acta suscrita del espacio.
Evidencia
PTEP-1Gst.RiesgCorrup_1.5.OAP_30abr25</t>
  </si>
  <si>
    <r>
      <rPr>
        <b/>
        <sz val="11"/>
        <color indexed="8"/>
        <rFont val="Calibri"/>
        <family val="2"/>
        <scheme val="minor"/>
      </rPr>
      <t xml:space="preserve">Subcomponente 2 
</t>
    </r>
    <r>
      <rPr>
        <sz val="11"/>
        <color indexed="8"/>
        <rFont val="Calibri"/>
        <family val="2"/>
        <scheme val="minor"/>
      </rPr>
      <t>Canales de denuncia</t>
    </r>
  </si>
  <si>
    <t>2.1</t>
  </si>
  <si>
    <t>Socialización a los ciudadanos a traves de campaña comunicativa en redes sociales sobre el canal de denuncia denominado "queja por actos de corrupción" dispusto en la página web.</t>
  </si>
  <si>
    <t>Una (1) socialización de la campaña comunicativa en redes sociales</t>
  </si>
  <si>
    <t>Control Interno Discilplinario</t>
  </si>
  <si>
    <t xml:space="preserve">Dicha Actividad no aplica para este cuatrimestre </t>
  </si>
  <si>
    <t>Para el día 09 de mayo de 2025 se realizó la publicación de la campaña comunicativa en redes sociales de la Superitedencia de Transporte, sobre el canal de denuncias denominado "Quejas por actos de Corrupción"</t>
  </si>
  <si>
    <r>
      <t xml:space="preserve">Subcomponente 3
</t>
    </r>
    <r>
      <rPr>
        <sz val="11"/>
        <color rgb="FF000000"/>
        <rFont val="Calibri"/>
        <family val="2"/>
        <scheme val="minor"/>
      </rPr>
      <t>Riesgo de Lavado de Activos, Financiación del
Terrorismo y Financiación para la Proliferación de Armas de Destrucción
Masiva – LAFT/FPADM.</t>
    </r>
  </si>
  <si>
    <t>3.1</t>
  </si>
  <si>
    <t>Incluir en la Política de Administración del Riesgo de la Entidad  la gestión del riesgo de lavado de activos y financiación del terrorismo SARLAFT</t>
  </si>
  <si>
    <t>3.2</t>
  </si>
  <si>
    <t>Socializar el componente de SARLAFT en la entidad</t>
  </si>
  <si>
    <t>Dos (2) socializaciones realizadas</t>
  </si>
  <si>
    <t>El pasado 20 de marzo de 2025 se efectuó la sensibilización de lanzamiento sobre el SARLAFT al interior de la entidad transmitiendo lo relacionado con la emisión de la resolucion 2328 del 06 de marzo de 2025. Se anexan listados de asistencia.
Evidencias
PTEP-1Gst.RiesgCorrup_3.2.OAP_30abr25 Asistencia
PTEP-1Gst.RiesgCorrup_3.2.OAP_30abr25 asistencia 2</t>
  </si>
  <si>
    <t>3.3</t>
  </si>
  <si>
    <t>Socializar la Cultura en prevención del LAFT mediante campañas de comunicación</t>
  </si>
  <si>
    <t>El pasado 21 de marzo de 2025 se efectuó la sensibilización de lanzamiento a los vigilados mediante campañas de comunicación que contemplo emisión de piezas digitales en redes sociales, live en canal de Youtube de la entidad y lanzamiento de micrositio SARLAFT. Se comparte listado de asistencia, enlace de evento y pantallazo de micrositio.
Evidencias
PTEP-1Gst.RiesgCorrup_3.3.OAP_30abr25 Live
PTEP-1Gst.RiesgCorrup_3.3.OAP_30abr25 Red
PTEP-1Gst.RiesgCorrup_3.3.OAP_30abr25 red1
PTEP-1Gst.RiesgCorrup_3.3.OAP_30abr25 WEB
PTEP-1Gst.RiesgCorrup_3.3.OAP_30abr25 x</t>
  </si>
  <si>
    <t>3.4</t>
  </si>
  <si>
    <t xml:space="preserve">Actualización del espacio en el sitio web institucional  SARLAFT </t>
  </si>
  <si>
    <t>Un (1)Espacio web actualizado</t>
  </si>
  <si>
    <t>Oficina Asesora de Planeación/TIC/Comunicaciones</t>
  </si>
  <si>
    <r>
      <rPr>
        <b/>
        <sz val="11"/>
        <color rgb="FF000000"/>
        <rFont val="Calibri"/>
      </rPr>
      <t xml:space="preserve">OTIC: </t>
    </r>
    <r>
      <rPr>
        <sz val="11"/>
        <color rgb="FF000000"/>
        <rFont val="Calibri"/>
      </rPr>
      <t xml:space="preserve">no se han realizado solicitudes sobre la actualización en temáticas de SARLAFT  </t>
    </r>
    <r>
      <rPr>
        <b/>
        <sz val="11"/>
        <color rgb="FF000000"/>
        <rFont val="Calibri"/>
      </rPr>
      <t>Comunicaciones:</t>
    </r>
    <r>
      <rPr>
        <sz val="11"/>
        <color rgb="FF000000"/>
        <rFont val="Calibri"/>
      </rPr>
      <t xml:space="preserve"> se realizó la actualización y publicación en la página web sobre el live y los conceptos de  SARLAFT  adjunto enlace https://www.supertransporte.gov.co/index.php/sarlaft/</t>
    </r>
  </si>
  <si>
    <t>3.5</t>
  </si>
  <si>
    <t>Actualizar el diagnóstico interno en LAFT</t>
  </si>
  <si>
    <t>Un (1) diagnóstico actualizado</t>
  </si>
  <si>
    <t>Se estan adelantando las mesas de trabajo diagnosticas con los distintos procesos para formular los riesgos a los q se somete la entidad respecto a SARLAFT. Sin evidencias.</t>
  </si>
  <si>
    <t>3.6</t>
  </si>
  <si>
    <t>Identificar los riesgos de LAFT en los procesos de la entidad</t>
  </si>
  <si>
    <t>Mapa de riesgos actualizado</t>
  </si>
  <si>
    <r>
      <t xml:space="preserve">Subcomponente 4
</t>
    </r>
    <r>
      <rPr>
        <sz val="11"/>
        <color rgb="FF000000"/>
        <rFont val="Calibri"/>
        <family val="2"/>
        <scheme val="minor"/>
      </rPr>
      <t>Debida Diligencia</t>
    </r>
  </si>
  <si>
    <t>4.1</t>
  </si>
  <si>
    <t>Actualizar el procedimiento que contenga la debida diligencia en la entidad</t>
  </si>
  <si>
    <t>Procedimiento actualizado</t>
  </si>
  <si>
    <t>Se encuentra en proceso de verificación lo cual será abordado luego de finalizar el diagnostico con los procesos de la entidad. Sin evidencias.</t>
  </si>
  <si>
    <t>4.2</t>
  </si>
  <si>
    <t>Enviar reportes a la Unidad de Información y análisis Financiero UIAF</t>
  </si>
  <si>
    <t>Número de Registros de Operaciones Sospechosas ROS cuando sean identificados</t>
  </si>
  <si>
    <t>Oficina Asesora de Planeación o a quien se designe</t>
  </si>
  <si>
    <t>Se cumple con los reportes a la unidad de Información y Analisis Financiero por parte del Oficial de cumplimiento. Se anexa soporte PTEP-1Gst.RiesgCorrup_4.2.OAP_30abr25 Reporte</t>
  </si>
  <si>
    <t>Entidad: Superintendencia deTransporte</t>
  </si>
  <si>
    <r>
      <rPr>
        <b/>
        <sz val="11"/>
        <color indexed="8"/>
        <rFont val="Arial Narrow"/>
        <family val="2"/>
      </rPr>
      <t>Orden:</t>
    </r>
    <r>
      <rPr>
        <sz val="11"/>
        <color indexed="8"/>
        <rFont val="Arial Narrow"/>
        <family val="2"/>
      </rPr>
      <t xml:space="preserve"> Nacional</t>
    </r>
  </si>
  <si>
    <r>
      <rPr>
        <b/>
        <sz val="11"/>
        <color indexed="8"/>
        <rFont val="Arial Narrow"/>
        <family val="2"/>
      </rPr>
      <t>Departamento:</t>
    </r>
    <r>
      <rPr>
        <sz val="11"/>
        <color indexed="8"/>
        <rFont val="Arial Narrow"/>
        <family val="2"/>
      </rPr>
      <t xml:space="preserve"> Bogotá D.C</t>
    </r>
  </si>
  <si>
    <t xml:space="preserve">Componente 2. Redes y articulación </t>
  </si>
  <si>
    <t>Gestion asesor asesor OAP</t>
  </si>
  <si>
    <t xml:space="preserve">Componente 2: Redes y articulación </t>
  </si>
  <si>
    <t>Actividades realizadas</t>
  </si>
  <si>
    <t>OBSERVACNOES</t>
  </si>
  <si>
    <t>Subcomponente 1
Redes internas</t>
  </si>
  <si>
    <t>Optimizar, actualizar y monitorear los conjuntos de datos abiertos con que cuenta la Entidad</t>
  </si>
  <si>
    <t>Datos abiertos actualizados y un monitoreo por cada cuatrimestre</t>
  </si>
  <si>
    <t>Oficina de Tecnologías de la Información y las comunicaciones</t>
  </si>
  <si>
    <t>Los datos se han venido actualizando en la periocidad definida para cada conjunto.</t>
  </si>
  <si>
    <t>No se tiene previsto para este cuatrimestre</t>
  </si>
  <si>
    <t>Presenta inonvenientes en la evidencia o en el registro de la informacion</t>
  </si>
  <si>
    <t>Socializar con lo funcionarios y contratistas la gestión de la entidad y los avances a través de publicaciones</t>
  </si>
  <si>
    <t>tres (3) publicaciones realizadas para cada cuatrimestre a través de los canales internos de la superintendencia.</t>
  </si>
  <si>
    <t>Grupo Interno de Comunicaciones</t>
  </si>
  <si>
    <t>Durante el primer cuatrimestre del año se elaboraron y difundieron 16 boletines informativos institucionales. Cada boletín incluyó más de cinco piezas de contenido, entre noticias, comunicados, infografías y otros recursos de interés. Estos boletines fueron enviados de manera oportuna a todos los funcionarios y contratistas de la Superintendencia de Transporte, con el objetivo de mantenerlos informados sobre temas relevantes del sector, avances institucionales y actividades de interés general.</t>
  </si>
  <si>
    <t>Socializar los resultados de la medición del Índice de Desempeño Institucional - IDI de la vigencia 2025, en en el Sitio Web de la Entidad</t>
  </si>
  <si>
    <t>Socialización realizada en sitio web y redes sociales</t>
  </si>
  <si>
    <t>Realizar seguimiento a las diferentes dependencias de la Entidad, en la atención de PQRSD con recordatorio del marco normativo.</t>
  </si>
  <si>
    <t>Seguimiento a las PQRS indicando la normatividad vigente</t>
  </si>
  <si>
    <t>Relacionamiento con el Ciudadano</t>
  </si>
  <si>
    <t>Con corte a 30 de abril se realizaron un total de 18 reuniones de seguimiento 
Evidencia:
PTEP-2RedsyArtc_1.4.RelCiud_30abr25.1 
PTEP-2RedsyArtc_1.4.RelCiud_30abr25.2</t>
  </si>
  <si>
    <t>Actualizar el "Índice de Información clasificada y Reservada" (Art 20. ley 1712)</t>
  </si>
  <si>
    <t>100 % de actualización del "Índice de Información clasificada y Reservada</t>
  </si>
  <si>
    <t>Aún no se han realizado actividades</t>
  </si>
  <si>
    <t>1.6</t>
  </si>
  <si>
    <t>Divulgación de información en temas de seguridad informática</t>
  </si>
  <si>
    <t>2 publicaciones de divulgaciones de la información en temas de seguridad al año</t>
  </si>
  <si>
    <t>N/A</t>
  </si>
  <si>
    <t>1.7</t>
  </si>
  <si>
    <t>Realizar y presentar informe de medición cuatrimestral de satisfacción y percepción sobre la atención prestada por los diferentes canales de atención.</t>
  </si>
  <si>
    <t>Memorando-Informe cuatrimestral socializado con directivos</t>
  </si>
  <si>
    <t>Relacionamiento con el ciudadano</t>
  </si>
  <si>
    <t>Se realiza  informe cuatrimestral con corte a 30 de abril 
PTEP-2RedsyArtc_1.7.RelCiud_30abr25</t>
  </si>
  <si>
    <t>1.8</t>
  </si>
  <si>
    <t>Documentos académicos de investigación de la Superintendencia de Transporte elaborados y publicados</t>
  </si>
  <si>
    <t>1 artículo académico publicado en la página web de la entidad</t>
  </si>
  <si>
    <t>Oficina Asesora de Planeación / Proceso Gestión del Conocimiento y la Innovación</t>
  </si>
  <si>
    <t>1.9</t>
  </si>
  <si>
    <t>Realizar revisión semestral del cumplimiento de la Ley de Transparencia de la información publicada en la página web de la ST</t>
  </si>
  <si>
    <t>Realizar 2 seguimientos de la información publicada en la página web en cumplimiento de la Ley de Transparencia y Acceso a la Información Pública</t>
  </si>
  <si>
    <t xml:space="preserve">Oficina Asesora de Planeación </t>
  </si>
  <si>
    <t>Se elaboró y publicó en DARUMA el instructivo "DE-IN-002" para lapublicación y actualización del botón de transparencia y acceso a la información pública en el portal web institucional. Se carga como evidencia denominada: DE-IN-002 Instruc public BotónTransp y Acce a la Informac_31mar2025</t>
  </si>
  <si>
    <t>1.10</t>
  </si>
  <si>
    <t>Realizar la socialización de la política de prevención de daño antijurídico</t>
  </si>
  <si>
    <t>Socialización de la política de prevención de daño antijurídico</t>
  </si>
  <si>
    <t>Oficina Asesora jurídica / Comité de conciliación</t>
  </si>
  <si>
    <r>
      <rPr>
        <sz val="11"/>
        <color rgb="FF000000"/>
        <rFont val="Calibri"/>
      </rPr>
      <t>La Resolución 1255 del 15 de febrero de 2024 "</t>
    </r>
    <r>
      <rPr>
        <i/>
        <sz val="11"/>
        <color rgb="FF000000"/>
        <rFont val="Calibri"/>
      </rPr>
      <t>Por Ia cual se adopta Ia Politica de Prevención del Daño AntijurIdico de Ia Superintendencia de Transporte</t>
    </r>
    <r>
      <rPr>
        <sz val="11"/>
        <color rgb="FF000000"/>
        <rFont val="Calibri"/>
      </rPr>
      <t xml:space="preserve">" se encuentra colgada en la página web de la entidad, y, se puede consultar en el enlace chrome-extension://efaidnbmnnnibpcajpcglclefindmkaj/https://www.supertransporte.gov.co/documentos/2024/Marzo/Comunicaciones_19/1255_F_ST.pdf. Asi mismo, el día 26 de junio del presente año se socializó a los funcionarios y contratistas de la entidad la divulgación de la Política de Daño Antijurídico, por medio de Teams y el grupo de wtssap de la entidad. </t>
    </r>
  </si>
  <si>
    <t>1.11</t>
  </si>
  <si>
    <t>Dibulgar las directrices institucionales de concicliación 1 y 2</t>
  </si>
  <si>
    <t>Campaña de divulgación de las directrices institucionales de conciliación 1 y 2</t>
  </si>
  <si>
    <t>Las Directrices Institucionales de Conciliación 1 y 2 fueron divulgadas a través del Boletín Informativo del 27 de marzo de 2025, al igual que las Directrices Institucionales 3 y 4. Asi mismo, dicho campaña de divulgación se cargo en el anterior cuatrimestre. (PTEP_2. Red y arti_1.11.OAJ_30abr25).</t>
  </si>
  <si>
    <t>1.12</t>
  </si>
  <si>
    <t xml:space="preserve">Dibulgar el instructivo para la evaluación de la regularidad de los actos administrativos </t>
  </si>
  <si>
    <t>Campaña de divulgación para el instructivo parab la evaluación de la regularidad de los actos administrativos</t>
  </si>
  <si>
    <t>El Instructivo para la evaluación de la regularidad de los actos administrativos fue divulgado a través del Boletín Informativo del 27 de marzo de marzo de 2025</t>
  </si>
  <si>
    <t>1.13</t>
  </si>
  <si>
    <t>Socialización y disposición de herramientas para apropiación del aplicativo de PQRSD</t>
  </si>
  <si>
    <t>Socializaciones y disposición de herramientas para la apropiación del aplicativo</t>
  </si>
  <si>
    <t>1.14</t>
  </si>
  <si>
    <t>Sensibilizar a servidores públicos y contratistas sobre procedimientos de tramite en oficios de salida y memorandos, teniendo en cuenta los motivos frecuentes de devolución en procedimiento de envíos a través del Sistema de Gestión Documental.</t>
  </si>
  <si>
    <t xml:space="preserve">Banner "Trámite de envío" publicado en el Boletín Informativo de la Entidad </t>
  </si>
  <si>
    <t>Gestión Documental</t>
  </si>
  <si>
    <t>Se generó revisión del material de sensibilización a publicar, se preveé la comunicación de este antes de la fecha de corte del compromiso 30/05/2025.</t>
  </si>
  <si>
    <t>1.15</t>
  </si>
  <si>
    <t>Sensibilizar a servidores públicos y contratistas sobre procedimientos de tramite (asociación, solicitud de préstamo, inclusión TRD, expediente, archivo) a traves del Sistema de Gestión Documental de los radicados de entrada.</t>
  </si>
  <si>
    <t xml:space="preserve">Banner "Tramite de radicados de entrada" publicado en el Boletín Informativo de la Entidad e Intranet de la entidad </t>
  </si>
  <si>
    <t>Se generó revisión del material a publicar, se preveé la comunicación de este antes de la fecha de corte del compromiso 30/05/2025.</t>
  </si>
  <si>
    <t>1.16</t>
  </si>
  <si>
    <t>Socialización del manejo de la herramienta "Noti pro"</t>
  </si>
  <si>
    <t xml:space="preserve">2 socializaciones anuales para el manejo de la herramienta </t>
  </si>
  <si>
    <t xml:space="preserve">Grupo interno de notificaciones </t>
  </si>
  <si>
    <r>
      <rPr>
        <sz val="11"/>
        <color rgb="FF000000"/>
        <rFont val="Calibri"/>
      </rPr>
      <t xml:space="preserve">Se cargan evidencias de Mesas de Trabajo mensuales, brindando instrucción con respecto a NOTIPRO, nuevo aplicativo que inció su funcionamiento en la vigencia de 2025, en su primer versionamiento, adicional a ello, se indica la importancia del seguimiento por parte de las areas misionales para un correcto diligenciamiento de la Base general del GIT de Notificaciones y así expedir en oportunidad tanto las constancias de ejecutoria correspondientes, así como las observaciones de aquellas que no son susceptibles de este trámite. Finalmente se carga lista en formtao excel de asistencia a la mesas de trabajo realizadas a través de Teams en los meses de enero, febrero, marzo y abril, denominadas de la siguiente forma: </t>
    </r>
    <r>
      <rPr>
        <i/>
        <sz val="11"/>
        <color rgb="FF000000"/>
        <rFont val="Calibri"/>
      </rPr>
      <t>PTEP-2 Red y Art_1.16_ Noti_30abr 25.1</t>
    </r>
    <r>
      <rPr>
        <b/>
        <sz val="11"/>
        <color rgb="FF000000"/>
        <rFont val="Calibri"/>
      </rPr>
      <t xml:space="preserve">/ </t>
    </r>
    <r>
      <rPr>
        <i/>
        <sz val="11"/>
        <color rgb="FF000000"/>
        <rFont val="Calibri"/>
      </rPr>
      <t>PTEP-2 Red y Art_1.16_ Noti_30abr 25.2</t>
    </r>
    <r>
      <rPr>
        <b/>
        <sz val="11"/>
        <color rgb="FF000000"/>
        <rFont val="Calibri"/>
      </rPr>
      <t xml:space="preserve">/ </t>
    </r>
    <r>
      <rPr>
        <i/>
        <sz val="11"/>
        <color rgb="FF000000"/>
        <rFont val="Calibri"/>
      </rPr>
      <t>PTEP-2 Red y Art_1.16_ Noti_30abr 25.3</t>
    </r>
    <r>
      <rPr>
        <sz val="11"/>
        <color rgb="FF000000"/>
        <rFont val="Calibri"/>
      </rPr>
      <t xml:space="preserve"> </t>
    </r>
    <r>
      <rPr>
        <b/>
        <sz val="11"/>
        <color rgb="FF000000"/>
        <rFont val="Calibri"/>
      </rPr>
      <t xml:space="preserve">y </t>
    </r>
    <r>
      <rPr>
        <i/>
        <sz val="11"/>
        <color rgb="FF000000"/>
        <rFont val="Calibri"/>
      </rPr>
      <t>PTEP-2 Red y Art_1.16_ Noti_30abr 25.4.</t>
    </r>
  </si>
  <si>
    <t>1.17</t>
  </si>
  <si>
    <t>Socialización de las nuevas funcionalidades que se incorporaron en el sistema de gestión documental</t>
  </si>
  <si>
    <t xml:space="preserve">2 socializaciones anuales de las nuevas funcionalidades del sistema de gestión documental </t>
  </si>
  <si>
    <t>Se generó revisión del material a socializar, se preveé la comunicación de este antes de la fecha de corte del primer compromiso 30/06/2025.</t>
  </si>
  <si>
    <t>1.18</t>
  </si>
  <si>
    <t>Desarrollar una (1) actividad o campaña de socialización para todos los funcionarios (con participación de la Alta Dirección), relacionada con el Código de Integridad y principios del servicio público.</t>
  </si>
  <si>
    <t xml:space="preserve">Una (1) actividad o campaña de socialización para todos los funcionarios (con participación de la Alta Dirección) del Código de Integridad y principios del servicio público. </t>
  </si>
  <si>
    <t>Grupo interno de Talento Humano</t>
  </si>
  <si>
    <t>Actividad a realizar en el 2do cuatrimestre</t>
  </si>
  <si>
    <t>1.19</t>
  </si>
  <si>
    <t xml:space="preserve">Difundir a los colaboradores de la entidad la información relacionada con el Procedimiento para la declaración de conflictos de intereses </t>
  </si>
  <si>
    <t xml:space="preserve">Realizar una (1) campaña adelantada y difundida </t>
  </si>
  <si>
    <t>1.20</t>
  </si>
  <si>
    <t>Capacitación sobre el servicio al ciudadano, cultura del buen servicio (principalmente para el equipo de regionales), y participación ciudadana</t>
  </si>
  <si>
    <t>1 capacitación anual sobre el servicio al ciudadano, cultura del buen servicio y participación ciudadana</t>
  </si>
  <si>
    <t>1.21</t>
  </si>
  <si>
    <t>Elaborar y divulgar boletines informativos a funcionarios y contratistas de la superintendencia de transporte con el fin de dar a conocer las actividades y temas de relevancia de las distantas áreas de la entidad</t>
  </si>
  <si>
    <t>cuatro (4) boletines informativos mensuales</t>
  </si>
  <si>
    <t>Se realizaron y difundieron un total de doce (16) boletines internos a través del correo institucional y de los canales internos de la Superintendencia.</t>
  </si>
  <si>
    <t>1.22</t>
  </si>
  <si>
    <t>Realizar informe de gestión al seguimiento de la atención presencial al ciudadano, del chat institucional, de la la atención telefónica a través del centro de contacto (018000915615), videollamada y númeral 767, que de cuenta de la interacción y gestión con el ciudadano</t>
  </si>
  <si>
    <t>1 memorando-informe con corte mensual con análisis de los datos</t>
  </si>
  <si>
    <t>31/01/2025
28/02/2025
31/03/2025
30/04/2025
31/05/2025
30/06/2025
31/07/2025
31/08/2025
30/09/2025
31/10/2025
28/11/2025
31/12/2025</t>
  </si>
  <si>
    <t>Se realizan los respectivos informes de los meses:
Enero: PTEP-2RedsyArtc_1.22.RelCiud_30abr25.1
Febrero: PTEP-2RedsyArtc_1.22RelCiud_30abr25.2
Marzo: PTEP-2RedsyArtc_1.22RelCiud_30abr25.3 
Abril: PTEP-2RedsyArtc_1.22.RelCiud_30abr25.4</t>
  </si>
  <si>
    <t>Mayo: PTET-2RedsyArtc_1.22RelCiu_31may25</t>
  </si>
  <si>
    <t>1.23</t>
  </si>
  <si>
    <t>Elaborar y divulgar un boletin semestral informativo a funcionarios y contratistas de la superintendencia de transporte con el fin de dar a conocer las actividades y temas de relevancia de la Delegatura de Puertos</t>
  </si>
  <si>
    <t xml:space="preserve">Boletin semestral publicado a través del Grupo interno de Trabajo de Comunicaciones. </t>
  </si>
  <si>
    <t>Superintendente Delegada de Puertos
Directora de la Dirección de Promoción y Prevención de Puertos
Director de la Dirección de Investigaciones y Control de Puertos</t>
  </si>
  <si>
    <t>Subcomponente 2
Redes externas</t>
  </si>
  <si>
    <t>Publicar en el sitio web institucional, previa visto bueno de los líderes de proceso, los documentos nuevos y actualizados para conocimiento de la ciudadanía</t>
  </si>
  <si>
    <t>Documentos cargados en Cadena de Valor</t>
  </si>
  <si>
    <t>2.2</t>
  </si>
  <si>
    <t>Actualizar, aprobar y publicar el Registro de activos de información</t>
  </si>
  <si>
    <t>Un Registro de activos de información actualizado, aprobado y
publicado</t>
  </si>
  <si>
    <t>2.3</t>
  </si>
  <si>
    <t>Presentar seguimiento a las solicitudes recibidas en la Entidad y elaborar el informe de PQRS.</t>
  </si>
  <si>
    <t>Informe de PQRS publicado en página web</t>
  </si>
  <si>
    <t>Programada para el siguiente cuatrimestre</t>
  </si>
  <si>
    <t>2.4</t>
  </si>
  <si>
    <t>Actualizar la Caracterización de usuarios - Grupos de Interés</t>
  </si>
  <si>
    <t>Caracterización de usuarios actualizados y publicados en página web</t>
  </si>
  <si>
    <t>Relacionamiento con el Ciudadano / Oficina Asesora de Planeación</t>
  </si>
  <si>
    <t>31/06/2025</t>
  </si>
  <si>
    <t>2.5</t>
  </si>
  <si>
    <t>Actualizar y divulgar el protocolo de servicio al ciudadano, debidamente articulado con los canales de atención</t>
  </si>
  <si>
    <t>Protocolo de servicio al ciudadano actualizado y divulgado</t>
  </si>
  <si>
    <t>2.6</t>
  </si>
  <si>
    <t>Actualizar, aprobar y divulgar el Portafolio General de Servicios</t>
  </si>
  <si>
    <t>Un Portafolio General de Servicios actualizado, aprobado y divulgado</t>
  </si>
  <si>
    <t xml:space="preserve">Relacionamiento con el Ciudadano / Grupo interno de Comunicaciones </t>
  </si>
  <si>
    <t xml:space="preserve">Programada para ultimo cuatrimestre </t>
  </si>
  <si>
    <t>2.7</t>
  </si>
  <si>
    <t>Socialización a la ciudadanía sobre el aplicativo de PQRSD</t>
  </si>
  <si>
    <t>Socialización del aplicativo</t>
  </si>
  <si>
    <t>2.8</t>
  </si>
  <si>
    <t>Actualizar, socializar y hacer sensibilización de la carta de trato digno al usuario</t>
  </si>
  <si>
    <r>
      <t xml:space="preserve">Carta de Trato Digno actualizada, </t>
    </r>
    <r>
      <rPr>
        <sz val="11"/>
        <rFont val="Arial Narrow"/>
        <family val="2"/>
      </rPr>
      <t>socializada</t>
    </r>
    <r>
      <rPr>
        <sz val="11"/>
        <color theme="1"/>
        <rFont val="Arial Narrow"/>
        <family val="2"/>
      </rPr>
      <t xml:space="preserve"> y sensibilizada</t>
    </r>
  </si>
  <si>
    <t xml:space="preserve">El 4 de abril se realiza actualizacion, publicaion de la carta de trato digno.
Solicitud publicacion: PTEP-2RedsyArtc_2.8RelCiud_30abr25.1
Documento: PTEP-2RedsyArtc_2.8RelCiud_30abr25.2
Ubicacion y Publicacion pagina web: PTEP-2RedsyArtc_2.8RelCiud_30abr25.3
</t>
  </si>
  <si>
    <t>2.9</t>
  </si>
  <si>
    <t>Generar espacios de formación y capacitación para promover el respeto de los derechos y el cumplimiento de las responsabilidades de los usuarios del sector transporte</t>
  </si>
  <si>
    <t>9 espacios de formación y capacitación</t>
  </si>
  <si>
    <t>Delegatura para la Protección de usuarios del sector  transporte / Dirección de prevención y promoción</t>
  </si>
  <si>
    <r>
      <rPr>
        <b/>
        <sz val="11"/>
        <color rgb="FF000000"/>
        <rFont val="Arial Narrow"/>
        <family val="2"/>
      </rPr>
      <t xml:space="preserve">Capacitaciones
</t>
    </r>
    <r>
      <rPr>
        <sz val="11"/>
        <color rgb="FF000000"/>
        <rFont val="Arial Narrow"/>
        <family val="2"/>
      </rPr>
      <t>En el primer cuatrimestre del año se desarrollaron 11 jornadas de formación y capacitación.
Enero: Se llevaron a cabo 4 jornadas de formación y capacitación a diferentes empresas de transporte, fundaciones y/o entidades estatales impactando 62 personas.
Febrero: Se llevaron a cabo 2 jornadas de formación y capacitación a diferentes empresas de transporte, fundaciones y/o entidades estatales impactando 6 personas.
Marzo: Se llevaron a cabo 3 jornadas de formación y capacitación a diferentes empresas de transporte, fundaciones y/o entidades estatales impactando 12 personas.
Abril: Se llevaron a cabo 2 jornadas de formación y capacitación a diferentes empresas de transporte, fundaciones y/o entidades estatales impactando 51 personas.</t>
    </r>
  </si>
  <si>
    <r>
      <rPr>
        <b/>
        <sz val="11"/>
        <color theme="1"/>
        <rFont val="Arial Narrow"/>
        <family val="2"/>
      </rPr>
      <t>Capacitaciones</t>
    </r>
    <r>
      <rPr>
        <sz val="11"/>
        <color theme="1"/>
        <rFont val="Arial Narrow"/>
        <family val="2"/>
      </rPr>
      <t xml:space="preserve">
En el segundo cuatrimestre del año se desarrollaron </t>
    </r>
    <r>
      <rPr>
        <b/>
        <sz val="11"/>
        <color theme="1"/>
        <rFont val="Arial Narrow"/>
        <family val="2"/>
      </rPr>
      <t>3 jornadas</t>
    </r>
    <r>
      <rPr>
        <sz val="11"/>
        <color theme="1"/>
        <rFont val="Arial Narrow"/>
        <family val="2"/>
      </rPr>
      <t xml:space="preserve"> de formación y capacitación.
</t>
    </r>
    <r>
      <rPr>
        <b/>
        <sz val="11"/>
        <color theme="1"/>
        <rFont val="Arial Narrow"/>
        <family val="2"/>
      </rPr>
      <t>Mayo:</t>
    </r>
    <r>
      <rPr>
        <sz val="11"/>
        <color theme="1"/>
        <rFont val="Arial Narrow"/>
        <family val="2"/>
      </rPr>
      <t xml:space="preserve"> Se llevaron a cabo</t>
    </r>
    <r>
      <rPr>
        <b/>
        <sz val="11"/>
        <color theme="1"/>
        <rFont val="Arial Narrow"/>
        <family val="2"/>
      </rPr>
      <t xml:space="preserve"> 3 jornadas</t>
    </r>
    <r>
      <rPr>
        <sz val="11"/>
        <color theme="1"/>
        <rFont val="Arial Narrow"/>
        <family val="2"/>
      </rPr>
      <t xml:space="preserve"> de formación y capacitación a diferentes empresas de transporte, fundaciones y/o entidades estatales impactando </t>
    </r>
    <r>
      <rPr>
        <b/>
        <sz val="11"/>
        <color theme="1"/>
        <rFont val="Arial Narrow"/>
        <family val="2"/>
      </rPr>
      <t>29 personas.</t>
    </r>
  </si>
  <si>
    <t>2.10</t>
  </si>
  <si>
    <t xml:space="preserve">Desarrollar un espacio de diálogo virtual (chat, foro, facebook live) de un tema relacionado con las acciones desarrolladas por la Delegatura de Concesiones e Infraestructura </t>
  </si>
  <si>
    <t>2 espacios de diálogo virtual anuales relacionado con las acciones que desarrolla la Delegatura</t>
  </si>
  <si>
    <t>Delegatura de concesiones e infraestructura</t>
  </si>
  <si>
    <t>La primera actividad se encuetra programada para el 30/06/2025, el seguimiento y las evidencias se registraran el el segundo cuatrimestre</t>
  </si>
  <si>
    <t>2.11</t>
  </si>
  <si>
    <t>Realizar y divulgar "Supercapsulas" con el fin de dar a conocer temas de interés de la ciudadanía como derechos y deberes de los usuarios del sector transporte</t>
  </si>
  <si>
    <t xml:space="preserve">Una (1) "Supercapcula" mensual </t>
  </si>
  <si>
    <t>Durante el primer cuatrimestre se realizaron y difundieron tres (3) Super Cápsulas a través de los canales internos de la Superintendencia, cumpliendo con el objetivo establecido para el periodo.</t>
  </si>
  <si>
    <t>2.12</t>
  </si>
  <si>
    <t xml:space="preserve">Redactar y divulgar comunicados de prensa con el fin de dar a conocer las acciones y la gestión de la supertransporte </t>
  </si>
  <si>
    <t xml:space="preserve">Una (1) comunicado de prensa mensual </t>
  </si>
  <si>
    <t>Durante el periodo se realizaron un total de catorce (14) comunicados de prensa, los cuales fueron enviados a diversos medios de comunicación a nivel nacional con el objetivo de informar sobre las acciones, decisiones y avances más relevantes de la Superintendencia. Estos comunicados permitieron garantizar una adecuada difusión de la gestión institucional, así como promover la transparencia y el acceso a la información por parte de la ciudadanía y los actores del sector. Asimismo, se logró cobertura en medios impresos, digitales y audiovisuales, fortaleciendo la visibilidad de la entidad a nivel nacional.</t>
  </si>
  <si>
    <t>2.13</t>
  </si>
  <si>
    <t>Diseñar y divulgar campañas digitales a través de las redes sociales de la entidad con el fin de dar a conocer los avances, descisiones y gestión de la supertransporte.</t>
  </si>
  <si>
    <t>Dos (2) campañas digitales mensuales</t>
  </si>
  <si>
    <t>Durante el primer cuatrimestre se realizaron 15 campañas enfocadas en la gestión institucional, los derechos y deberes ciudadanos, así como en la misionalidad, con énfasis en actividades de vigilancia, inspección y control.</t>
  </si>
  <si>
    <t>2.14</t>
  </si>
  <si>
    <t>Desarrollar actividades de promoción de los derechos de los usuarios del servicio de transporte</t>
  </si>
  <si>
    <t xml:space="preserve">Actividades de promoción realizadas </t>
  </si>
  <si>
    <t>Delegatura para la Protección de usuarios del sector  transporte</t>
  </si>
  <si>
    <t>La actividad se encuetra programada para el 30/06/2025 y las evidencias se registraran en el segundo cuatrimestre</t>
  </si>
  <si>
    <t>2.15</t>
  </si>
  <si>
    <t>Actualización del Manual  para la Inscripción y Registro de Operadores Portuarios Maritimos y Fluviales.</t>
  </si>
  <si>
    <t>Manual publicado en la pagina web de la ST.</t>
  </si>
  <si>
    <t xml:space="preserve">Dirección de Promoción y Prevención de la Delegatura de Puertos. </t>
  </si>
  <si>
    <t xml:space="preserve">Aunque no aplica en este cuatrimestre, se está trabajando en la actualización del Manual  para la Inscripción y Registro de Operadores Portuarios Maritimos y Fluviales </t>
  </si>
  <si>
    <t>2.16</t>
  </si>
  <si>
    <t>Actualizar en la página web de la supertransporte, la información de competencia de la Delegatura de Puertos, en la sección de "Preguntas frecuentes"</t>
  </si>
  <si>
    <t>Actualización de las "Preguntas frecuentes" en la página web de la ST.</t>
  </si>
  <si>
    <t>Dirección de Promoción y Prevención de la Delegatura de Puertos. 
Direccion de Investigaciones y Control de la Delegatura de Puertos.</t>
  </si>
  <si>
    <t>No aplica en este cuatrimestre</t>
  </si>
  <si>
    <r>
      <t xml:space="preserve">Entidad: </t>
    </r>
    <r>
      <rPr>
        <sz val="10"/>
        <color theme="1"/>
        <rFont val="Arial Narrow"/>
        <family val="2"/>
      </rPr>
      <t>Superintendencia deTransporte</t>
    </r>
  </si>
  <si>
    <r>
      <rPr>
        <b/>
        <sz val="10"/>
        <color theme="1"/>
        <rFont val="Arial Narrow"/>
        <family val="2"/>
      </rPr>
      <t>Ciudad:</t>
    </r>
    <r>
      <rPr>
        <sz val="10"/>
        <color theme="1"/>
        <rFont val="Arial Narrow"/>
        <family val="2"/>
      </rPr>
      <t xml:space="preserve"> Bogotá D.C</t>
    </r>
  </si>
  <si>
    <t>Componente 3. Cultura de la legalidad y estado abierto</t>
  </si>
  <si>
    <t>Componente 3: Cultura de la legalidad y estado abierto</t>
  </si>
  <si>
    <t>SUBCOMPONENTE</t>
  </si>
  <si>
    <t>10. ACTIVIDADES A DESARROLLAR</t>
  </si>
  <si>
    <t>11. META O PRODUCTO</t>
  </si>
  <si>
    <t>12. RESPONSABLE</t>
  </si>
  <si>
    <t>OBSERVACIONES</t>
  </si>
  <si>
    <t>Subcomponente 1
Acceso a la información pública y transparencia</t>
  </si>
  <si>
    <t xml:space="preserve">1.1 </t>
  </si>
  <si>
    <t xml:space="preserve">Sensibilización sobre el proceso de rendición de  cuentas a  servidores públicos de la entidad </t>
  </si>
  <si>
    <t>Sensibilización realizada sobre rendición de cuentas</t>
  </si>
  <si>
    <t>Actividad programada para el siguiente cuatrimestre</t>
  </si>
  <si>
    <t>Divulgar para consulta ciudadana el Programa de Transparencia y Ética Pública</t>
  </si>
  <si>
    <t>Programa de Transparencia y Ética Pública divulgado</t>
  </si>
  <si>
    <t>El día 09 de enero de 2025, se publica para comentarios de la ciudadanía la propuesta del PTEP 2025. De acuerdo con los comentarios recibidos el día 30 de enero se aprueba en comité el PTEP 2025 y se publica la versión final en la página web de la entidad el día 31 de enero del mismo año.Evidencias: 
PTEP- 3Cult.Legal_1.2.OAP_09ene25
PTEP- 3Cult.Legal_1.2.OAP_31ene25</t>
  </si>
  <si>
    <t xml:space="preserve">Crear, aprobar y publicar el Politica de Transparencia </t>
  </si>
  <si>
    <t>Política de Transparencia</t>
  </si>
  <si>
    <t>Oficina Asesora de Planeación / Relacionamiento con el Ciudadano</t>
  </si>
  <si>
    <t>El 25 de marzo se envio un borrador de la Política de Transparecia a la Oficina Asesora de Planeacion
Correo: PTEP-3.CultLeg.EstdoAbi_1.3.RelCiud_30abr25.1
Borrador Política: PTEP-3.CultLeg.EstdoAbi_1.3.RelCiud_30abr25.2</t>
  </si>
  <si>
    <t>Elaborar y publicar un informe anual de Rendición de Cuentas (con corte 1 de Octubre 2024 a 30 de Septiembre 2025)</t>
  </si>
  <si>
    <t xml:space="preserve">Informe anual de Rendición de Cuentas (con corte 1 de Octubre 2024 a 30 de Septiembre 2025) publicado y socializado </t>
  </si>
  <si>
    <t>Difundir la actividad misional de la entidad, a través de Boletines Informativos audiovisuales</t>
  </si>
  <si>
    <t>1 Boletín en redes sociales con corte cuatrimestral</t>
  </si>
  <si>
    <t>Grupo de Comunicaciones</t>
  </si>
  <si>
    <t>Durante el primer cuatrimestre del año se publicaron 10 boletines informativos titulados “Las 3 de la SUPER”, a través de los cuales se dio a conocer la gestión de la entidad en todas sus áreas misionales.</t>
  </si>
  <si>
    <t>Publicación y actualización de datos abiertos</t>
  </si>
  <si>
    <t>Conjuntos de datos publicados y actualizados</t>
  </si>
  <si>
    <t xml:space="preserve">Oficina de Tecnologías de la Información y Comunicaciones </t>
  </si>
  <si>
    <t>Realizar mesas de concertación con las empresas del sector transporte, orientadas a promover la protección de los derechos y la promoción de los deberes de los usuarios, con el propósito de abordar de manera efectiva los temas recurrentes identificados en las PQRD presentadas.</t>
  </si>
  <si>
    <t>Realizar 6 mesas de concertación con las empresas del sector transporte (3 con modo aéreo y 3 con modo transporte terrestre).</t>
  </si>
  <si>
    <r>
      <rPr>
        <b/>
        <sz val="11"/>
        <color rgb="FF000000"/>
        <rFont val="Calibri"/>
      </rPr>
      <t>Durante el primer cuatrimestre de 2025</t>
    </r>
    <r>
      <rPr>
        <sz val="11"/>
        <color rgb="FF000000"/>
        <rFont val="Calibri"/>
      </rPr>
      <t>, el despacho de la Delegada para la Protección de Usuarios del Sector Transporte, en colaboración con el equipo profesional de la Dirección de Prevención y Promoción, llevó a cabo dos mesas de concertación con las aerolíneas Lufthansa y Aerolíneas Argentinas. Estas sesiones tuvieron como objetivo principal promover la protección de los derechos y la concientización sobre los deberes de los usuarios, abordando de manera efectiva los temas recurrentes identificados en las Peticiones, Quejas, Reclamos y Denuncias (PQRD) presentadas ante la Superintendencia de Transporte. Estas acciones se enmarcan en las estrategias de prevención y promoción que la entidad desarrolla para fortalecer la calidad del servicio y garantizar la satisfacción de los usuarios del sector aéreo.</t>
    </r>
  </si>
  <si>
    <t>Realizar mesas de trabajo relacionadas con las acciones desarrolladas en la delegatura de concesiones (vigilados, ciudadanía, autoridades y otro)</t>
  </si>
  <si>
    <t>50 mesas de trabajo realizadas por parte de la delegatura</t>
  </si>
  <si>
    <t>Delegatura de Concesiones e Infraestructura</t>
  </si>
  <si>
    <t>Durante el primer cuatrimestre la Delegatura de Concesiones e Infraestructura realizó, tres (3) mesas de trabajo con la participacion de vigilados, ciudadania, autoridades y otros
PTEP-3.CulLeg_1.8.DCI_30abr25</t>
  </si>
  <si>
    <t>Con corte a 31 de mayo, la Delegatura de Concesiones e Infraestructura a realizado, ocho (8) mesas de trabajo con la participacion de vigilados, ciudadania, autoridades y otros
PTEP-3.CulLeg_1.8.DCI_30abr25</t>
  </si>
  <si>
    <t>Incorporar en los pliegos de condiciones o invitaciones públicas y sus anexos la declaratoria de los oferentes sobre no estar incursos en actividades de lavado de activos, financiación del terrorismo y proliferación de armas y riesgos de corrupción</t>
  </si>
  <si>
    <t>Un (1) documento de pliego de condiciones actualizado</t>
  </si>
  <si>
    <t>Grupo de Gestión Contractual</t>
  </si>
  <si>
    <t>Elaborar y publicar en la pagina web de la entidad, 4 Boletines Estadisticos de Trafico Portuario en Colombia</t>
  </si>
  <si>
    <t>4 Boletines Estadisticos de Trafico Portuario en Colombia, publicados en la página web.</t>
  </si>
  <si>
    <t xml:space="preserve">
 Dirección de Promoción y Prevención de Puertos
</t>
  </si>
  <si>
    <t xml:space="preserve">Se elaboró el 28 de febrero de la presente anualidad  y publicó  en la pagina web de la entidad, el  Boletin Estadistico de Trafico Portuario en Colombia correspondiente a enero a diciembre de 2024. Los enclaces son:
https://www.supertransporte.gov.co/index.php/superintendencia-delegada-de-puertos/estadisticas-trafico-portuario-en-colombia/
https://www.supertransporte.gov.co/documentos/2025/marzo/puertos_06/BOLETIN-ESTADISTICO-TRAFICO-PORTUARIO-EN-COLOMBIA-ENERO-A-DICIEMBRE-2024.pdf
</t>
  </si>
  <si>
    <t>Subcomponente 2 
Participación ciudadana y rendición de cuentas</t>
  </si>
  <si>
    <t>Realizar audiencia pública de rendición de cuentas</t>
  </si>
  <si>
    <t>Audiencia pública de rendición de cuentas realizada</t>
  </si>
  <si>
    <t>Lidera Despacho, Equipo de Cominicaciones, Relacionamiento con el ciudadano y Oficina Asesora de Planeación con apoyo de todas las dependencias</t>
  </si>
  <si>
    <t>Desarrollar un espacio de diálogo virtual (chat, foro, facebook live) de una temática relacionada con Transito y Transporte Terrestre</t>
  </si>
  <si>
    <t>1 espacio de dialogo desarrollado</t>
  </si>
  <si>
    <t>Delegatura de Tránsito y Transporte Terrestre</t>
  </si>
  <si>
    <t>Se está realizando la programación del espacio de diálogo</t>
  </si>
  <si>
    <t>llevar a cabo mesas de trabajo con las empresas de transporte en el marco del programa de prevención ante la reclamación</t>
  </si>
  <si>
    <t>3 mesas de trabajo con las empresas de transporte en el marco del programa de prevención ante la reclamación</t>
  </si>
  <si>
    <r>
      <rPr>
        <b/>
        <sz val="11"/>
        <color rgb="FF000000"/>
        <rFont val="Calibri"/>
        <family val="2"/>
      </rPr>
      <t>Durante el primer cuatrimestre de 2025</t>
    </r>
    <r>
      <rPr>
        <sz val="11"/>
        <color rgb="FF000000"/>
        <rFont val="Calibri"/>
        <family val="2"/>
      </rPr>
      <t>,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cinco mesas de trabajo con empresas del sector: una correspondiente al modo aéreo y cuatro al modo terrestre. Estas sesiones permitieron identificar oportunidades de mejora en la atención al usuario y en la gestión de reclamaciones, promoviendo el cumplimiento normativo y la adopción de buenas prácticas empresariales. Las actas de reunión y el material pedagógico utilizado respaldan la ejecución de estas actividades</t>
    </r>
  </si>
  <si>
    <t xml:space="preserve">En lo corrido del segundo cuatrimestre de 2025,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no se han llevado a cabo mesas de trabajo con empresas del sector. </t>
  </si>
  <si>
    <t xml:space="preserve">
28/11/2027</t>
  </si>
  <si>
    <t>Diseñar, aplicar y sistematizar los datos de una encuesta para conocer los temas a priorizar en la audiencia pública de rendición de cuentas de la Superintendencia de Transporte</t>
  </si>
  <si>
    <t>Encuesta diseñada, divulgada y aplicada</t>
  </si>
  <si>
    <t>Oficina de Planeación con apoyo del grupo de Comunicaciones / Relacionamiento con el Ciudadano</t>
  </si>
  <si>
    <t xml:space="preserve">Desarrollar campaña de expectativa y divulgación de la encuesta de rendición de cuentas dirigido a vigilados y publico en general </t>
  </si>
  <si>
    <t>1 campaña realizada</t>
  </si>
  <si>
    <t>Grupo de Comunicaciones / Relacionamiento con el Ciudadano</t>
  </si>
  <si>
    <t>A la fecha, no se ha iniciado la campaña de expectativa relacionada con la rendición de cuentas, ya que este ejercicio, conforme a la planeación institucional y a lo establecido en años anteriores, se realiza habitualmente en el mes de noviembre. Por tal razón, las acciones de comunicación y divulgación se programarán oportunamente de acuerdo con el cronograma definido para dicho proceso.</t>
  </si>
  <si>
    <t>Hacer encuesta a la Ciudadanía para conocer su percepción sobre la gestión presentada presentada en la Audiencia Pública de Rendición de cuentas 2025</t>
  </si>
  <si>
    <t>Resultados de la encuesta realizada.</t>
  </si>
  <si>
    <t>Divulgar las respuestas a las preguntas efectuadas por la ciudadanía durante la audiencia y en la encuesta posterior a la rendición de cuentas</t>
  </si>
  <si>
    <t>Documento de respuesta a inquietudes publicado en página web</t>
  </si>
  <si>
    <t>Oficina Asesora de Planeación con el apoyo de las Delegaturas / Relacionamiento con el Ciudadano</t>
  </si>
  <si>
    <t>Elaborar el informe final de la estrategia de rendición de cuentas de la entidad.</t>
  </si>
  <si>
    <t>Informe final de la estrategia de Rendición de Cuentas</t>
  </si>
  <si>
    <t>Participar en la audiencia pública de rendición de cuentas  del Sector Transporte</t>
  </si>
  <si>
    <t>Audiencia realizada</t>
  </si>
  <si>
    <t>Despacho del Superintendente</t>
  </si>
  <si>
    <t>Realizar espacios de diálogo  de cara a la ciudadanía</t>
  </si>
  <si>
    <t>Publicaciones, fotografía, entre otras evidencias de los espacios de diálogo realizados</t>
  </si>
  <si>
    <t>Relacionamiento con el ciudadano / comunicaciones</t>
  </si>
  <si>
    <t>Esta actividad se encuetra programada para el mes de julio, el seguimiento y las evidencias se registraran el el segundo cuatrimestre</t>
  </si>
  <si>
    <t>Preparar y realizar espacios de diálogo virtual (facebook live, tiktok live, youtube live e instragam live) con el fin de responder inquitudes y dar a concer los últimos avances de la entidad.</t>
  </si>
  <si>
    <t>Un (1) espacio de diálogo virtual de forma cuatrimestral</t>
  </si>
  <si>
    <t>Se realizaron 8 transmisiones en vivo con el objetivo de promover la participación ciudadana. Estas jornadas permitieron alcanzar a más de 9.869 personas conectadas, fortaleciendo así los canales de comunicación directa con la ciudadanía y fomentando la transparencia en la gestión de la Superintendencia de Transporte.</t>
  </si>
  <si>
    <t xml:space="preserve">Mesas de trabajo realizadas con los actores de la cadena logistica supervisada por la Delegatura de Puertos (vigilados, autoridades, gremios y otros) </t>
  </si>
  <si>
    <t>20 mesas de trabajo realizadas por la Delegatura de Puertos</t>
  </si>
  <si>
    <t xml:space="preserve">Superintendente Delegada de Puertos
Directora de la Dirección de Promoción y Prevención de Puertos
</t>
  </si>
  <si>
    <t xml:space="preserve">Desarrollar un espacio de rendición de cuentas con las organizaciones de la sociedad civil de derechos de las mujeres e igualdad de género, con el fin de socializar avances en el cumplimiento de los objetivos de la política de género institucional </t>
  </si>
  <si>
    <t>Un (1) espacio de rendición de cuentas con las organizaciones de la sociedad civil  de derechos de las mujeres e igualdad de género</t>
  </si>
  <si>
    <t>Equipo de Igual de Género / Oficina Asesora de Planeación</t>
  </si>
  <si>
    <t xml:space="preserve">Desarrollar un espacio de diálogo virtual (chat, foro, facebook live) de un tema relacionado con las acciones desarrolladas por la Delegatura de Puertos </t>
  </si>
  <si>
    <t>Delegatura de Puertos</t>
  </si>
  <si>
    <t>No se ralizó en este cuatrimestre</t>
  </si>
  <si>
    <t>Subcomponente 3
Integridad en el servicio púlico</t>
  </si>
  <si>
    <t>Un (1) documento de pliego de condiciones ajustado</t>
  </si>
  <si>
    <t>Gestión de Talento Humano</t>
  </si>
  <si>
    <t xml:space="preserve">Realizar seguimiento y monitoreo al registro de conflictos de intereses que han surtido trámite </t>
  </si>
  <si>
    <t>Una (1) matriz de seguimiento y monitoreo al registro de conflictos de intereses que han surtido trámite</t>
  </si>
  <si>
    <t>Se anexa matriz del seguimiento y monitoreo del conflicto de intereses.</t>
  </si>
  <si>
    <t xml:space="preserve">Publicar semestralmente un informe con los resultados de minimo 4 estrategias a ser ejecutadas por la Dirección de Promoción y Prevención de Puertos en ejercicio de su función de vigilancia e inspección. </t>
  </si>
  <si>
    <t>Un (1) documento semestral con los resultados de las cuatro (4)estrategias ejecutadas</t>
  </si>
  <si>
    <t>Componente 4. Iniciativas Adicionales</t>
  </si>
  <si>
    <t>Componente 4: Iniciativas adicionales</t>
  </si>
  <si>
    <r>
      <rPr>
        <b/>
        <sz val="11"/>
        <color rgb="FF000000"/>
        <rFont val="Calibri"/>
        <family val="2"/>
        <scheme val="minor"/>
      </rPr>
      <t xml:space="preserve">Subcomponente
</t>
    </r>
    <r>
      <rPr>
        <sz val="11"/>
        <color rgb="FF000000"/>
        <rFont val="Calibri"/>
        <family val="2"/>
        <scheme val="minor"/>
      </rPr>
      <t>Iniciativas Adicionales</t>
    </r>
  </si>
  <si>
    <t xml:space="preserve">Publicar video sobre el deber de rendir testimonio cuando es citado y su consecuencia al rehusarse </t>
  </si>
  <si>
    <t>video publicado sobre el deber de rendir testimonio cuando es citado y su consecuencia al rehusarse</t>
  </si>
  <si>
    <t>Se público el video en la plataforma de Teams, y en familia Supertransporte sobre el deber de rendir testimonio cuando es citado y su consecuencia al rehusarse (PTEP-4.InicAdic_1.1CID)</t>
  </si>
  <si>
    <t xml:space="preserve">Dicha Activadad ya se realizó en el anterior cuatrimestre </t>
  </si>
  <si>
    <t>Publicar banner sobre principios que rigen el proceso de derecho disciplinario</t>
  </si>
  <si>
    <t>Banner sobre principios que rigen el proceso de derecho disciplinario.</t>
  </si>
  <si>
    <t xml:space="preserve">Dicha Actividad no aplica para este catrimestre </t>
  </si>
  <si>
    <t>Dicha Actividad no aplica para este cuatrimestre</t>
  </si>
  <si>
    <t xml:space="preserve">Realizar una campaña para servidores públicos y contratistas en el marco del 18 de agosto; día de la lucha contra la corrupción </t>
  </si>
  <si>
    <t>Publicacion en el Boletin Informativo de la Entidad "herramientas para fortalecer una gestión pública transparente".</t>
  </si>
  <si>
    <t>Se encuentra en un periodo menor a un mes y no reporta registro de informacion</t>
  </si>
  <si>
    <t>Actualización y publicación de Tablas de Control de Acceso.</t>
  </si>
  <si>
    <t xml:space="preserve">Documento de tablas de acceso actualizado y publicado en  pagina WEB y boletín </t>
  </si>
  <si>
    <t>Se inicia la revisión de las tablas de control de acceso, se preveé generar la actualización y publicación antes de la fecha de entrega del compromiso 28/11/2025.</t>
  </si>
  <si>
    <t xml:space="preserve">Actualización de la publicación de Tablas de Retención Documental - TRD, conforme a las modificaciones efectuadas. </t>
  </si>
  <si>
    <t>Documento "tablas de retención documental - TRD" actualizada y publicada pagina WEB</t>
  </si>
  <si>
    <t>Se inicia la revisión de las tablas de retención documental, se preveé generar la actualización y publicación antes de la fecha de entrega del compromiso 28/11/2025.</t>
  </si>
  <si>
    <t xml:space="preserve">Actualización del Inventario Documental del Archivo Central. </t>
  </si>
  <si>
    <t>Formato Único de Inventario Documental - FUID actualizado.</t>
  </si>
  <si>
    <t>Se inicia la revisión de estado de los inventarios, se preveé generar la actualización y publicación antes de la fecha de entrega del compromiso 28/11/2025.</t>
  </si>
  <si>
    <t>Realizar una alianza estratégica con (entidades, institituciones académicas o centros de pensamiento) para promover actividades de generación de conocimiento</t>
  </si>
  <si>
    <t>Un documento en el cual se registre la alianza estratégica con entidades, institituciones académicas o centros de pensamiento para promover actividades de generación de conocimiento</t>
  </si>
  <si>
    <t>No se tienen actividades pendientes para este periodo</t>
  </si>
  <si>
    <t xml:space="preserve">Revisar la información de los trámites, servicios y Otros Procedimientos Administrativos - OPAS, para actualizarla en el SUIT, Portafolio de Trámites y página web de la entidad. </t>
  </si>
  <si>
    <t>Actualizar los tramítes para el pago de obligaciones mediante el boton PSE  y la generación de certificados de paz y salvo y estados financieros, en el sentido de modificar la normatividad y enlaces dispuestos para tales fines.</t>
  </si>
  <si>
    <t>Dirección Financiera</t>
  </si>
  <si>
    <t>Trámite  Orden de entrega de Vehículos de transporte público terrestre automotor inmovilizados</t>
  </si>
  <si>
    <t>Delegatura de Transito y Transporte Terrestre</t>
  </si>
  <si>
    <t>Durante los meses de enero, febrero, marzo y abril, se atendieron 2009 solicitudes de salida de vehículos inmovilizados.</t>
  </si>
  <si>
    <t>LA INFORMACIÓN PRESENTADA NO CORRESPONDE CON LA ACTIVIDAD A REALIZAR. NO SE CUENTA CON EVIDENCIAS CARGADAS</t>
  </si>
  <si>
    <t>Trámite Inscripción y registro de operadores portuarios, marítimos y fluviales</t>
  </si>
  <si>
    <t>Otro Procedimiento Administrativo Conciliación de Conflictos en el Sector transporte e infraestructura</t>
  </si>
  <si>
    <t>Oficina Asesora Jurídica</t>
  </si>
  <si>
    <t>Se levanta acta como se muestra en la evidencia, y en la cual consta que, de acuerdo con la normatividad vigente, no es necesario crear y/o actualizar procedimientos para OPAS</t>
  </si>
  <si>
    <t>Revisar la información normativa y de procedimientos internos del área con el fin de identificar si hay trámites susceptibles de ser inscritos en el SUIT y Portafolio de trámites</t>
  </si>
  <si>
    <t>Revisión la información normativa y de procedimientos internos del área y caso de ser requerido realizar el trámite de inscripción en SUIT</t>
  </si>
  <si>
    <t>Tras realizar la revisión normativa a los procedimientos internos del área, y para el primer cuatrimestre no se requirieron  de la modificación y/o inscripción del trámite en SUIT</t>
  </si>
  <si>
    <t>NO SE CUENTA CON EVIDENCIAS CARGADAS</t>
  </si>
  <si>
    <t>Delegatura para la Protección de Usuarios</t>
  </si>
  <si>
    <t>Por parte de la Delegatura y sus direcciones, no se presentó el reporte de actualización SUIT correspondiente al cuatrimestre</t>
  </si>
  <si>
    <t>Articulación con actores externos para la protección de los usuarios de transporte</t>
  </si>
  <si>
    <t>1 articulación con actores externos</t>
  </si>
  <si>
    <t>Articulación con actores externos para la protección de los usuarios del transporte, en el marco de la reunión general convocada para socializar la metodología de seguimiento a los acuerdos protocolizados en la consulta previa ordenada por la Sentencia T-333</t>
  </si>
  <si>
    <t>Se levanta acta como se muestra en la evidencia, y en la cual consta que, de acuerdo con la normatividad vigente, no es necesario crear y/o actualizar procedimientos para OPAS. En la misma acta se trataron los dos temas.</t>
  </si>
  <si>
    <t>Capacitar al equipo de Regionales de la SuperTransporte sobre cultura del "buen servicio"</t>
  </si>
  <si>
    <t>Capacitaciones desarrolladas</t>
  </si>
  <si>
    <t>Talento Humano</t>
  </si>
  <si>
    <t>Debido al retraso en el proceso contractual de la Entidad, el contrato del Plan Institucional de Capacitación (PIC) no se logró formalizar según lo planeado inicialmente. Adicionalmente, el proceso de selección de las Superintendencias, adelantado por la CNSC, generó cambios en el desarrollo de las actividades internas del Grupo de Talento Humano, entre ellos la reprogramación de las diferentes capacitaciones contempladas en el PIC. Esta capacitación fue programada inicialmente para el 05 de junio de 2025, bajo el ítem 1.20 del eje N.º 2 del PTEP, con fecha límite hasta el 31 de julio de 2025. Por esta razón, se radicó el memorando 20255020042753, solicitando la modificación de las actividades duplicadas. Asimismo, el día 30 de abril finalizaron los contratos de los regionales y, actualmente, durante el mes de mayo, se está adelantando nuevamente el proceso de contratación.</t>
  </si>
  <si>
    <t>POR TEMAS EXTERNOS NO SE LOGRÓ CUMPLIR CON LA ACTIVIDAD EN LOS TIEMPOS ESTABLECIDOS</t>
  </si>
  <si>
    <t>Capacitación abierta a funcionarios en Servicio al Ciudadano</t>
  </si>
  <si>
    <t>Capacitación servicio al ciudadano</t>
  </si>
  <si>
    <t>Desarrollar actividades de sensibilización dirigidas a las diferentes dependencias de la Entidad, sobre el procedimiento y marco normativo para la atención de PQRSD.</t>
  </si>
  <si>
    <t xml:space="preserve">tres (3) sensibilizaciones anuales de la normatividad </t>
  </si>
  <si>
    <t>Desarrollar senciblizaciones en actividades propias del grupo de relacionamiento con el ciudadado</t>
  </si>
  <si>
    <t xml:space="preserve">cuatro (4) sensibilizaciones anuales </t>
  </si>
  <si>
    <t>Teniendo encuenta que sensibilizar abarca actividades como charlas, conferencias, exposiciones, talleres formacion de grupos, concursos, juegos entre otros, se realizaron las siguientes actividades:
En el mes de marzo se remitio el enlace para un Diplomado de lenguaje incluyente y accesible dado por la ESAP,  como evidencia enviamos la invitacion por parte del GIT de Relacionamiento con el Ciudadano a las diferentes areas y el certificado de participacion de algunos de los integrantes del GIT de relacionamiento con el ciudadano  
(PTEP-4.InicAdic_1.22.RelCiud_30abr25.1) y correo electronico
Teniendo en cuenta que unas de las funciones del GIT de Relacionamiento con el Ciudadano es realizar seguimiento a las PQRSD y bandejas de Orfeo para los meses de febrero y abril se realizaron 18 reuniones  de seguimiento a PQRSD, con varias dependecias de la entidad en las cuales se les recordo la importancia de tramitar las PQRSDF de vigencias anteriores a 2025, en pro de cumplir con la normatividad vigente.
 (PTEP-4.InicAdic_1.22.RelCiud_30abr25).</t>
  </si>
  <si>
    <t>Dar a conocer la información de la entidad que se encuentran registrada en GOV.CO para facilitar al usuario su consulta en este aplicativo.</t>
  </si>
  <si>
    <t>Comunicación Web y Redes Sociales</t>
  </si>
  <si>
    <t xml:space="preserve">
Grupo Interno de Comunicaciones</t>
  </si>
  <si>
    <t>Se realizó una campaña en redes sociales con el soporte técnico disponible en el siguiente enlace: https://x.com/Supertransporte/status/1907194188044664890, con el objetivo de dar a conocer el portal GOV.CO.
Adicionalmente, en la página web de la Superintendencia se habilitó un botón que dirige a los usuarios directamente al portal GOV.CO y a los trámites de la entidad disponibles en dicha plataforma.</t>
  </si>
  <si>
    <t>1.24</t>
  </si>
  <si>
    <t>Revisar los procesos de vigilancia, inspección y dos procedimientos de la Dirección de Promoción y Prevención y realizar las actualizaciones pertienentes si así lo requiere.</t>
  </si>
  <si>
    <t>Procesos de vigilancia, inspección y dos procedimientos de la Dirección de Promoción y Prevención revisados y  pubicados en cadena de valor</t>
  </si>
  <si>
    <t>1.25</t>
  </si>
  <si>
    <t>Revisar el proceso de control y un procedimiento de la Dirección de Investigaciones y Control y realizar las actualizaciones pertienentes si así lo requiere.</t>
  </si>
  <si>
    <t>Proceso de control y un procedimiento de la Dirección de Control , revisados y  pubicados en cadena de valor</t>
  </si>
  <si>
    <t>Dirección de Investigaciones y Control de Puertos</t>
  </si>
  <si>
    <t>1.26</t>
  </si>
  <si>
    <t>Socializar al interior de la Delegatura de Puertos los diferentes planes y programas que se ejecutaran en la vigencia 2025.</t>
  </si>
  <si>
    <t xml:space="preserve">Lista de Asistencia.
Acta de Reunion. </t>
  </si>
  <si>
    <t>Desde  principios del mes de marzo se invitó y socializó a funcionarios y contratistas de la Dirección de Promoción y Prevención de la Delegada de Puertos el ejercicio de planeación realizado y consolidado en el Plan de Acción Institucional PAI, se adjuntan evidencias. Adicionalmente, con fecha 30 de abril, la Superintendente Delegada de Puertos remititó a los funcioanrios y contratistas de la Delegatura, un archivo excel con los planes que debe presentar a la OAP.</t>
  </si>
  <si>
    <t>1.27</t>
  </si>
  <si>
    <t xml:space="preserve">Implementar nuevo portal web para la Superintendenia de Transporte </t>
  </si>
  <si>
    <t>Portal web implementado</t>
  </si>
  <si>
    <t>1.28</t>
  </si>
  <si>
    <t>1.29</t>
  </si>
  <si>
    <t>Realizar alianzas interinstitucionales para el fortalecimiento de la cultura ALA/CFT/CFP</t>
  </si>
  <si>
    <t>Documentos donde se registre la alianza interinstitucional</t>
  </si>
  <si>
    <t>Racionalización de trámites</t>
  </si>
  <si>
    <t>Orden de entrega de vehículos de transporte público terrestre automotor inmovilizados</t>
  </si>
  <si>
    <t>Ampliar los tamaños de recepción de documentos, mejorar la estabilidad de la plataforma y corregir documentación o información incompleta.</t>
  </si>
  <si>
    <t>Oficina de Tecnologías de la Información y Comunicaciones / Delegatura de Tránsito y Transporte Terreste</t>
  </si>
  <si>
    <t>OTIC: Se han venido realizando las mesas de trabajo para definir los planes de trabajo</t>
  </si>
  <si>
    <t>Inscripción y registro de operadores portuarios marítimos y fluviales.</t>
  </si>
  <si>
    <t>Reingeniería al módulo de registro de operador portuario para no redundar en entrega de información a la Superintendencia de Transporte</t>
  </si>
  <si>
    <t>Oficina de Tecnologías de la Información y Comunicaciones / Delegatura de Puertos</t>
  </si>
  <si>
    <t>OFICINA ASESORA DE PLANEACIÓN - OAP
PROPUESTA DE CÓMO MARCAR LOS ARCHIVOS PROGRAMA DE TRANSPARENCIA Y ÉTICA PÚBLICA
30 de abril de 2025</t>
  </si>
  <si>
    <t xml:space="preserve">A continuación, se registra la información y los campos mínimos propuestos de cómo se debe marcar los archivos para una mejor identificación y comprensión de la información que se está reportando. </t>
  </si>
  <si>
    <t>NOMBRE DEL INFORME</t>
  </si>
  <si>
    <t>COMPONENTE</t>
  </si>
  <si>
    <r>
      <rPr>
        <b/>
        <sz val="10"/>
        <color rgb="FFFF0066"/>
        <rFont val="Calibri"/>
        <family val="2"/>
        <scheme val="minor"/>
      </rPr>
      <t xml:space="preserve">ACTIVIDAD </t>
    </r>
    <r>
      <rPr>
        <b/>
        <sz val="8"/>
        <color rgb="FFFF0066"/>
        <rFont val="Calibri"/>
        <family val="2"/>
        <scheme val="minor"/>
      </rPr>
      <t xml:space="preserve">
(identifica el subcomponente)</t>
    </r>
  </si>
  <si>
    <t xml:space="preserve"> RESPONSABLE</t>
  </si>
  <si>
    <t>FECHA CORTE DE LA INFORMACIÓN REPORTADA</t>
  </si>
  <si>
    <t>EJEMPLOS PARA MARCAR LAS EVIDENCIAS</t>
  </si>
  <si>
    <r>
      <t xml:space="preserve">PROGRAMA DE TRANSPARENCIA Y ÉTICA PÚBLICA - </t>
    </r>
    <r>
      <rPr>
        <b/>
        <sz val="11"/>
        <color theme="1"/>
        <rFont val="Calibri"/>
        <family val="2"/>
        <scheme val="minor"/>
      </rPr>
      <t>PTEP</t>
    </r>
  </si>
  <si>
    <r>
      <rPr>
        <sz val="11"/>
        <color rgb="FFFF3300"/>
        <rFont val="Calibri"/>
        <family val="2"/>
        <scheme val="minor"/>
      </rPr>
      <t>PTEP</t>
    </r>
    <r>
      <rPr>
        <sz val="11"/>
        <color rgb="FF92D050"/>
        <rFont val="Calibri"/>
        <family val="2"/>
        <scheme val="minor"/>
      </rPr>
      <t>-</t>
    </r>
    <r>
      <rPr>
        <sz val="11"/>
        <color rgb="FF0070C0"/>
        <rFont val="Calibri"/>
        <family val="2"/>
        <scheme val="minor"/>
      </rPr>
      <t>1.Gst.RisgCorrup</t>
    </r>
    <r>
      <rPr>
        <sz val="11"/>
        <color rgb="FF92D050"/>
        <rFont val="Calibri"/>
        <family val="2"/>
        <scheme val="minor"/>
      </rPr>
      <t>_</t>
    </r>
    <r>
      <rPr>
        <sz val="11"/>
        <color rgb="FFFF0066"/>
        <rFont val="Calibri"/>
        <family val="2"/>
        <scheme val="minor"/>
      </rPr>
      <t>1.1</t>
    </r>
    <r>
      <rPr>
        <sz val="11"/>
        <color rgb="FF632523"/>
        <rFont val="Calibri"/>
        <family val="2"/>
        <scheme val="minor"/>
      </rPr>
      <t>.</t>
    </r>
    <r>
      <rPr>
        <sz val="11"/>
        <color rgb="FF00FF00"/>
        <rFont val="Calibri"/>
        <family val="2"/>
        <scheme val="minor"/>
      </rPr>
      <t>OAP</t>
    </r>
    <r>
      <rPr>
        <sz val="11"/>
        <color rgb="FF92D050"/>
        <rFont val="Calibri"/>
        <family val="2"/>
        <scheme val="minor"/>
      </rPr>
      <t>_</t>
    </r>
    <r>
      <rPr>
        <sz val="11"/>
        <color rgb="FFD81E3D"/>
        <rFont val="Calibri"/>
        <family val="2"/>
        <scheme val="minor"/>
      </rPr>
      <t>30abr25</t>
    </r>
  </si>
  <si>
    <t>Control Interno Disciplinario</t>
  </si>
  <si>
    <t>PTEP-1.Gst.RisgCorrup_2.1.CID_30abr25</t>
  </si>
  <si>
    <t>PROGRAMA DE TRANSPARENCIA Y ÉTICA PÚBLICA - PTEP</t>
  </si>
  <si>
    <t>Componente 2: Redes y articulación</t>
  </si>
  <si>
    <t>PTEP-2.RedsyArtc_1.10.OAJ-CConc_30abr25</t>
  </si>
  <si>
    <t>PTEP-2.RedsyArtc_1.16.PTOS-PyP_30abr25
PTEP-2.RedsyArtc_1.16.PTOS-Invst_30abr25</t>
  </si>
  <si>
    <t>PTEP-3.CultLeg.EstdoAbi_3.1.CONTRAT_30abr25</t>
  </si>
  <si>
    <t>PTEP-3.CultLeg.EstdoAbi_3.3.TH_30abr25</t>
  </si>
  <si>
    <t>PTEP-4.InicAdic_1.9.TTT_30abr25</t>
  </si>
  <si>
    <t>PTEP-4.InicAdic_1.22.RelCiud_30abr25</t>
  </si>
  <si>
    <t>PLAN DE PARTICIPACIÓN CIUDADANA</t>
  </si>
  <si>
    <t>PPC_</t>
  </si>
  <si>
    <r>
      <rPr>
        <b/>
        <sz val="10"/>
        <color theme="1"/>
        <rFont val="Calibri"/>
        <family val="2"/>
        <scheme val="minor"/>
      </rPr>
      <t xml:space="preserve">ACTIVIDAD </t>
    </r>
    <r>
      <rPr>
        <sz val="8"/>
        <color theme="1"/>
        <rFont val="Calibri"/>
        <family val="2"/>
        <scheme val="minor"/>
      </rPr>
      <t xml:space="preserve">
(identifica el subcomponente)</t>
    </r>
  </si>
  <si>
    <t>IDENTIFICAR IMÁGENES</t>
  </si>
  <si>
    <t>Se agrega la columna "G" nombrada "Fecha de seguimiento de avance" con el fin de registrar la fecha correspondiente al seguimiento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</si>
</sst>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b/>
      <sz val="11"/>
      <color theme="1"/>
      <name val="Arial Narrow"/>
      <family val="2"/>
    </font>
    <font>
      <sz val="11"/>
      <color indexed="8"/>
      <name val="Arial Narrow"/>
      <family val="2"/>
    </font>
    <font>
      <sz val="11"/>
      <color theme="1"/>
      <name val="Arial Narrow"/>
      <family val="2"/>
    </font>
    <font>
      <b/>
      <sz val="11"/>
      <color indexed="8"/>
      <name val="Arial Narrow"/>
      <family val="2"/>
    </font>
    <font>
      <b/>
      <sz val="10"/>
      <color theme="1"/>
      <name val="Arial Narrow"/>
      <family val="2"/>
    </font>
    <font>
      <sz val="11"/>
      <name val="Arial Narrow"/>
      <family val="2"/>
    </font>
    <font>
      <sz val="11"/>
      <color rgb="FFFF0000"/>
      <name val="Arial Narrow"/>
      <family val="2"/>
    </font>
    <font>
      <sz val="10"/>
      <color theme="1"/>
      <name val="Arial Narrow"/>
      <family val="2"/>
    </font>
    <font>
      <sz val="10"/>
      <name val="Arial"/>
      <family val="2"/>
    </font>
    <font>
      <sz val="10"/>
      <name val="Arial Narrow"/>
      <family val="2"/>
    </font>
    <font>
      <sz val="10"/>
      <color indexed="8"/>
      <name val="Arial Narrow"/>
      <family val="2"/>
    </font>
    <font>
      <b/>
      <sz val="10"/>
      <color indexed="8"/>
      <name val="Arial Narrow"/>
      <family val="2"/>
    </font>
    <font>
      <sz val="8.5"/>
      <color theme="1"/>
      <name val="Arial Narrow"/>
      <family val="2"/>
    </font>
    <font>
      <sz val="11"/>
      <color rgb="FF000000"/>
      <name val="Arial Narrow"/>
      <family val="2"/>
    </font>
    <font>
      <sz val="14"/>
      <color theme="1"/>
      <name val="Calibri"/>
      <family val="2"/>
      <scheme val="minor"/>
    </font>
    <font>
      <sz val="8"/>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0"/>
      <name val="Arial"/>
      <family val="2"/>
    </font>
    <font>
      <sz val="11"/>
      <color rgb="FF000000"/>
      <name val="Calibri"/>
      <family val="2"/>
      <scheme val="minor"/>
    </font>
    <font>
      <sz val="11"/>
      <color rgb="FF000000"/>
      <name val="Calibri"/>
      <family val="2"/>
    </font>
    <font>
      <b/>
      <sz val="11"/>
      <color rgb="FF000000"/>
      <name val="Arial Narrow"/>
      <family val="2"/>
    </font>
    <font>
      <sz val="11"/>
      <name val="Calibri"/>
      <family val="2"/>
    </font>
    <font>
      <b/>
      <sz val="11"/>
      <color rgb="FF000000"/>
      <name val="Calibri"/>
      <family val="2"/>
      <scheme val="minor"/>
    </font>
    <font>
      <sz val="11"/>
      <color rgb="FFFF0000"/>
      <name val="Calibri"/>
      <family val="2"/>
      <scheme val="minor"/>
    </font>
    <font>
      <sz val="8"/>
      <color rgb="FF000000"/>
      <name val="Arial Narrow"/>
      <family val="2"/>
    </font>
    <font>
      <b/>
      <sz val="11"/>
      <color rgb="FF000000"/>
      <name val="Calibri"/>
      <family val="2"/>
    </font>
    <font>
      <b/>
      <sz val="11"/>
      <name val="Calibri"/>
      <family val="2"/>
    </font>
    <font>
      <b/>
      <sz val="10"/>
      <color rgb="FF000000"/>
      <name val="Calibri"/>
      <family val="2"/>
      <scheme val="minor"/>
    </font>
    <font>
      <b/>
      <sz val="16"/>
      <color theme="1"/>
      <name val="Arial Narrow"/>
      <family val="2"/>
    </font>
    <font>
      <sz val="28"/>
      <color theme="1"/>
      <name val="Arial Narrow"/>
      <family val="2"/>
    </font>
    <font>
      <b/>
      <sz val="18"/>
      <color theme="1"/>
      <name val="Arial Narrow"/>
      <family val="2"/>
    </font>
    <font>
      <sz val="12"/>
      <color theme="1"/>
      <name val="Arial Narrow"/>
      <family val="2"/>
    </font>
    <font>
      <b/>
      <sz val="14"/>
      <color theme="1"/>
      <name val="Arial Narrow"/>
      <family val="2"/>
    </font>
    <font>
      <sz val="13"/>
      <color theme="1"/>
      <name val="Arial Narrow"/>
      <family val="2"/>
    </font>
    <font>
      <b/>
      <sz val="12"/>
      <color theme="1"/>
      <name val="Calibri"/>
      <family val="2"/>
      <scheme val="minor"/>
    </font>
    <font>
      <sz val="12"/>
      <color theme="1"/>
      <name val="Calibri"/>
      <family val="2"/>
      <scheme val="minor"/>
    </font>
    <font>
      <b/>
      <sz val="11"/>
      <color rgb="FFFF3300"/>
      <name val="Calibri"/>
      <family val="2"/>
      <scheme val="minor"/>
    </font>
    <font>
      <b/>
      <sz val="11"/>
      <color rgb="FF0070C0"/>
      <name val="Calibri"/>
      <family val="2"/>
      <scheme val="minor"/>
    </font>
    <font>
      <b/>
      <sz val="8"/>
      <color rgb="FFFF0066"/>
      <name val="Calibri"/>
      <family val="2"/>
      <scheme val="minor"/>
    </font>
    <font>
      <b/>
      <sz val="10"/>
      <color rgb="FFFF0066"/>
      <name val="Calibri"/>
      <family val="2"/>
      <scheme val="minor"/>
    </font>
    <font>
      <b/>
      <sz val="11"/>
      <color rgb="FF00FF00"/>
      <name val="Calibri"/>
      <family val="2"/>
      <scheme val="minor"/>
    </font>
    <font>
      <b/>
      <sz val="11"/>
      <color rgb="FFD81E3D"/>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b/>
      <sz val="10"/>
      <color theme="1"/>
      <name val="Calibri"/>
      <family val="2"/>
      <scheme val="minor"/>
    </font>
    <font>
      <sz val="11"/>
      <color rgb="FFFF3300"/>
      <name val="Calibri"/>
      <family val="2"/>
      <scheme val="minor"/>
    </font>
    <font>
      <sz val="11"/>
      <color rgb="FF92D050"/>
      <name val="Calibri"/>
      <family val="2"/>
      <scheme val="minor"/>
    </font>
    <font>
      <sz val="11"/>
      <color rgb="FF0070C0"/>
      <name val="Calibri"/>
      <family val="2"/>
      <scheme val="minor"/>
    </font>
    <font>
      <sz val="11"/>
      <color rgb="FFFF0066"/>
      <name val="Calibri"/>
      <family val="2"/>
      <scheme val="minor"/>
    </font>
    <font>
      <sz val="11"/>
      <color rgb="FF632523"/>
      <name val="Calibri"/>
      <family val="2"/>
      <scheme val="minor"/>
    </font>
    <font>
      <sz val="11"/>
      <color rgb="FF00FF00"/>
      <name val="Calibri"/>
      <family val="2"/>
      <scheme val="minor"/>
    </font>
    <font>
      <sz val="11"/>
      <color rgb="FFD81E3D"/>
      <name val="Calibri"/>
      <family val="2"/>
      <scheme val="minor"/>
    </font>
    <font>
      <sz val="11"/>
      <color rgb="FF000000"/>
      <name val="Calibri"/>
    </font>
    <font>
      <i/>
      <sz val="11"/>
      <color rgb="FF000000"/>
      <name val="Calibri"/>
    </font>
    <font>
      <b/>
      <sz val="11"/>
      <color rgb="FF000000"/>
      <name val="Calibri"/>
    </font>
    <font>
      <sz val="11"/>
      <name val="Calibri"/>
    </font>
    <font>
      <sz val="12"/>
      <color rgb="FF000000"/>
      <name val="Franklin Gothic Book"/>
      <charset val="1"/>
    </font>
  </fonts>
  <fills count="1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s>
  <borders count="77">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4"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rgb="FF000000"/>
      </top>
      <bottom style="thin">
        <color rgb="FF000000"/>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s>
  <cellStyleXfs count="4">
    <xf numFmtId="0" fontId="0" fillId="0" borderId="0"/>
    <xf numFmtId="0" fontId="9" fillId="0" borderId="0"/>
    <xf numFmtId="0" fontId="9" fillId="0" borderId="0" applyNumberFormat="0" applyFont="0" applyFill="0" applyBorder="0" applyAlignment="0" applyProtection="0"/>
    <xf numFmtId="0" fontId="17" fillId="0" borderId="0" applyNumberFormat="0" applyFill="0" applyBorder="0" applyAlignment="0" applyProtection="0"/>
  </cellStyleXfs>
  <cellXfs count="474">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center"/>
    </xf>
    <xf numFmtId="0" fontId="3" fillId="2" borderId="2" xfId="0" applyFont="1" applyFill="1" applyBorder="1" applyAlignment="1">
      <alignment vertical="center" wrapText="1"/>
    </xf>
    <xf numFmtId="0" fontId="3" fillId="2" borderId="2" xfId="0" applyFont="1" applyFill="1" applyBorder="1" applyAlignment="1">
      <alignment horizontal="left" vertical="center" wrapText="1"/>
    </xf>
    <xf numFmtId="0" fontId="3" fillId="0" borderId="0" xfId="0" applyFont="1" applyAlignment="1">
      <alignment wrapText="1"/>
    </xf>
    <xf numFmtId="0" fontId="3" fillId="0" borderId="0" xfId="0" applyFont="1" applyAlignment="1">
      <alignment horizontal="left" vertical="center"/>
    </xf>
    <xf numFmtId="0" fontId="3" fillId="0" borderId="0" xfId="0" applyFont="1" applyAlignment="1">
      <alignment horizontal="center" vertical="center"/>
    </xf>
    <xf numFmtId="0" fontId="13" fillId="0" borderId="0" xfId="0" applyFont="1"/>
    <xf numFmtId="0" fontId="13" fillId="0" borderId="0" xfId="0" applyFont="1" applyAlignment="1">
      <alignment vertical="center"/>
    </xf>
    <xf numFmtId="0" fontId="8" fillId="0" borderId="0" xfId="0" applyFont="1"/>
    <xf numFmtId="0" fontId="8" fillId="0" borderId="0" xfId="0" applyFont="1" applyAlignment="1">
      <alignment horizontal="left"/>
    </xf>
    <xf numFmtId="0" fontId="8" fillId="0" borderId="1" xfId="0" applyFont="1" applyBorder="1"/>
    <xf numFmtId="0" fontId="0" fillId="0" borderId="0" xfId="0" applyAlignment="1">
      <alignment horizontal="center"/>
    </xf>
    <xf numFmtId="0" fontId="0" fillId="2" borderId="0" xfId="0" applyFill="1"/>
    <xf numFmtId="0" fontId="0" fillId="2" borderId="0" xfId="0" applyFill="1" applyAlignment="1">
      <alignment horizontal="center"/>
    </xf>
    <xf numFmtId="0" fontId="8" fillId="0" borderId="2" xfId="0" applyFont="1" applyBorder="1" applyAlignment="1">
      <alignment horizontal="center" vertical="center"/>
    </xf>
    <xf numFmtId="0" fontId="18" fillId="0" borderId="2" xfId="0" applyFont="1" applyBorder="1" applyAlignment="1">
      <alignment horizontal="center" vertical="center" wrapText="1"/>
    </xf>
    <xf numFmtId="0" fontId="19" fillId="2" borderId="2" xfId="0" applyFont="1" applyFill="1" applyBorder="1" applyAlignment="1">
      <alignment horizontal="left" vertical="center" wrapText="1"/>
    </xf>
    <xf numFmtId="14" fontId="19" fillId="2" borderId="2" xfId="0" applyNumberFormat="1" applyFont="1" applyFill="1" applyBorder="1" applyAlignment="1">
      <alignment horizontal="center" vertical="center" wrapText="1"/>
    </xf>
    <xf numFmtId="0" fontId="18" fillId="0" borderId="2" xfId="0" applyFont="1" applyBorder="1" applyAlignment="1">
      <alignment horizontal="center" vertical="center"/>
    </xf>
    <xf numFmtId="0" fontId="18"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wrapText="1"/>
    </xf>
    <xf numFmtId="0" fontId="15" fillId="0" borderId="0" xfId="0" applyFont="1"/>
    <xf numFmtId="0" fontId="15" fillId="0" borderId="0" xfId="0" applyFont="1" applyAlignment="1">
      <alignment horizontal="center"/>
    </xf>
    <xf numFmtId="0" fontId="8" fillId="0" borderId="0" xfId="0" applyFont="1" applyAlignment="1">
      <alignment horizontal="center"/>
    </xf>
    <xf numFmtId="0" fontId="0" fillId="2" borderId="2" xfId="0" applyFill="1" applyBorder="1" applyAlignment="1">
      <alignment vertical="center" wrapText="1"/>
    </xf>
    <xf numFmtId="0" fontId="18" fillId="3" borderId="2" xfId="0" applyFont="1" applyFill="1" applyBorder="1" applyAlignment="1">
      <alignment horizontal="center" vertical="center"/>
    </xf>
    <xf numFmtId="0" fontId="0" fillId="0" borderId="2" xfId="0" applyBorder="1" applyAlignment="1">
      <alignment horizontal="left" vertical="center" wrapText="1"/>
    </xf>
    <xf numFmtId="14" fontId="0" fillId="0" borderId="2" xfId="0" applyNumberFormat="1" applyBorder="1" applyAlignment="1">
      <alignment horizontal="center" vertical="center" wrapText="1"/>
    </xf>
    <xf numFmtId="0" fontId="18" fillId="2" borderId="2" xfId="0" applyFont="1" applyFill="1" applyBorder="1" applyAlignment="1">
      <alignment horizontal="left" vertical="center" wrapText="1"/>
    </xf>
    <xf numFmtId="49" fontId="18" fillId="2" borderId="2" xfId="0" applyNumberFormat="1" applyFont="1" applyFill="1" applyBorder="1" applyAlignment="1">
      <alignment horizontal="center" vertical="center" wrapText="1"/>
    </xf>
    <xf numFmtId="0" fontId="0" fillId="0" borderId="2" xfId="0" applyBorder="1" applyAlignment="1">
      <alignment vertical="center" wrapText="1"/>
    </xf>
    <xf numFmtId="0" fontId="0" fillId="2" borderId="2" xfId="0" applyFill="1" applyBorder="1" applyAlignment="1">
      <alignment horizontal="left" vertical="center" wrapText="1"/>
    </xf>
    <xf numFmtId="0" fontId="18" fillId="0" borderId="5" xfId="0" applyFont="1" applyBorder="1" applyAlignment="1">
      <alignment horizontal="center" vertical="center"/>
    </xf>
    <xf numFmtId="0" fontId="18" fillId="4" borderId="2" xfId="0" applyFont="1" applyFill="1" applyBorder="1" applyAlignment="1">
      <alignment horizontal="center" vertical="center" wrapText="1"/>
    </xf>
    <xf numFmtId="0" fontId="8" fillId="0" borderId="4" xfId="0" applyFont="1" applyBorder="1" applyAlignment="1">
      <alignment vertical="center" wrapText="1"/>
    </xf>
    <xf numFmtId="0" fontId="18" fillId="2" borderId="2" xfId="0" applyFont="1" applyFill="1" applyBorder="1" applyAlignment="1">
      <alignment horizontal="center" vertical="center"/>
    </xf>
    <xf numFmtId="14" fontId="0" fillId="2" borderId="7" xfId="0" applyNumberFormat="1" applyFill="1" applyBorder="1" applyAlignment="1">
      <alignment horizontal="center" vertical="center" wrapText="1"/>
    </xf>
    <xf numFmtId="14" fontId="0" fillId="2" borderId="2" xfId="0" applyNumberFormat="1" applyFill="1" applyBorder="1" applyAlignment="1">
      <alignment horizontal="center" vertical="center" wrapText="1"/>
    </xf>
    <xf numFmtId="0" fontId="8" fillId="2" borderId="0" xfId="0" applyFont="1" applyFill="1"/>
    <xf numFmtId="0" fontId="3" fillId="2" borderId="0" xfId="0" applyFont="1" applyFill="1"/>
    <xf numFmtId="0" fontId="1" fillId="2" borderId="2" xfId="0" applyFont="1" applyFill="1" applyBorder="1" applyAlignment="1">
      <alignment horizontal="center" vertical="center" wrapText="1"/>
    </xf>
    <xf numFmtId="0" fontId="25" fillId="5" borderId="3" xfId="0" applyFont="1" applyFill="1" applyBorder="1" applyAlignment="1">
      <alignment vertical="center" wrapText="1"/>
    </xf>
    <xf numFmtId="0" fontId="25" fillId="5" borderId="2" xfId="0" applyFont="1" applyFill="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8" fillId="0" borderId="0" xfId="0" applyFont="1" applyAlignment="1">
      <alignment vertical="center"/>
    </xf>
    <xf numFmtId="14" fontId="0" fillId="2" borderId="2" xfId="0" applyNumberFormat="1" applyFill="1" applyBorder="1" applyAlignment="1">
      <alignment horizontal="center" vertical="center"/>
    </xf>
    <xf numFmtId="14" fontId="19" fillId="0" borderId="2" xfId="0" applyNumberFormat="1" applyFont="1" applyBorder="1" applyAlignment="1">
      <alignment horizontal="center" vertical="center"/>
    </xf>
    <xf numFmtId="0" fontId="24" fillId="5" borderId="3" xfId="0" applyFont="1" applyFill="1" applyBorder="1" applyAlignment="1">
      <alignment vertical="center" wrapText="1"/>
    </xf>
    <xf numFmtId="49" fontId="28" fillId="2" borderId="2" xfId="0" applyNumberFormat="1" applyFont="1" applyFill="1" applyBorder="1" applyAlignment="1">
      <alignment horizontal="center" vertical="center" wrapText="1"/>
    </xf>
    <xf numFmtId="0" fontId="20" fillId="2" borderId="7" xfId="0" applyFont="1" applyFill="1" applyBorder="1" applyAlignment="1">
      <alignment horizontal="center" vertical="center" wrapText="1"/>
    </xf>
    <xf numFmtId="0" fontId="22" fillId="0" borderId="2" xfId="0" applyFont="1" applyBorder="1" applyAlignment="1">
      <alignment horizontal="center" vertical="center" wrapText="1"/>
    </xf>
    <xf numFmtId="0" fontId="19" fillId="0" borderId="2" xfId="0" applyFont="1" applyBorder="1" applyAlignment="1">
      <alignment horizontal="left" vertical="center" wrapText="1"/>
    </xf>
    <xf numFmtId="14" fontId="24" fillId="0" borderId="2" xfId="0" applyNumberFormat="1" applyFont="1" applyBorder="1" applyAlignment="1">
      <alignment horizontal="center" vertical="center" wrapText="1"/>
    </xf>
    <xf numFmtId="0" fontId="0" fillId="0" borderId="3" xfId="0" applyBorder="1" applyAlignment="1">
      <alignment horizontal="left" vertical="center" wrapText="1"/>
    </xf>
    <xf numFmtId="14" fontId="0" fillId="0" borderId="2" xfId="0" applyNumberFormat="1" applyBorder="1" applyAlignment="1">
      <alignment horizontal="center" vertical="center"/>
    </xf>
    <xf numFmtId="49" fontId="28" fillId="2" borderId="3" xfId="0" applyNumberFormat="1" applyFont="1" applyFill="1" applyBorder="1" applyAlignment="1">
      <alignment horizontal="center" vertical="center" wrapText="1"/>
    </xf>
    <xf numFmtId="0" fontId="25" fillId="2" borderId="3" xfId="0" applyFont="1" applyFill="1" applyBorder="1" applyAlignment="1">
      <alignment vertical="center" wrapText="1"/>
    </xf>
    <xf numFmtId="0" fontId="24" fillId="2" borderId="2" xfId="0" applyFont="1" applyFill="1" applyBorder="1" applyAlignment="1">
      <alignment horizontal="left" vertical="center" wrapText="1"/>
    </xf>
    <xf numFmtId="0" fontId="3" fillId="2" borderId="12" xfId="0" applyFont="1" applyFill="1" applyBorder="1"/>
    <xf numFmtId="0" fontId="3" fillId="2" borderId="12" xfId="0" applyFont="1" applyFill="1" applyBorder="1" applyAlignment="1">
      <alignment horizontal="left" vertical="center" wrapText="1"/>
    </xf>
    <xf numFmtId="14" fontId="6" fillId="2" borderId="12" xfId="0" applyNumberFormat="1" applyFont="1" applyFill="1" applyBorder="1" applyAlignment="1">
      <alignment horizontal="center" vertical="center" wrapText="1"/>
    </xf>
    <xf numFmtId="0" fontId="14" fillId="2" borderId="12" xfId="0" applyFont="1" applyFill="1" applyBorder="1" applyAlignment="1">
      <alignment vertical="center" wrapText="1"/>
    </xf>
    <xf numFmtId="0" fontId="3" fillId="2" borderId="0" xfId="0" applyFont="1" applyFill="1" applyAlignment="1">
      <alignment wrapText="1"/>
    </xf>
    <xf numFmtId="0" fontId="0" fillId="2" borderId="2" xfId="0" applyFill="1" applyBorder="1" applyAlignment="1">
      <alignment horizontal="justify" vertical="center" wrapText="1"/>
    </xf>
    <xf numFmtId="0" fontId="29" fillId="2" borderId="2" xfId="0" applyFont="1" applyFill="1" applyBorder="1" applyAlignment="1">
      <alignment vertical="center"/>
    </xf>
    <xf numFmtId="0" fontId="14" fillId="2" borderId="0" xfId="0" applyFont="1" applyFill="1"/>
    <xf numFmtId="14" fontId="24" fillId="2" borderId="2" xfId="0" applyNumberFormat="1" applyFont="1" applyFill="1" applyBorder="1" applyAlignment="1">
      <alignment horizontal="center" vertical="center" wrapTex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0" fontId="18" fillId="2" borderId="12" xfId="0" applyFont="1" applyFill="1" applyBorder="1" applyAlignment="1">
      <alignment horizontal="center" vertical="center" wrapText="1"/>
    </xf>
    <xf numFmtId="14" fontId="0" fillId="2" borderId="12" xfId="0" applyNumberFormat="1" applyFill="1" applyBorder="1" applyAlignment="1">
      <alignment horizontal="center" vertical="center" wrapText="1"/>
    </xf>
    <xf numFmtId="0" fontId="30" fillId="2" borderId="12"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3" fillId="2" borderId="13" xfId="0" applyFont="1" applyFill="1" applyBorder="1"/>
    <xf numFmtId="0" fontId="3" fillId="2" borderId="0" xfId="0" applyFont="1" applyFill="1" applyAlignment="1">
      <alignment horizontal="center"/>
    </xf>
    <xf numFmtId="0" fontId="25" fillId="6" borderId="12" xfId="0" applyFont="1" applyFill="1" applyBorder="1" applyAlignment="1">
      <alignment vertical="center" wrapText="1"/>
    </xf>
    <xf numFmtId="0" fontId="0" fillId="2" borderId="12" xfId="0" applyFill="1" applyBorder="1" applyAlignment="1">
      <alignment wrapText="1"/>
    </xf>
    <xf numFmtId="0" fontId="8" fillId="2" borderId="12" xfId="0" applyFont="1" applyFill="1" applyBorder="1" applyAlignment="1">
      <alignment horizontal="left" vertical="center" wrapText="1"/>
    </xf>
    <xf numFmtId="0" fontId="0" fillId="2" borderId="12" xfId="0" applyFill="1" applyBorder="1" applyAlignment="1">
      <alignment vertical="center" wrapText="1"/>
    </xf>
    <xf numFmtId="0" fontId="7" fillId="2" borderId="12" xfId="0" applyFont="1" applyFill="1" applyBorder="1" applyAlignment="1">
      <alignment horizontal="left" vertical="center" wrapText="1"/>
    </xf>
    <xf numFmtId="0" fontId="19" fillId="2" borderId="12" xfId="0" applyFont="1" applyFill="1" applyBorder="1" applyAlignment="1">
      <alignment vertical="center" wrapText="1"/>
    </xf>
    <xf numFmtId="0" fontId="0" fillId="2" borderId="12" xfId="0" applyFill="1" applyBorder="1" applyAlignment="1">
      <alignment horizontal="left" vertical="center" wrapText="1"/>
    </xf>
    <xf numFmtId="14" fontId="19" fillId="2" borderId="12" xfId="0" applyNumberFormat="1" applyFont="1" applyFill="1" applyBorder="1" applyAlignment="1">
      <alignment horizontal="center" vertical="center" wrapText="1"/>
    </xf>
    <xf numFmtId="0" fontId="25" fillId="2" borderId="12" xfId="0" applyFont="1" applyFill="1" applyBorder="1" applyAlignment="1">
      <alignment vertical="center" wrapText="1"/>
    </xf>
    <xf numFmtId="0" fontId="27" fillId="2" borderId="12" xfId="0" applyFont="1" applyFill="1" applyBorder="1" applyAlignment="1">
      <alignment vertical="center" wrapText="1"/>
    </xf>
    <xf numFmtId="0" fontId="0" fillId="2" borderId="12" xfId="0" applyFill="1" applyBorder="1" applyAlignment="1">
      <alignment vertical="top" wrapText="1"/>
    </xf>
    <xf numFmtId="0" fontId="25" fillId="5" borderId="12" xfId="0" applyFont="1" applyFill="1" applyBorder="1" applyAlignment="1">
      <alignment vertical="center" wrapText="1"/>
    </xf>
    <xf numFmtId="0" fontId="14" fillId="6" borderId="12" xfId="0" applyFont="1" applyFill="1" applyBorder="1" applyAlignment="1">
      <alignment vertical="center" wrapText="1"/>
    </xf>
    <xf numFmtId="0" fontId="31" fillId="0" borderId="2" xfId="0" applyFont="1" applyBorder="1" applyAlignment="1">
      <alignment horizontal="center" vertical="center" wrapText="1"/>
    </xf>
    <xf numFmtId="14" fontId="27" fillId="0" borderId="5" xfId="0" applyNumberFormat="1" applyFont="1" applyBorder="1" applyAlignment="1">
      <alignment horizontal="center" vertical="center"/>
    </xf>
    <xf numFmtId="0" fontId="31" fillId="0" borderId="3" xfId="0" applyFont="1" applyBorder="1" applyAlignment="1">
      <alignment horizontal="center" vertical="center" wrapText="1"/>
    </xf>
    <xf numFmtId="0" fontId="27" fillId="0" borderId="11" xfId="0" applyFont="1" applyBorder="1" applyAlignment="1">
      <alignment horizontal="center" vertical="center" wrapText="1"/>
    </xf>
    <xf numFmtId="14" fontId="27" fillId="0" borderId="11" xfId="0" applyNumberFormat="1" applyFont="1" applyBorder="1" applyAlignment="1">
      <alignment horizontal="center" vertical="center"/>
    </xf>
    <xf numFmtId="0" fontId="32" fillId="0" borderId="3" xfId="0" applyFont="1" applyBorder="1" applyAlignment="1">
      <alignment horizontal="center" vertical="center" wrapText="1"/>
    </xf>
    <xf numFmtId="0" fontId="25" fillId="0" borderId="5" xfId="0" applyFont="1" applyBorder="1" applyAlignment="1">
      <alignment horizontal="left" vertical="center" wrapText="1"/>
    </xf>
    <xf numFmtId="0" fontId="27" fillId="0" borderId="5" xfId="0" applyFont="1" applyBorder="1" applyAlignment="1">
      <alignment horizontal="left" vertical="center" wrapText="1"/>
    </xf>
    <xf numFmtId="0" fontId="25" fillId="0" borderId="11" xfId="0" applyFont="1" applyBorder="1" applyAlignment="1">
      <alignment horizontal="left" vertical="center" wrapText="1"/>
    </xf>
    <xf numFmtId="0" fontId="27" fillId="0" borderId="11" xfId="0" applyFont="1" applyBorder="1" applyAlignment="1">
      <alignment horizontal="left" vertical="center" wrapText="1"/>
    </xf>
    <xf numFmtId="0" fontId="18" fillId="2" borderId="0" xfId="0" applyFont="1" applyFill="1" applyAlignment="1">
      <alignment vertical="center" wrapText="1"/>
    </xf>
    <xf numFmtId="14" fontId="10" fillId="2" borderId="13" xfId="0" applyNumberFormat="1" applyFont="1" applyFill="1" applyBorder="1" applyAlignment="1">
      <alignment horizontal="center" vertical="center" wrapText="1"/>
    </xf>
    <xf numFmtId="0" fontId="14" fillId="2" borderId="13" xfId="0" applyFont="1" applyFill="1" applyBorder="1" applyAlignment="1">
      <alignment vertical="center" wrapText="1"/>
    </xf>
    <xf numFmtId="0" fontId="6" fillId="2" borderId="2" xfId="0" applyFont="1" applyFill="1" applyBorder="1" applyAlignment="1">
      <alignment horizontal="left" vertical="center" wrapText="1"/>
    </xf>
    <xf numFmtId="0" fontId="24" fillId="6" borderId="11" xfId="0" applyFont="1" applyFill="1" applyBorder="1" applyAlignment="1">
      <alignment horizontal="left" vertical="center" wrapText="1"/>
    </xf>
    <xf numFmtId="0" fontId="8" fillId="0" borderId="2" xfId="0" applyFont="1" applyBorder="1"/>
    <xf numFmtId="14" fontId="24" fillId="6" borderId="2" xfId="0" applyNumberFormat="1" applyFont="1" applyFill="1" applyBorder="1" applyAlignment="1">
      <alignment vertical="center" wrapText="1"/>
    </xf>
    <xf numFmtId="0" fontId="5" fillId="0" borderId="3" xfId="0" applyFont="1" applyBorder="1" applyAlignment="1">
      <alignment vertical="center"/>
    </xf>
    <xf numFmtId="0" fontId="18" fillId="0" borderId="14" xfId="0" applyFont="1" applyBorder="1" applyAlignment="1">
      <alignment horizontal="center" vertical="center"/>
    </xf>
    <xf numFmtId="0" fontId="5" fillId="0" borderId="2" xfId="0" applyFont="1" applyBorder="1" applyAlignment="1">
      <alignment vertical="center"/>
    </xf>
    <xf numFmtId="0" fontId="8" fillId="0" borderId="3" xfId="0" applyFont="1" applyBorder="1" applyAlignment="1">
      <alignment vertical="center" wrapText="1"/>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1" fillId="0" borderId="3" xfId="0" applyFont="1" applyBorder="1" applyAlignment="1">
      <alignment horizontal="center" vertical="center"/>
    </xf>
    <xf numFmtId="0" fontId="3" fillId="2" borderId="0" xfId="0" applyFont="1" applyFill="1" applyAlignment="1">
      <alignment horizontal="left"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xf>
    <xf numFmtId="14" fontId="5" fillId="2" borderId="2" xfId="0" applyNumberFormat="1" applyFont="1" applyFill="1" applyBorder="1" applyAlignment="1">
      <alignment horizontal="center" vertical="center"/>
    </xf>
    <xf numFmtId="14" fontId="27" fillId="0" borderId="2" xfId="0" applyNumberFormat="1" applyFont="1" applyBorder="1" applyAlignment="1">
      <alignment horizontal="center" vertical="center"/>
    </xf>
    <xf numFmtId="0" fontId="8" fillId="9" borderId="2" xfId="0" applyFont="1" applyFill="1" applyBorder="1"/>
    <xf numFmtId="14" fontId="27" fillId="0" borderId="4" xfId="0" applyNumberFormat="1" applyFont="1" applyBorder="1" applyAlignment="1">
      <alignment horizontal="center" vertical="center"/>
    </xf>
    <xf numFmtId="0" fontId="8" fillId="0" borderId="21" xfId="0" applyFont="1" applyBorder="1"/>
    <xf numFmtId="14" fontId="27" fillId="0" borderId="22" xfId="0" applyNumberFormat="1" applyFont="1" applyBorder="1" applyAlignment="1">
      <alignment horizontal="center" vertical="center"/>
    </xf>
    <xf numFmtId="0" fontId="18" fillId="3" borderId="24" xfId="0" applyFont="1" applyFill="1" applyBorder="1" applyAlignment="1">
      <alignment horizontal="center" vertical="center" wrapText="1"/>
    </xf>
    <xf numFmtId="0" fontId="8" fillId="0" borderId="26" xfId="0" applyFont="1" applyBorder="1"/>
    <xf numFmtId="0" fontId="8" fillId="0" borderId="27" xfId="0" applyFont="1" applyBorder="1"/>
    <xf numFmtId="14" fontId="27" fillId="0" borderId="28" xfId="0" applyNumberFormat="1" applyFont="1" applyBorder="1" applyAlignment="1">
      <alignment horizontal="center" vertical="center"/>
    </xf>
    <xf numFmtId="14" fontId="27" fillId="0" borderId="29" xfId="0" applyNumberFormat="1" applyFont="1" applyBorder="1" applyAlignment="1">
      <alignment horizontal="center" vertical="center"/>
    </xf>
    <xf numFmtId="0" fontId="8" fillId="9" borderId="29" xfId="0" applyFont="1" applyFill="1" applyBorder="1"/>
    <xf numFmtId="0" fontId="8" fillId="0" borderId="31" xfId="0" applyFont="1" applyBorder="1"/>
    <xf numFmtId="14" fontId="27" fillId="0" borderId="20" xfId="0" applyNumberFormat="1" applyFont="1" applyBorder="1" applyAlignment="1">
      <alignment horizontal="center" vertical="center" wrapText="1"/>
    </xf>
    <xf numFmtId="0" fontId="8" fillId="2" borderId="2" xfId="0" applyFont="1" applyFill="1" applyBorder="1"/>
    <xf numFmtId="0" fontId="8" fillId="9" borderId="0" xfId="0" applyFont="1" applyFill="1"/>
    <xf numFmtId="0" fontId="0" fillId="2" borderId="28" xfId="0" applyFill="1" applyBorder="1" applyAlignment="1">
      <alignment horizontal="left" vertical="center" wrapText="1"/>
    </xf>
    <xf numFmtId="0" fontId="35" fillId="0" borderId="0" xfId="0" applyFont="1" applyAlignment="1">
      <alignment horizontal="center" vertical="center"/>
    </xf>
    <xf numFmtId="0" fontId="35" fillId="2" borderId="27"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8" fillId="0" borderId="5" xfId="0" applyFont="1" applyBorder="1"/>
    <xf numFmtId="0" fontId="8" fillId="2" borderId="5" xfId="0" applyFont="1" applyFill="1" applyBorder="1"/>
    <xf numFmtId="0" fontId="35" fillId="2" borderId="29" xfId="0" applyFont="1" applyFill="1" applyBorder="1" applyAlignment="1">
      <alignment horizontal="center" vertical="center"/>
    </xf>
    <xf numFmtId="0" fontId="0" fillId="2" borderId="34" xfId="0" applyFill="1" applyBorder="1" applyAlignment="1">
      <alignment horizontal="left" vertical="center" wrapText="1"/>
    </xf>
    <xf numFmtId="0" fontId="8" fillId="2" borderId="40" xfId="0" applyFont="1" applyFill="1" applyBorder="1"/>
    <xf numFmtId="0" fontId="8" fillId="2" borderId="35" xfId="0" applyFont="1" applyFill="1" applyBorder="1"/>
    <xf numFmtId="0" fontId="8" fillId="2" borderId="30" xfId="0" applyFont="1" applyFill="1" applyBorder="1"/>
    <xf numFmtId="0" fontId="35" fillId="2" borderId="36" xfId="0" applyFont="1" applyFill="1" applyBorder="1" applyAlignment="1">
      <alignment horizontal="center" vertical="center"/>
    </xf>
    <xf numFmtId="14" fontId="27" fillId="0" borderId="11" xfId="0" applyNumberFormat="1" applyFont="1" applyBorder="1" applyAlignment="1">
      <alignment horizontal="center" vertical="center" wrapText="1"/>
    </xf>
    <xf numFmtId="14" fontId="5" fillId="0" borderId="0" xfId="0" applyNumberFormat="1" applyFont="1" applyAlignment="1">
      <alignment horizontal="center" vertical="center" wrapText="1"/>
    </xf>
    <xf numFmtId="14" fontId="5" fillId="2" borderId="0" xfId="0" applyNumberFormat="1" applyFont="1" applyFill="1" applyAlignment="1">
      <alignment horizontal="center" vertical="center"/>
    </xf>
    <xf numFmtId="14" fontId="8" fillId="0" borderId="2" xfId="0" applyNumberFormat="1" applyFont="1" applyBorder="1"/>
    <xf numFmtId="14" fontId="8" fillId="0" borderId="0" xfId="0" applyNumberFormat="1" applyFont="1"/>
    <xf numFmtId="14" fontId="5" fillId="1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8" fillId="0" borderId="4" xfId="0" applyFont="1" applyBorder="1"/>
    <xf numFmtId="0" fontId="8" fillId="2" borderId="4" xfId="0" applyFont="1" applyFill="1" applyBorder="1"/>
    <xf numFmtId="0" fontId="8" fillId="2" borderId="41" xfId="0" applyFont="1" applyFill="1" applyBorder="1"/>
    <xf numFmtId="14" fontId="27" fillId="0" borderId="42" xfId="0" applyNumberFormat="1" applyFont="1" applyBorder="1" applyAlignment="1">
      <alignment horizontal="center" vertical="center"/>
    </xf>
    <xf numFmtId="0" fontId="35" fillId="2" borderId="2" xfId="0" applyFont="1" applyFill="1" applyBorder="1" applyAlignment="1">
      <alignment horizontal="center" vertical="center"/>
    </xf>
    <xf numFmtId="0" fontId="37" fillId="0" borderId="2" xfId="0" applyFont="1" applyBorder="1" applyAlignment="1">
      <alignment vertical="center"/>
    </xf>
    <xf numFmtId="0" fontId="37" fillId="2" borderId="2" xfId="0" applyFont="1" applyFill="1" applyBorder="1" applyAlignment="1">
      <alignment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35" fillId="2" borderId="0" xfId="0" applyFont="1" applyFill="1" applyAlignment="1">
      <alignment horizontal="center" vertical="center"/>
    </xf>
    <xf numFmtId="0" fontId="37" fillId="2" borderId="0" xfId="0" applyFont="1" applyFill="1" applyAlignment="1">
      <alignment vertical="center"/>
    </xf>
    <xf numFmtId="0" fontId="18" fillId="0" borderId="14" xfId="0" applyFont="1" applyBorder="1" applyAlignment="1">
      <alignment horizontal="center" vertical="center" wrapText="1"/>
    </xf>
    <xf numFmtId="49" fontId="18" fillId="0" borderId="14" xfId="0" applyNumberFormat="1" applyFont="1" applyBorder="1" applyAlignment="1">
      <alignment horizontal="center" vertical="center"/>
    </xf>
    <xf numFmtId="49" fontId="18" fillId="0" borderId="14" xfId="0" applyNumberFormat="1" applyFont="1" applyBorder="1" applyAlignment="1">
      <alignment horizontal="center" vertical="center" wrapText="1"/>
    </xf>
    <xf numFmtId="0" fontId="18" fillId="3" borderId="20" xfId="0" applyFont="1" applyFill="1" applyBorder="1" applyAlignment="1">
      <alignment horizontal="center" vertical="center" wrapText="1"/>
    </xf>
    <xf numFmtId="0" fontId="8" fillId="2" borderId="22" xfId="0" applyFont="1" applyFill="1" applyBorder="1"/>
    <xf numFmtId="0" fontId="8" fillId="2" borderId="44" xfId="0" applyFont="1" applyFill="1" applyBorder="1"/>
    <xf numFmtId="0" fontId="35" fillId="2" borderId="4" xfId="0" applyFont="1" applyFill="1" applyBorder="1" applyAlignment="1">
      <alignment horizontal="center" vertical="center"/>
    </xf>
    <xf numFmtId="0" fontId="37" fillId="0" borderId="2" xfId="0" applyFont="1" applyBorder="1" applyAlignment="1">
      <alignment horizontal="center" vertical="center"/>
    </xf>
    <xf numFmtId="0" fontId="37" fillId="2" borderId="2" xfId="0" applyFont="1" applyFill="1" applyBorder="1" applyAlignment="1">
      <alignment horizontal="center" vertical="center"/>
    </xf>
    <xf numFmtId="0" fontId="39" fillId="0" borderId="7" xfId="0" applyFont="1" applyBorder="1" applyAlignment="1">
      <alignment horizontal="center" vertical="center"/>
    </xf>
    <xf numFmtId="0" fontId="39" fillId="0" borderId="12" xfId="0" applyFont="1" applyBorder="1" applyAlignment="1">
      <alignment horizontal="center" vertical="center"/>
    </xf>
    <xf numFmtId="0" fontId="39" fillId="2" borderId="12" xfId="0" applyFont="1" applyFill="1" applyBorder="1" applyAlignment="1">
      <alignment horizontal="center" vertical="center"/>
    </xf>
    <xf numFmtId="0" fontId="39" fillId="2" borderId="12" xfId="0" applyFont="1" applyFill="1" applyBorder="1" applyAlignment="1">
      <alignment horizontal="center" vertical="center" wrapText="1"/>
    </xf>
    <xf numFmtId="0" fontId="42" fillId="0" borderId="32" xfId="0" applyFont="1" applyBorder="1" applyAlignment="1">
      <alignment horizontal="center" vertical="center" wrapText="1"/>
    </xf>
    <xf numFmtId="0" fontId="43" fillId="0" borderId="45" xfId="0" applyFont="1" applyBorder="1" applyAlignment="1">
      <alignment horizontal="center" vertical="center" wrapText="1"/>
    </xf>
    <xf numFmtId="0" fontId="44" fillId="0" borderId="43" xfId="0" applyFont="1" applyBorder="1" applyAlignment="1">
      <alignment horizontal="center" vertical="center" wrapText="1"/>
    </xf>
    <xf numFmtId="0" fontId="46" fillId="0" borderId="45" xfId="0" applyFont="1" applyBorder="1" applyAlignment="1">
      <alignment horizontal="center" vertical="center" wrapText="1"/>
    </xf>
    <xf numFmtId="15" fontId="47" fillId="0" borderId="43" xfId="0" applyNumberFormat="1" applyFont="1" applyBorder="1" applyAlignment="1">
      <alignment horizontal="center" vertical="center" wrapText="1"/>
    </xf>
    <xf numFmtId="0" fontId="40" fillId="0" borderId="45" xfId="0" applyFont="1" applyBorder="1" applyAlignment="1">
      <alignment horizontal="center" vertical="center" wrapText="1"/>
    </xf>
    <xf numFmtId="0" fontId="0" fillId="0" borderId="0" xfId="0" applyAlignment="1">
      <alignment horizontal="center" vertical="center" wrapText="1"/>
    </xf>
    <xf numFmtId="0" fontId="48" fillId="0" borderId="3" xfId="0" applyFont="1" applyBorder="1" applyAlignment="1">
      <alignment horizontal="left" vertical="center" wrapText="1"/>
    </xf>
    <xf numFmtId="0" fontId="0" fillId="0" borderId="3" xfId="0" applyBorder="1" applyAlignment="1">
      <alignment horizontal="center" vertical="center"/>
    </xf>
    <xf numFmtId="0" fontId="49" fillId="0" borderId="3" xfId="0" applyFont="1" applyBorder="1" applyAlignment="1">
      <alignment horizontal="left" vertical="center" wrapText="1"/>
    </xf>
    <xf numFmtId="15" fontId="0" fillId="0" borderId="3" xfId="0" applyNumberFormat="1" applyBorder="1" applyAlignment="1">
      <alignment horizontal="center" vertical="center"/>
    </xf>
    <xf numFmtId="0" fontId="0" fillId="0" borderId="0" xfId="0" applyAlignment="1">
      <alignment horizontal="left" vertical="center"/>
    </xf>
    <xf numFmtId="0" fontId="48" fillId="0" borderId="2" xfId="0" applyFont="1" applyBorder="1" applyAlignment="1">
      <alignment horizontal="left" vertical="center" wrapText="1"/>
    </xf>
    <xf numFmtId="0" fontId="0" fillId="0" borderId="2" xfId="0" applyBorder="1" applyAlignment="1">
      <alignment horizontal="center" vertical="center"/>
    </xf>
    <xf numFmtId="0" fontId="49" fillId="0" borderId="2" xfId="0" applyFont="1" applyBorder="1" applyAlignment="1">
      <alignment horizontal="left" vertical="center" wrapText="1"/>
    </xf>
    <xf numFmtId="15" fontId="0" fillId="0" borderId="2" xfId="0" applyNumberFormat="1" applyBorder="1" applyAlignment="1">
      <alignment horizontal="center" vertical="center"/>
    </xf>
    <xf numFmtId="0" fontId="0" fillId="0" borderId="2" xfId="0" applyBorder="1" applyAlignment="1">
      <alignment horizontal="left" vertical="center"/>
    </xf>
    <xf numFmtId="0" fontId="50" fillId="0" borderId="2" xfId="0" applyFont="1" applyBorder="1" applyAlignment="1">
      <alignment horizontal="left" vertical="center" wrapText="1"/>
    </xf>
    <xf numFmtId="0" fontId="50" fillId="0" borderId="2" xfId="0" applyFont="1" applyBorder="1" applyAlignment="1">
      <alignment horizontal="left" vertical="center"/>
    </xf>
    <xf numFmtId="0" fontId="50" fillId="0" borderId="2" xfId="0" applyFont="1" applyBorder="1" applyAlignment="1">
      <alignment horizontal="center" vertical="center"/>
    </xf>
    <xf numFmtId="15" fontId="50" fillId="0" borderId="2" xfId="0" applyNumberFormat="1" applyFont="1" applyBorder="1" applyAlignment="1">
      <alignment horizontal="center" vertical="center"/>
    </xf>
    <xf numFmtId="0" fontId="0" fillId="0" borderId="2" xfId="0" applyBorder="1" applyAlignment="1">
      <alignment horizontal="center" vertical="center" wrapText="1"/>
    </xf>
    <xf numFmtId="0" fontId="49" fillId="0" borderId="2" xfId="0" applyFont="1" applyBorder="1" applyAlignment="1">
      <alignment horizontal="center" vertical="center" wrapText="1"/>
    </xf>
    <xf numFmtId="15" fontId="0" fillId="0" borderId="2" xfId="0" applyNumberFormat="1" applyBorder="1" applyAlignment="1">
      <alignment horizontal="center" vertical="center" wrapText="1"/>
    </xf>
    <xf numFmtId="15" fontId="0" fillId="0" borderId="0" xfId="0" applyNumberFormat="1" applyAlignment="1">
      <alignment horizontal="center"/>
    </xf>
    <xf numFmtId="14" fontId="8" fillId="0" borderId="2" xfId="0" applyNumberFormat="1" applyFont="1" applyBorder="1" applyAlignment="1">
      <alignment horizontal="center"/>
    </xf>
    <xf numFmtId="14" fontId="0" fillId="2" borderId="46" xfId="0" applyNumberFormat="1" applyFill="1" applyBorder="1" applyAlignment="1">
      <alignment horizontal="center" vertical="center" wrapText="1"/>
    </xf>
    <xf numFmtId="0" fontId="0" fillId="2" borderId="13" xfId="0" applyFill="1" applyBorder="1" applyAlignment="1">
      <alignment vertical="top" wrapText="1"/>
    </xf>
    <xf numFmtId="0" fontId="27" fillId="2" borderId="12" xfId="0" applyFont="1" applyFill="1" applyBorder="1" applyAlignment="1">
      <alignment horizontal="center" vertical="center" wrapText="1"/>
    </xf>
    <xf numFmtId="49" fontId="18" fillId="2" borderId="2" xfId="0" applyNumberFormat="1" applyFont="1" applyFill="1" applyBorder="1" applyAlignment="1">
      <alignment vertical="center" wrapText="1"/>
    </xf>
    <xf numFmtId="0" fontId="37" fillId="0" borderId="2" xfId="0" applyFont="1" applyBorder="1" applyAlignment="1">
      <alignment vertical="center" wrapText="1"/>
    </xf>
    <xf numFmtId="0" fontId="37" fillId="2" borderId="2" xfId="0" applyFont="1" applyFill="1" applyBorder="1" applyAlignment="1">
      <alignment vertical="center" wrapText="1"/>
    </xf>
    <xf numFmtId="0" fontId="53" fillId="0" borderId="3" xfId="0" applyFont="1" applyBorder="1" applyAlignment="1">
      <alignment horizontal="left" vertical="center"/>
    </xf>
    <xf numFmtId="0" fontId="25" fillId="0" borderId="2" xfId="0" applyFont="1" applyBorder="1" applyAlignment="1">
      <alignment horizontal="center" wrapText="1"/>
    </xf>
    <xf numFmtId="0" fontId="14" fillId="2" borderId="47" xfId="0" applyFont="1" applyFill="1" applyBorder="1" applyAlignment="1">
      <alignment vertical="center" wrapText="1"/>
    </xf>
    <xf numFmtId="0" fontId="25" fillId="0" borderId="12" xfId="0" applyFont="1" applyBorder="1" applyAlignment="1">
      <alignment horizontal="center" vertical="center" wrapText="1"/>
    </xf>
    <xf numFmtId="0" fontId="59" fillId="2" borderId="12" xfId="0" applyFont="1" applyFill="1" applyBorder="1" applyAlignment="1">
      <alignment vertical="center" wrapText="1"/>
    </xf>
    <xf numFmtId="14" fontId="32" fillId="0" borderId="5" xfId="0" applyNumberFormat="1" applyFont="1" applyBorder="1" applyAlignment="1">
      <alignment horizontal="center" vertical="center"/>
    </xf>
    <xf numFmtId="14" fontId="32" fillId="0" borderId="5" xfId="0" applyNumberFormat="1" applyFont="1" applyBorder="1" applyAlignment="1">
      <alignment horizontal="center" vertical="center" wrapText="1"/>
    </xf>
    <xf numFmtId="0" fontId="8" fillId="2" borderId="40" xfId="0" applyFont="1" applyFill="1" applyBorder="1" applyAlignment="1">
      <alignment wrapText="1"/>
    </xf>
    <xf numFmtId="0" fontId="0" fillId="2" borderId="3" xfId="0" applyFill="1" applyBorder="1" applyAlignment="1">
      <alignment horizontal="left" vertical="center" wrapText="1"/>
    </xf>
    <xf numFmtId="0" fontId="24" fillId="6" borderId="12" xfId="0" applyFont="1" applyFill="1" applyBorder="1" applyAlignment="1">
      <alignment horizontal="left" vertical="center" wrapText="1"/>
    </xf>
    <xf numFmtId="14" fontId="19" fillId="2" borderId="12" xfId="0" applyNumberFormat="1" applyFont="1" applyFill="1" applyBorder="1" applyAlignment="1">
      <alignment horizontal="center" vertical="center"/>
    </xf>
    <xf numFmtId="14" fontId="8" fillId="0" borderId="12" xfId="0" applyNumberFormat="1" applyFont="1" applyBorder="1"/>
    <xf numFmtId="0" fontId="8" fillId="0" borderId="12" xfId="0" applyFont="1" applyBorder="1"/>
    <xf numFmtId="0" fontId="8" fillId="2" borderId="12" xfId="0" applyFont="1" applyFill="1" applyBorder="1"/>
    <xf numFmtId="14" fontId="3" fillId="2" borderId="12" xfId="0" applyNumberFormat="1" applyFont="1" applyFill="1" applyBorder="1" applyAlignment="1">
      <alignment horizontal="center" vertical="center"/>
    </xf>
    <xf numFmtId="0" fontId="0" fillId="2" borderId="42" xfId="0" applyFill="1" applyBorder="1" applyAlignment="1">
      <alignment horizontal="left" vertical="center" wrapText="1"/>
    </xf>
    <xf numFmtId="0" fontId="8" fillId="0" borderId="42" xfId="0" applyFont="1" applyBorder="1"/>
    <xf numFmtId="0" fontId="8" fillId="2" borderId="42" xfId="0" applyFont="1" applyFill="1" applyBorder="1"/>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14" fontId="5" fillId="0" borderId="7" xfId="0" applyNumberFormat="1" applyFont="1" applyBorder="1" applyAlignment="1">
      <alignment horizontal="center" vertical="center" wrapText="1"/>
    </xf>
    <xf numFmtId="14" fontId="27" fillId="0" borderId="7" xfId="0" applyNumberFormat="1" applyFont="1" applyBorder="1" applyAlignment="1">
      <alignment horizontal="center" vertical="center"/>
    </xf>
    <xf numFmtId="14" fontId="27" fillId="0" borderId="17" xfId="0" applyNumberFormat="1" applyFont="1" applyBorder="1" applyAlignment="1">
      <alignment horizontal="center" vertical="center"/>
    </xf>
    <xf numFmtId="14" fontId="27" fillId="0" borderId="48" xfId="0" applyNumberFormat="1" applyFont="1" applyBorder="1" applyAlignment="1">
      <alignment horizontal="center" vertical="center"/>
    </xf>
    <xf numFmtId="14" fontId="27" fillId="0" borderId="49" xfId="0" applyNumberFormat="1" applyFont="1" applyBorder="1" applyAlignment="1">
      <alignment horizontal="center" vertical="center"/>
    </xf>
    <xf numFmtId="14" fontId="32" fillId="0" borderId="10" xfId="0" applyNumberFormat="1" applyFont="1" applyBorder="1" applyAlignment="1">
      <alignment horizontal="center" vertical="center"/>
    </xf>
    <xf numFmtId="0" fontId="18" fillId="2" borderId="3" xfId="0" applyFont="1" applyFill="1" applyBorder="1" applyAlignment="1">
      <alignment horizontal="center" vertical="center" wrapText="1"/>
    </xf>
    <xf numFmtId="14" fontId="0" fillId="2" borderId="3" xfId="0" applyNumberFormat="1" applyFill="1" applyBorder="1" applyAlignment="1">
      <alignment horizontal="center" vertical="center" wrapText="1"/>
    </xf>
    <xf numFmtId="14" fontId="24" fillId="6" borderId="3" xfId="0" applyNumberFormat="1" applyFont="1" applyFill="1" applyBorder="1" applyAlignment="1">
      <alignment vertical="center" wrapText="1"/>
    </xf>
    <xf numFmtId="0" fontId="3" fillId="2" borderId="3" xfId="0" applyFont="1" applyFill="1" applyBorder="1" applyAlignment="1">
      <alignment horizontal="left" vertical="center" wrapText="1"/>
    </xf>
    <xf numFmtId="14" fontId="8" fillId="0" borderId="3" xfId="0" applyNumberFormat="1" applyFont="1" applyBorder="1"/>
    <xf numFmtId="0" fontId="8" fillId="2" borderId="3" xfId="0" applyFont="1" applyFill="1" applyBorder="1"/>
    <xf numFmtId="0" fontId="0" fillId="2" borderId="18" xfId="0" applyFill="1" applyBorder="1" applyAlignment="1">
      <alignment horizontal="left" vertical="center" wrapText="1"/>
    </xf>
    <xf numFmtId="0" fontId="0" fillId="2" borderId="50" xfId="0" applyFill="1" applyBorder="1" applyAlignment="1">
      <alignment horizontal="left" vertical="center" wrapText="1"/>
    </xf>
    <xf numFmtId="0" fontId="8" fillId="2" borderId="51" xfId="0" applyFont="1" applyFill="1" applyBorder="1"/>
    <xf numFmtId="0" fontId="8" fillId="2" borderId="52" xfId="0" applyFont="1" applyFill="1" applyBorder="1"/>
    <xf numFmtId="0" fontId="8" fillId="2" borderId="53" xfId="0" applyFont="1" applyFill="1" applyBorder="1"/>
    <xf numFmtId="0" fontId="8" fillId="2" borderId="12" xfId="0" applyFont="1" applyFill="1" applyBorder="1" applyAlignment="1">
      <alignment wrapText="1"/>
    </xf>
    <xf numFmtId="0" fontId="8" fillId="2" borderId="12" xfId="0" applyFont="1" applyFill="1" applyBorder="1" applyAlignment="1">
      <alignment vertical="center" wrapText="1"/>
    </xf>
    <xf numFmtId="0" fontId="27" fillId="2" borderId="46" xfId="0" applyFont="1" applyFill="1" applyBorder="1" applyAlignment="1">
      <alignment horizontal="center" vertical="center" wrapText="1"/>
    </xf>
    <xf numFmtId="0" fontId="14" fillId="2" borderId="54"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5" fillId="2" borderId="12" xfId="0" applyFont="1" applyFill="1" applyBorder="1" applyAlignment="1">
      <alignment horizontal="center" vertical="center"/>
    </xf>
    <xf numFmtId="14" fontId="0" fillId="2" borderId="15" xfId="0" applyNumberFormat="1" applyFill="1" applyBorder="1" applyAlignment="1">
      <alignment horizontal="center" vertical="center" wrapText="1"/>
    </xf>
    <xf numFmtId="0" fontId="25" fillId="2" borderId="15" xfId="0" applyFont="1" applyFill="1" applyBorder="1" applyAlignment="1">
      <alignment vertical="center" wrapText="1"/>
    </xf>
    <xf numFmtId="0" fontId="0" fillId="2" borderId="15" xfId="0" applyFill="1" applyBorder="1" applyAlignment="1">
      <alignment horizontal="left" vertical="center" wrapText="1"/>
    </xf>
    <xf numFmtId="14" fontId="8" fillId="0" borderId="15" xfId="0" applyNumberFormat="1" applyFont="1" applyBorder="1"/>
    <xf numFmtId="0" fontId="8" fillId="0" borderId="15" xfId="0" applyFont="1" applyBorder="1"/>
    <xf numFmtId="0" fontId="8" fillId="2" borderId="15" xfId="0" applyFont="1" applyFill="1" applyBorder="1"/>
    <xf numFmtId="0" fontId="8" fillId="2" borderId="55" xfId="0" applyFont="1" applyFill="1" applyBorder="1"/>
    <xf numFmtId="0" fontId="8" fillId="0" borderId="10" xfId="0" applyFont="1" applyBorder="1"/>
    <xf numFmtId="0" fontId="8" fillId="0" borderId="7" xfId="0" applyFont="1" applyBorder="1"/>
    <xf numFmtId="0" fontId="8" fillId="2" borderId="7" xfId="0" applyFont="1" applyFill="1" applyBorder="1"/>
    <xf numFmtId="0" fontId="35" fillId="2" borderId="56" xfId="0" applyFont="1" applyFill="1" applyBorder="1" applyAlignment="1">
      <alignment horizontal="center" vertical="center"/>
    </xf>
    <xf numFmtId="14" fontId="0" fillId="2" borderId="14" xfId="0" applyNumberFormat="1" applyFill="1" applyBorder="1" applyAlignment="1">
      <alignment horizontal="center" vertical="center" wrapText="1"/>
    </xf>
    <xf numFmtId="0" fontId="25" fillId="2" borderId="14" xfId="0" applyFont="1" applyFill="1" applyBorder="1" applyAlignment="1">
      <alignment vertical="center" wrapText="1"/>
    </xf>
    <xf numFmtId="0" fontId="0" fillId="2" borderId="14" xfId="0" applyFill="1" applyBorder="1" applyAlignment="1">
      <alignment horizontal="left" vertical="center" wrapText="1"/>
    </xf>
    <xf numFmtId="14" fontId="8" fillId="0" borderId="14" xfId="0" applyNumberFormat="1" applyFont="1" applyBorder="1"/>
    <xf numFmtId="0" fontId="8" fillId="0" borderId="14" xfId="0" applyFont="1" applyBorder="1"/>
    <xf numFmtId="0" fontId="8" fillId="2" borderId="14" xfId="0" applyFont="1" applyFill="1" applyBorder="1"/>
    <xf numFmtId="0" fontId="8" fillId="2" borderId="57" xfId="0" applyFont="1" applyFill="1" applyBorder="1"/>
    <xf numFmtId="0" fontId="8" fillId="0" borderId="11" xfId="0" applyFont="1" applyBorder="1"/>
    <xf numFmtId="0" fontId="8" fillId="0" borderId="3" xfId="0" applyFont="1" applyBorder="1"/>
    <xf numFmtId="0" fontId="35" fillId="2" borderId="58" xfId="0" applyFont="1" applyFill="1" applyBorder="1" applyAlignment="1">
      <alignment horizontal="center" vertical="center"/>
    </xf>
    <xf numFmtId="0" fontId="59" fillId="0" borderId="3" xfId="0" applyFont="1" applyBorder="1" applyAlignment="1">
      <alignment vertical="center" wrapText="1"/>
    </xf>
    <xf numFmtId="0" fontId="62" fillId="5" borderId="12" xfId="0" applyFont="1" applyFill="1" applyBorder="1" applyAlignment="1">
      <alignment wrapText="1"/>
    </xf>
    <xf numFmtId="0" fontId="62" fillId="5" borderId="14" xfId="0" applyFont="1" applyFill="1" applyBorder="1" applyAlignment="1">
      <alignment wrapText="1"/>
    </xf>
    <xf numFmtId="14" fontId="6" fillId="2" borderId="46" xfId="0" applyNumberFormat="1" applyFont="1" applyFill="1" applyBorder="1" applyAlignment="1">
      <alignment horizontal="center" vertical="center" wrapText="1"/>
    </xf>
    <xf numFmtId="0" fontId="3" fillId="2" borderId="13" xfId="0" applyFont="1" applyFill="1" applyBorder="1" applyAlignment="1">
      <alignment horizontal="justify" vertical="center" wrapText="1"/>
    </xf>
    <xf numFmtId="0" fontId="27" fillId="2" borderId="15" xfId="0" applyFont="1" applyFill="1" applyBorder="1" applyAlignment="1">
      <alignment vertical="center" wrapText="1"/>
    </xf>
    <xf numFmtId="0" fontId="59" fillId="0" borderId="2" xfId="0" applyFont="1" applyBorder="1" applyAlignment="1">
      <alignment horizontal="center" vertical="center" wrapText="1"/>
    </xf>
    <xf numFmtId="0" fontId="62" fillId="2" borderId="14" xfId="0" applyFont="1" applyFill="1" applyBorder="1" applyAlignment="1">
      <alignment wrapText="1"/>
    </xf>
    <xf numFmtId="0" fontId="8" fillId="12" borderId="40" xfId="0" applyFont="1" applyFill="1" applyBorder="1"/>
    <xf numFmtId="0" fontId="59" fillId="2" borderId="3" xfId="0" applyFont="1" applyFill="1" applyBorder="1" applyAlignment="1">
      <alignment vertical="center" wrapText="1"/>
    </xf>
    <xf numFmtId="0" fontId="3" fillId="12" borderId="12" xfId="0" applyFont="1" applyFill="1" applyBorder="1" applyAlignment="1">
      <alignment horizontal="left" vertical="center" wrapText="1"/>
    </xf>
    <xf numFmtId="0" fontId="0" fillId="12" borderId="2" xfId="0" applyFill="1" applyBorder="1" applyAlignment="1">
      <alignment vertical="center" wrapText="1"/>
    </xf>
    <xf numFmtId="0" fontId="59" fillId="0" borderId="12" xfId="0" applyFont="1" applyBorder="1" applyAlignment="1">
      <alignment wrapText="1"/>
    </xf>
    <xf numFmtId="0" fontId="27" fillId="2" borderId="46" xfId="0" applyFont="1" applyFill="1" applyBorder="1" applyAlignment="1">
      <alignment vertical="center" wrapText="1"/>
    </xf>
    <xf numFmtId="0" fontId="0" fillId="2" borderId="13" xfId="0" applyFill="1" applyBorder="1" applyAlignment="1">
      <alignment wrapText="1"/>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4" xfId="0" applyFill="1" applyBorder="1" applyAlignment="1">
      <alignment vertical="top" wrapText="1"/>
    </xf>
    <xf numFmtId="0" fontId="0" fillId="2" borderId="14" xfId="0" applyFill="1" applyBorder="1" applyAlignment="1">
      <alignment wrapText="1"/>
    </xf>
    <xf numFmtId="0" fontId="63" fillId="0" borderId="12" xfId="0" applyFont="1" applyBorder="1"/>
    <xf numFmtId="0" fontId="27" fillId="2" borderId="14" xfId="0" applyFont="1" applyFill="1" applyBorder="1" applyAlignment="1">
      <alignment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1" fillId="0" borderId="19"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18" fillId="2" borderId="8"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65" xfId="0"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xf>
    <xf numFmtId="0" fontId="8" fillId="0" borderId="9" xfId="0" applyFont="1" applyBorder="1" applyAlignment="1">
      <alignment horizontal="center"/>
    </xf>
    <xf numFmtId="0" fontId="5" fillId="0" borderId="3" xfId="0" applyFont="1" applyBorder="1" applyAlignment="1">
      <alignment horizontal="center" vertical="center"/>
    </xf>
    <xf numFmtId="0" fontId="18" fillId="3" borderId="4"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5" xfId="0" applyFont="1" applyFill="1" applyBorder="1" applyAlignment="1">
      <alignment horizontal="center" vertical="center"/>
    </xf>
    <xf numFmtId="0" fontId="0" fillId="2" borderId="64" xfId="0" applyFill="1" applyBorder="1" applyAlignment="1">
      <alignment horizontal="center" vertical="center" wrapText="1"/>
    </xf>
    <xf numFmtId="0" fontId="0" fillId="2" borderId="67"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8" fillId="0" borderId="69" xfId="0" applyFont="1" applyBorder="1"/>
    <xf numFmtId="14" fontId="0" fillId="2" borderId="13" xfId="0" applyNumberFormat="1" applyFill="1" applyBorder="1" applyAlignment="1">
      <alignment horizontal="center" vertical="center" wrapText="1"/>
    </xf>
    <xf numFmtId="14" fontId="0" fillId="2" borderId="54" xfId="0" applyNumberFormat="1" applyFill="1" applyBorder="1" applyAlignment="1">
      <alignment horizontal="center" vertical="center" wrapText="1"/>
    </xf>
    <xf numFmtId="0" fontId="3" fillId="2" borderId="72" xfId="0" applyFont="1" applyFill="1" applyBorder="1" applyAlignment="1">
      <alignment horizontal="left" indent="1"/>
    </xf>
    <xf numFmtId="0" fontId="0" fillId="2" borderId="17" xfId="0" applyFill="1" applyBorder="1" applyAlignment="1">
      <alignment horizontal="center" vertical="center" wrapText="1"/>
    </xf>
    <xf numFmtId="0" fontId="0" fillId="2" borderId="70" xfId="0" applyFill="1" applyBorder="1" applyAlignment="1">
      <alignment horizontal="center" vertical="center" wrapText="1"/>
    </xf>
    <xf numFmtId="0" fontId="0" fillId="2" borderId="18" xfId="0" applyFill="1" applyBorder="1" applyAlignment="1">
      <alignment horizontal="center" vertical="center" wrapText="1"/>
    </xf>
    <xf numFmtId="14" fontId="0" fillId="2" borderId="5" xfId="0" applyNumberFormat="1" applyFill="1" applyBorder="1" applyAlignment="1">
      <alignment horizontal="center" vertical="center" wrapText="1"/>
    </xf>
    <xf numFmtId="0" fontId="3" fillId="2" borderId="4"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14" fillId="2" borderId="73" xfId="0" applyFont="1" applyFill="1" applyBorder="1" applyAlignment="1">
      <alignment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1"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8" fillId="8" borderId="37" xfId="0" applyFont="1" applyFill="1" applyBorder="1" applyAlignment="1">
      <alignment horizontal="center"/>
    </xf>
    <xf numFmtId="0" fontId="8" fillId="8" borderId="38" xfId="0" applyFont="1" applyFill="1" applyBorder="1" applyAlignment="1">
      <alignment horizontal="center"/>
    </xf>
    <xf numFmtId="0" fontId="8" fillId="8" borderId="39" xfId="0" applyFont="1" applyFill="1" applyBorder="1" applyAlignment="1">
      <alignment horizont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34" fillId="7" borderId="4" xfId="0" applyFont="1" applyFill="1" applyBorder="1" applyAlignment="1">
      <alignment horizontal="center" vertical="center"/>
    </xf>
    <xf numFmtId="0" fontId="34" fillId="7" borderId="9" xfId="0" applyFont="1" applyFill="1" applyBorder="1" applyAlignment="1">
      <alignment horizontal="center" vertical="center"/>
    </xf>
    <xf numFmtId="0" fontId="34" fillId="7" borderId="5" xfId="0" applyFont="1" applyFill="1" applyBorder="1" applyAlignment="1">
      <alignment horizontal="center" vertical="center"/>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8" fillId="9" borderId="24" xfId="0" applyFont="1" applyFill="1" applyBorder="1" applyAlignment="1">
      <alignment horizontal="center"/>
    </xf>
    <xf numFmtId="0" fontId="8" fillId="9" borderId="25" xfId="0" applyFont="1" applyFill="1" applyBorder="1" applyAlignment="1">
      <alignment horizontal="center"/>
    </xf>
    <xf numFmtId="0" fontId="36" fillId="11" borderId="32" xfId="0" applyFont="1" applyFill="1" applyBorder="1" applyAlignment="1">
      <alignment horizontal="center" vertical="center"/>
    </xf>
    <xf numFmtId="0" fontId="36" fillId="11" borderId="43" xfId="0" applyFont="1" applyFill="1" applyBorder="1" applyAlignment="1">
      <alignment horizontal="center" vertical="center"/>
    </xf>
    <xf numFmtId="0" fontId="36" fillId="11" borderId="33"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 xfId="0" applyFont="1" applyBorder="1" applyAlignment="1">
      <alignment horizontal="center" vertical="center" wrapText="1"/>
    </xf>
    <xf numFmtId="14" fontId="0" fillId="2" borderId="15" xfId="0" applyNumberFormat="1" applyFill="1" applyBorder="1" applyAlignment="1">
      <alignment horizontal="center" vertical="center" wrapText="1"/>
    </xf>
    <xf numFmtId="14" fontId="0" fillId="2" borderId="16" xfId="0" applyNumberFormat="1" applyFill="1" applyBorder="1" applyAlignment="1">
      <alignment horizontal="center" vertical="center" wrapText="1"/>
    </xf>
    <xf numFmtId="14" fontId="0" fillId="2" borderId="14" xfId="0" applyNumberFormat="1" applyFill="1" applyBorder="1" applyAlignment="1">
      <alignment horizontal="center" vertical="center" wrapText="1"/>
    </xf>
    <xf numFmtId="14" fontId="0" fillId="2" borderId="12" xfId="0" applyNumberFormat="1" applyFill="1" applyBorder="1" applyAlignment="1">
      <alignment horizontal="center" vertical="center" wrapText="1"/>
    </xf>
    <xf numFmtId="14" fontId="0" fillId="2" borderId="59" xfId="0" applyNumberFormat="1" applyFill="1" applyBorder="1" applyAlignment="1">
      <alignment horizontal="center" vertical="center" wrapText="1"/>
    </xf>
    <xf numFmtId="14" fontId="0" fillId="2" borderId="61" xfId="0" applyNumberFormat="1" applyFill="1" applyBorder="1" applyAlignment="1">
      <alignment horizontal="center" vertical="center" wrapText="1"/>
    </xf>
    <xf numFmtId="14" fontId="0" fillId="2" borderId="64" xfId="0" applyNumberFormat="1" applyFill="1" applyBorder="1" applyAlignment="1">
      <alignment horizontal="center" vertical="center" wrapText="1"/>
    </xf>
    <xf numFmtId="14" fontId="0" fillId="2" borderId="71" xfId="0" applyNumberFormat="1" applyFill="1" applyBorder="1" applyAlignment="1">
      <alignment horizontal="center" vertical="center" wrapText="1"/>
    </xf>
    <xf numFmtId="14" fontId="0" fillId="2" borderId="46" xfId="0" applyNumberFormat="1" applyFill="1" applyBorder="1" applyAlignment="1">
      <alignment horizontal="center" vertical="center" wrapText="1"/>
    </xf>
    <xf numFmtId="0" fontId="18" fillId="2" borderId="74" xfId="0" applyFont="1" applyFill="1" applyBorder="1" applyAlignment="1">
      <alignment horizontal="center" vertical="center" wrapText="1"/>
    </xf>
    <xf numFmtId="0" fontId="18" fillId="2" borderId="75" xfId="0" applyFont="1" applyFill="1" applyBorder="1" applyAlignment="1">
      <alignment horizontal="center" vertical="center" wrapText="1"/>
    </xf>
    <xf numFmtId="0" fontId="18" fillId="2" borderId="7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3" fillId="2" borderId="63" xfId="0" applyFont="1" applyFill="1" applyBorder="1" applyAlignment="1">
      <alignment horizontal="center" vertical="center" wrapText="1"/>
    </xf>
    <xf numFmtId="14" fontId="0" fillId="2" borderId="7" xfId="0" applyNumberFormat="1" applyFill="1" applyBorder="1" applyAlignment="1">
      <alignment horizontal="center" vertical="center" wrapText="1"/>
    </xf>
    <xf numFmtId="14" fontId="0" fillId="2" borderId="8" xfId="0" applyNumberFormat="1" applyFill="1" applyBorder="1" applyAlignment="1">
      <alignment horizontal="center" vertical="center" wrapText="1"/>
    </xf>
    <xf numFmtId="14" fontId="0" fillId="2" borderId="3" xfId="0" applyNumberFormat="1" applyFill="1" applyBorder="1" applyAlignment="1">
      <alignment horizontal="center" vertical="center" wrapText="1"/>
    </xf>
    <xf numFmtId="0" fontId="18" fillId="0" borderId="8" xfId="0" applyFont="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14" fontId="0" fillId="2" borderId="66" xfId="0" applyNumberFormat="1" applyFill="1" applyBorder="1" applyAlignment="1">
      <alignment horizontal="center" vertical="center" wrapText="1"/>
    </xf>
    <xf numFmtId="14" fontId="0" fillId="2" borderId="65" xfId="0" applyNumberFormat="1" applyFill="1" applyBorder="1" applyAlignment="1">
      <alignment horizontal="center" vertical="center" wrapText="1"/>
    </xf>
    <xf numFmtId="14" fontId="0" fillId="2" borderId="67" xfId="0" applyNumberFormat="1" applyFill="1" applyBorder="1" applyAlignment="1">
      <alignment horizontal="center" vertical="center" wrapText="1"/>
    </xf>
    <xf numFmtId="14" fontId="0" fillId="2" borderId="60" xfId="0" applyNumberFormat="1" applyFill="1" applyBorder="1" applyAlignment="1">
      <alignment horizontal="center" vertical="center" wrapText="1"/>
    </xf>
    <xf numFmtId="14" fontId="0" fillId="2" borderId="68" xfId="0" applyNumberFormat="1" applyFill="1" applyBorder="1" applyAlignment="1">
      <alignment horizontal="center" vertical="center" wrapText="1"/>
    </xf>
    <xf numFmtId="14" fontId="24" fillId="2" borderId="7" xfId="0" applyNumberFormat="1" applyFont="1" applyFill="1" applyBorder="1" applyAlignment="1">
      <alignment horizontal="center" vertical="center" wrapText="1"/>
    </xf>
    <xf numFmtId="14" fontId="24" fillId="2" borderId="8" xfId="0" applyNumberFormat="1" applyFont="1" applyFill="1" applyBorder="1" applyAlignment="1">
      <alignment horizontal="center" vertical="center" wrapText="1"/>
    </xf>
    <xf numFmtId="14" fontId="24" fillId="2" borderId="3" xfId="0" applyNumberFormat="1" applyFont="1" applyFill="1" applyBorder="1" applyAlignment="1">
      <alignment horizontal="center" vertical="center" wrapText="1"/>
    </xf>
    <xf numFmtId="0" fontId="33" fillId="2" borderId="62"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19" fillId="2" borderId="15" xfId="0" applyNumberFormat="1" applyFont="1" applyFill="1" applyBorder="1" applyAlignment="1">
      <alignment horizontal="center" vertical="center" wrapText="1"/>
    </xf>
    <xf numFmtId="14" fontId="19" fillId="2" borderId="16" xfId="0" applyNumberFormat="1" applyFont="1" applyFill="1" applyBorder="1" applyAlignment="1">
      <alignment horizontal="center" vertical="center" wrapText="1"/>
    </xf>
    <xf numFmtId="14" fontId="19" fillId="2" borderId="14" xfId="0"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14" xfId="0" applyFont="1" applyFill="1" applyBorder="1" applyAlignment="1">
      <alignment horizontal="center" vertical="center" wrapText="1"/>
    </xf>
    <xf numFmtId="14" fontId="38" fillId="0" borderId="4" xfId="0" applyNumberFormat="1" applyFont="1" applyBorder="1" applyAlignment="1">
      <alignment horizontal="center" vertical="center" wrapText="1"/>
    </xf>
    <xf numFmtId="14" fontId="38" fillId="0" borderId="9" xfId="0" applyNumberFormat="1" applyFont="1" applyBorder="1" applyAlignment="1">
      <alignment horizontal="center" vertical="center" wrapText="1"/>
    </xf>
    <xf numFmtId="14" fontId="38" fillId="0" borderId="5" xfId="0" applyNumberFormat="1" applyFont="1" applyBorder="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left" vertical="top" wrapText="1"/>
    </xf>
    <xf numFmtId="0" fontId="18" fillId="0" borderId="0" xfId="0" applyFont="1" applyAlignment="1">
      <alignment horizontal="center"/>
    </xf>
    <xf numFmtId="14" fontId="0" fillId="2" borderId="2" xfId="0" applyNumberFormat="1"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wrapText="1"/>
    </xf>
  </cellXfs>
  <cellStyles count="4">
    <cellStyle name="Hyperlink" xfId="3" xr:uid="{00000000-000B-0000-0000-000008000000}"/>
    <cellStyle name="Normal" xfId="0" builtinId="0"/>
    <cellStyle name="Normal 2" xfId="1" xr:uid="{00000000-0005-0000-0000-000002000000}"/>
    <cellStyle name="Normal 3" xfId="2" xr:uid="{00000000-0005-0000-0000-000003000000}"/>
  </cellStyles>
  <dxfs count="8">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9" defaultPivotStyle="PivotStyleLight16"/>
  <colors>
    <mruColors>
      <color rgb="FFFFCC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0</xdr:col>
      <xdr:colOff>1754505</xdr:colOff>
      <xdr:row>1</xdr:row>
      <xdr:rowOff>19050</xdr:rowOff>
    </xdr:to>
    <xdr:pic>
      <xdr:nvPicPr>
        <xdr:cNvPr id="2" name="Imagen 1" descr="Logotipo&#10;&#10;Descripción generada automáticamente">
          <a:extLst>
            <a:ext uri="{FF2B5EF4-FFF2-40B4-BE49-F238E27FC236}">
              <a16:creationId xmlns:a16="http://schemas.microsoft.com/office/drawing/2014/main" id="{6F832D7A-4A87-45F1-83DE-A9B66316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863" y="0"/>
          <a:ext cx="1402080" cy="852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423330</xdr:colOff>
      <xdr:row>0</xdr:row>
      <xdr:rowOff>10592</xdr:rowOff>
    </xdr:from>
    <xdr:to>
      <xdr:col>0</xdr:col>
      <xdr:colOff>1825410</xdr:colOff>
      <xdr:row>1</xdr:row>
      <xdr:rowOff>22234</xdr:rowOff>
    </xdr:to>
    <xdr:pic>
      <xdr:nvPicPr>
        <xdr:cNvPr id="3" name="Imagen 2" descr="Logotipo&#10;&#10;Descripción generada automáticamente">
          <a:extLst>
            <a:ext uri="{FF2B5EF4-FFF2-40B4-BE49-F238E27FC236}">
              <a16:creationId xmlns:a16="http://schemas.microsoft.com/office/drawing/2014/main" id="{132D08E2-168A-6EEA-1535-723AAA520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0" y="10592"/>
          <a:ext cx="1402080"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53975</xdr:colOff>
      <xdr:row>9</xdr:row>
      <xdr:rowOff>227543</xdr:rowOff>
    </xdr:from>
    <xdr:to>
      <xdr:col>36</xdr:col>
      <xdr:colOff>3378877</xdr:colOff>
      <xdr:row>15</xdr:row>
      <xdr:rowOff>250539</xdr:rowOff>
    </xdr:to>
    <xdr:pic>
      <xdr:nvPicPr>
        <xdr:cNvPr id="4" name="Imagen 3">
          <a:extLst>
            <a:ext uri="{FF2B5EF4-FFF2-40B4-BE49-F238E27FC236}">
              <a16:creationId xmlns:a16="http://schemas.microsoft.com/office/drawing/2014/main" id="{00000000-0008-0000-0400-000004000000}"/>
            </a:ext>
            <a:ext uri="{147F2762-F138-4A5C-976F-8EAC2B608ADB}">
              <a16:predDERef xmlns:a16="http://schemas.microsoft.com/office/drawing/2014/main" pred="{00000000-0008-0000-0400-000003000000}"/>
            </a:ext>
          </a:extLst>
        </xdr:cNvPr>
        <xdr:cNvPicPr>
          <a:picLocks noChangeAspect="1"/>
        </xdr:cNvPicPr>
      </xdr:nvPicPr>
      <xdr:blipFill>
        <a:blip xmlns:r="http://schemas.openxmlformats.org/officeDocument/2006/relationships" r:embed="rId1"/>
        <a:stretch>
          <a:fillRect/>
        </a:stretch>
      </xdr:blipFill>
      <xdr:spPr>
        <a:xfrm>
          <a:off x="39360475" y="4714876"/>
          <a:ext cx="4848902" cy="6235413"/>
        </a:xfrm>
        <a:prstGeom prst="rect">
          <a:avLst/>
        </a:prstGeom>
      </xdr:spPr>
    </xdr:pic>
    <xdr:clientData/>
  </xdr:twoCellAnchor>
  <xdr:twoCellAnchor editAs="oneCell">
    <xdr:from>
      <xdr:col>0</xdr:col>
      <xdr:colOff>547791</xdr:colOff>
      <xdr:row>0</xdr:row>
      <xdr:rowOff>19052</xdr:rowOff>
    </xdr:from>
    <xdr:to>
      <xdr:col>0</xdr:col>
      <xdr:colOff>1949871</xdr:colOff>
      <xdr:row>1</xdr:row>
      <xdr:rowOff>2</xdr:rowOff>
    </xdr:to>
    <xdr:pic>
      <xdr:nvPicPr>
        <xdr:cNvPr id="5" name="Imagen 4" descr="Logotipo&#10;&#10;Descripción generada automáticamente">
          <a:extLst>
            <a:ext uri="{FF2B5EF4-FFF2-40B4-BE49-F238E27FC236}">
              <a16:creationId xmlns:a16="http://schemas.microsoft.com/office/drawing/2014/main" id="{638845E6-8957-4D67-9A15-322D341283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3041" y="19052"/>
          <a:ext cx="1402080"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229821</xdr:colOff>
      <xdr:row>0</xdr:row>
      <xdr:rowOff>0</xdr:rowOff>
    </xdr:from>
    <xdr:to>
      <xdr:col>0</xdr:col>
      <xdr:colOff>1631901</xdr:colOff>
      <xdr:row>1</xdr:row>
      <xdr:rowOff>17340</xdr:rowOff>
    </xdr:to>
    <xdr:pic>
      <xdr:nvPicPr>
        <xdr:cNvPr id="4" name="Imagen 3" descr="Logotipo&#10;&#10;Descripción generada automáticamente">
          <a:extLst>
            <a:ext uri="{FF2B5EF4-FFF2-40B4-BE49-F238E27FC236}">
              <a16:creationId xmlns:a16="http://schemas.microsoft.com/office/drawing/2014/main" id="{9CE66CEC-47E1-431B-813C-7CC9B51C6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879" y="0"/>
          <a:ext cx="1402080" cy="847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161925</xdr:colOff>
      <xdr:row>24</xdr:row>
      <xdr:rowOff>9525</xdr:rowOff>
    </xdr:from>
    <xdr:to>
      <xdr:col>5</xdr:col>
      <xdr:colOff>1123950</xdr:colOff>
      <xdr:row>30</xdr:row>
      <xdr:rowOff>38100</xdr:rowOff>
    </xdr:to>
    <xdr:pic>
      <xdr:nvPicPr>
        <xdr:cNvPr id="2" name="Imagen 1">
          <a:extLst>
            <a:ext uri="{FF2B5EF4-FFF2-40B4-BE49-F238E27FC236}">
              <a16:creationId xmlns:a16="http://schemas.microsoft.com/office/drawing/2014/main" id="{4ECF782E-5B46-414F-8A10-7C4605583742}"/>
            </a:ext>
          </a:extLst>
        </xdr:cNvPr>
        <xdr:cNvPicPr>
          <a:picLocks noChangeAspect="1"/>
        </xdr:cNvPicPr>
      </xdr:nvPicPr>
      <xdr:blipFill>
        <a:blip xmlns:r="http://schemas.openxmlformats.org/officeDocument/2006/relationships" r:embed="rId1"/>
        <a:stretch>
          <a:fillRect/>
        </a:stretch>
      </xdr:blipFill>
      <xdr:spPr>
        <a:xfrm>
          <a:off x="923925" y="10753725"/>
          <a:ext cx="5553075" cy="117157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M22"/>
  <sheetViews>
    <sheetView tabSelected="1" workbookViewId="0">
      <selection activeCell="B13" sqref="B13"/>
    </sheetView>
  </sheetViews>
  <sheetFormatPr baseColWidth="10" defaultColWidth="11.44140625" defaultRowHeight="14.4" x14ac:dyDescent="0.3"/>
  <cols>
    <col min="1" max="1" width="18.44140625" style="16" customWidth="1"/>
    <col min="2" max="2" width="77.44140625" style="16" customWidth="1"/>
    <col min="3" max="3" width="23.88671875" style="16" customWidth="1"/>
    <col min="4" max="4" width="72.109375" bestFit="1" customWidth="1"/>
    <col min="5" max="5" width="12.6640625" style="15" bestFit="1" customWidth="1"/>
    <col min="6" max="13" width="11.44140625" style="16"/>
  </cols>
  <sheetData>
    <row r="1" spans="1:13" ht="39" customHeight="1" x14ac:dyDescent="0.3">
      <c r="A1" s="364" t="e" vm="1">
        <v>#VALUE!</v>
      </c>
      <c r="B1" s="366" t="s">
        <v>0</v>
      </c>
      <c r="C1" s="367"/>
      <c r="D1" s="16"/>
      <c r="E1" s="17"/>
    </row>
    <row r="2" spans="1:13" ht="40.5" customHeight="1" x14ac:dyDescent="0.3">
      <c r="A2" s="365"/>
      <c r="B2" s="368"/>
      <c r="C2" s="369"/>
    </row>
    <row r="3" spans="1:13" ht="43.2" x14ac:dyDescent="0.3">
      <c r="A3" s="38" t="s">
        <v>1</v>
      </c>
      <c r="B3" s="38" t="s">
        <v>2</v>
      </c>
      <c r="C3" s="38" t="s">
        <v>3</v>
      </c>
    </row>
    <row r="4" spans="1:13" ht="43.2" x14ac:dyDescent="0.3">
      <c r="A4" s="24">
        <v>1</v>
      </c>
      <c r="B4" s="25" t="s">
        <v>4</v>
      </c>
      <c r="C4" s="51">
        <v>45686</v>
      </c>
    </row>
    <row r="5" spans="1:13" ht="47.4" customHeight="1" x14ac:dyDescent="0.3">
      <c r="A5" s="472">
        <v>2</v>
      </c>
      <c r="B5" s="473" t="s">
        <v>492</v>
      </c>
      <c r="C5" s="471">
        <v>45863</v>
      </c>
    </row>
    <row r="6" spans="1:13" x14ac:dyDescent="0.3">
      <c r="A6"/>
      <c r="B6"/>
      <c r="C6" s="15"/>
      <c r="E6"/>
      <c r="L6"/>
      <c r="M6"/>
    </row>
    <row r="7" spans="1:13" x14ac:dyDescent="0.3">
      <c r="A7"/>
      <c r="B7"/>
      <c r="C7" s="15"/>
      <c r="E7"/>
      <c r="L7"/>
      <c r="M7"/>
    </row>
    <row r="8" spans="1:13" x14ac:dyDescent="0.3">
      <c r="A8"/>
      <c r="B8"/>
      <c r="C8" s="15"/>
      <c r="E8"/>
      <c r="L8"/>
      <c r="M8"/>
    </row>
    <row r="9" spans="1:13" x14ac:dyDescent="0.3">
      <c r="A9"/>
      <c r="B9"/>
      <c r="C9" s="15"/>
      <c r="E9"/>
      <c r="L9"/>
      <c r="M9"/>
    </row>
    <row r="10" spans="1:13" s="16" customFormat="1" x14ac:dyDescent="0.3">
      <c r="A10"/>
      <c r="B10"/>
      <c r="C10" s="15"/>
      <c r="D10"/>
      <c r="E10"/>
    </row>
    <row r="11" spans="1:13" s="16" customFormat="1" x14ac:dyDescent="0.3">
      <c r="A11"/>
      <c r="B11"/>
      <c r="C11" s="15"/>
      <c r="D11"/>
      <c r="E11"/>
    </row>
    <row r="12" spans="1:13" s="16" customFormat="1" ht="15" customHeight="1" x14ac:dyDescent="0.3">
      <c r="A12"/>
      <c r="B12"/>
      <c r="C12" s="15"/>
      <c r="D12"/>
      <c r="E12"/>
    </row>
    <row r="13" spans="1:13" s="16" customFormat="1" x14ac:dyDescent="0.3">
      <c r="A13"/>
      <c r="B13"/>
      <c r="C13" s="15"/>
      <c r="D13"/>
      <c r="E13"/>
    </row>
    <row r="14" spans="1:13" s="16" customFormat="1" x14ac:dyDescent="0.3">
      <c r="A14"/>
      <c r="B14"/>
      <c r="C14" s="15"/>
      <c r="D14"/>
      <c r="E14"/>
    </row>
    <row r="15" spans="1:13" s="16" customFormat="1" ht="18" x14ac:dyDescent="0.35">
      <c r="A15" s="26"/>
      <c r="B15" s="27"/>
      <c r="C15"/>
      <c r="D15"/>
      <c r="E15" s="15"/>
    </row>
    <row r="16" spans="1:13" s="16" customFormat="1" x14ac:dyDescent="0.3">
      <c r="A16" s="12"/>
      <c r="B16" s="15"/>
      <c r="C16"/>
      <c r="D16"/>
      <c r="E16" s="15"/>
    </row>
    <row r="17" spans="1:5" s="16" customFormat="1" x14ac:dyDescent="0.3">
      <c r="A17"/>
      <c r="B17"/>
      <c r="C17"/>
      <c r="D17"/>
      <c r="E17" s="15"/>
    </row>
    <row r="18" spans="1:5" s="16" customFormat="1" x14ac:dyDescent="0.3">
      <c r="A18"/>
      <c r="B18"/>
      <c r="C18"/>
      <c r="D18"/>
      <c r="E18" s="15"/>
    </row>
    <row r="19" spans="1:5" s="16" customFormat="1" x14ac:dyDescent="0.3">
      <c r="A19"/>
      <c r="B19"/>
      <c r="C19"/>
      <c r="D19"/>
      <c r="E19" s="15"/>
    </row>
    <row r="20" spans="1:5" s="16" customFormat="1" x14ac:dyDescent="0.3">
      <c r="A20"/>
      <c r="B20"/>
      <c r="C20"/>
      <c r="D20"/>
      <c r="E20" s="15"/>
    </row>
    <row r="21" spans="1:5" s="16" customFormat="1" x14ac:dyDescent="0.3">
      <c r="A21"/>
      <c r="B21"/>
      <c r="C21"/>
      <c r="D21"/>
      <c r="E21" s="15"/>
    </row>
    <row r="22" spans="1:5" s="16" customFormat="1" x14ac:dyDescent="0.3">
      <c r="E22" s="17"/>
    </row>
  </sheetData>
  <mergeCells count="2">
    <mergeCell ref="A1:A2"/>
    <mergeCell ref="B1: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5"/>
  <sheetViews>
    <sheetView showGridLines="0" topLeftCell="A20" zoomScale="70" zoomScaleNormal="70" workbookViewId="0">
      <selection activeCell="B18" sqref="B18:B19"/>
    </sheetView>
  </sheetViews>
  <sheetFormatPr baseColWidth="10" defaultColWidth="11.44140625" defaultRowHeight="35.25" customHeight="1" x14ac:dyDescent="0.3"/>
  <cols>
    <col min="1" max="1" width="33.6640625" style="12" customWidth="1"/>
    <col min="2" max="2" width="6.33203125" style="12" customWidth="1"/>
    <col min="3" max="3" width="43.44140625" style="12" customWidth="1"/>
    <col min="4" max="4" width="28.44140625" style="12" customWidth="1"/>
    <col min="5" max="5" width="34.44140625" style="12" customWidth="1"/>
    <col min="6" max="8" width="20" style="12" customWidth="1"/>
    <col min="9" max="9" width="45.44140625" style="12" customWidth="1"/>
    <col min="10" max="10" width="42.44140625" style="12" customWidth="1"/>
    <col min="11" max="11" width="44.88671875" style="12" customWidth="1"/>
    <col min="12" max="12" width="48.5546875" style="154" customWidth="1"/>
    <col min="13" max="13" width="16.5546875" style="12" customWidth="1"/>
    <col min="14" max="19" width="16.5546875" style="12" hidden="1" customWidth="1"/>
    <col min="20" max="24" width="16.5546875" style="12" customWidth="1"/>
    <col min="25" max="31" width="16.5546875" style="12" hidden="1" customWidth="1"/>
    <col min="32" max="32" width="16.5546875" style="138" customWidth="1"/>
    <col min="33" max="33" width="16.5546875" style="12" customWidth="1"/>
    <col min="34" max="35" width="11.44140625" style="12"/>
    <col min="36" max="36" width="71.5546875" style="12" customWidth="1"/>
    <col min="37" max="16384" width="11.44140625" style="12"/>
  </cols>
  <sheetData>
    <row r="1" spans="1:36" ht="65.25" customHeight="1" x14ac:dyDescent="0.3">
      <c r="A1" s="301" t="s">
        <v>5</v>
      </c>
      <c r="B1" s="301"/>
      <c r="C1" s="301"/>
      <c r="D1" s="301"/>
      <c r="E1" s="301"/>
      <c r="F1" s="301"/>
      <c r="G1" s="301"/>
      <c r="H1" s="301"/>
      <c r="I1" s="301"/>
      <c r="J1" s="301"/>
      <c r="K1" s="301"/>
      <c r="L1" s="151"/>
      <c r="M1" s="119"/>
      <c r="N1" s="119"/>
      <c r="O1" s="119"/>
      <c r="P1" s="119"/>
    </row>
    <row r="2" spans="1:36" ht="33.75" customHeight="1" x14ac:dyDescent="0.3">
      <c r="A2" s="302" t="s">
        <v>6</v>
      </c>
      <c r="B2" s="303"/>
      <c r="C2" s="39" t="s">
        <v>7</v>
      </c>
      <c r="D2" s="18" t="s">
        <v>8</v>
      </c>
      <c r="E2" s="304" t="s">
        <v>9</v>
      </c>
      <c r="F2" s="305"/>
      <c r="G2" s="306"/>
      <c r="H2" s="306"/>
      <c r="I2" s="116" t="s">
        <v>10</v>
      </c>
      <c r="J2" s="307" t="s">
        <v>11</v>
      </c>
      <c r="K2" s="308"/>
      <c r="L2" s="121" t="s">
        <v>12</v>
      </c>
      <c r="M2" s="121">
        <f ca="1">TODAY()</f>
        <v>45894</v>
      </c>
      <c r="N2" s="378" t="s">
        <v>13</v>
      </c>
      <c r="O2" s="379"/>
      <c r="P2" s="380"/>
      <c r="Q2" s="378" t="s">
        <v>13</v>
      </c>
      <c r="R2" s="379"/>
      <c r="S2" s="379"/>
      <c r="T2" s="134" t="s">
        <v>14</v>
      </c>
      <c r="U2" s="381" t="s">
        <v>15</v>
      </c>
      <c r="V2" s="382"/>
      <c r="W2" s="383"/>
      <c r="X2" s="127" t="s">
        <v>16</v>
      </c>
      <c r="Y2" s="384" t="s">
        <v>17</v>
      </c>
      <c r="Z2" s="384"/>
      <c r="AA2" s="385"/>
      <c r="AB2" s="373" t="s">
        <v>18</v>
      </c>
      <c r="AC2" s="374"/>
      <c r="AD2" s="375"/>
      <c r="AE2" s="376" t="s">
        <v>19</v>
      </c>
      <c r="AF2" s="377"/>
      <c r="AG2" s="43"/>
      <c r="AH2" s="386" t="s">
        <v>20</v>
      </c>
      <c r="AI2" s="387"/>
      <c r="AJ2" s="388"/>
    </row>
    <row r="3" spans="1:36" ht="22.5" customHeight="1" x14ac:dyDescent="0.3">
      <c r="L3" s="152"/>
      <c r="M3" s="120"/>
      <c r="T3" s="125"/>
      <c r="U3" s="128"/>
      <c r="W3" s="129"/>
      <c r="AA3" s="129"/>
      <c r="AE3" s="128"/>
      <c r="AF3" s="139"/>
      <c r="AG3" s="43"/>
    </row>
    <row r="4" spans="1:36" ht="38.25" customHeight="1" x14ac:dyDescent="0.3">
      <c r="A4" s="340" t="s">
        <v>21</v>
      </c>
      <c r="B4" s="341"/>
      <c r="C4" s="341"/>
      <c r="D4" s="341"/>
      <c r="E4" s="341"/>
      <c r="F4" s="342"/>
      <c r="G4" s="30"/>
      <c r="H4" s="30"/>
      <c r="I4" s="340" t="s">
        <v>22</v>
      </c>
      <c r="J4" s="341"/>
      <c r="K4" s="342"/>
      <c r="L4" s="155" t="s">
        <v>23</v>
      </c>
      <c r="N4" s="122">
        <v>45658</v>
      </c>
      <c r="O4" s="122">
        <v>45777</v>
      </c>
      <c r="P4" s="122">
        <v>45900</v>
      </c>
      <c r="Q4" s="122">
        <v>45658</v>
      </c>
      <c r="R4" s="122">
        <v>45777</v>
      </c>
      <c r="S4" s="124">
        <v>45900</v>
      </c>
      <c r="T4" s="125"/>
      <c r="U4" s="128"/>
      <c r="W4" s="129"/>
      <c r="Y4" s="136"/>
      <c r="Z4" s="123"/>
      <c r="AA4" s="132"/>
      <c r="AE4" s="128"/>
      <c r="AF4" s="139"/>
      <c r="AG4" s="43"/>
    </row>
    <row r="5" spans="1:36" s="43" customFormat="1" ht="67.5" customHeight="1" x14ac:dyDescent="0.3">
      <c r="A5" s="40" t="s">
        <v>24</v>
      </c>
      <c r="B5" s="351" t="s">
        <v>25</v>
      </c>
      <c r="C5" s="352"/>
      <c r="D5" s="23" t="s">
        <v>26</v>
      </c>
      <c r="E5" s="40" t="s">
        <v>27</v>
      </c>
      <c r="F5" s="23" t="s">
        <v>28</v>
      </c>
      <c r="G5" s="168" t="s">
        <v>29</v>
      </c>
      <c r="H5" s="23" t="s">
        <v>30</v>
      </c>
      <c r="I5" s="34" t="s">
        <v>31</v>
      </c>
      <c r="J5" s="34" t="s">
        <v>32</v>
      </c>
      <c r="K5" s="34" t="s">
        <v>33</v>
      </c>
      <c r="L5" s="156" t="s">
        <v>34</v>
      </c>
      <c r="M5" s="12"/>
      <c r="N5" s="122">
        <v>45777</v>
      </c>
      <c r="O5" s="122">
        <v>45900</v>
      </c>
      <c r="P5" s="122">
        <v>46022</v>
      </c>
      <c r="Q5" s="122">
        <v>45777</v>
      </c>
      <c r="R5" s="122">
        <v>45900</v>
      </c>
      <c r="S5" s="124">
        <v>46022</v>
      </c>
      <c r="T5" s="126"/>
      <c r="U5" s="130">
        <v>45784</v>
      </c>
      <c r="V5" s="122">
        <v>45900</v>
      </c>
      <c r="W5" s="124">
        <v>46022</v>
      </c>
      <c r="X5" s="122"/>
      <c r="Y5" s="122">
        <v>45777</v>
      </c>
      <c r="Z5" s="122">
        <v>45900</v>
      </c>
      <c r="AA5" s="160">
        <v>46022</v>
      </c>
      <c r="AB5" s="95">
        <v>45777</v>
      </c>
      <c r="AC5" s="122">
        <v>45900</v>
      </c>
      <c r="AD5" s="131">
        <v>46022</v>
      </c>
      <c r="AE5" s="109"/>
      <c r="AF5" s="144"/>
      <c r="AH5" s="370" t="s">
        <v>35</v>
      </c>
      <c r="AI5" s="371"/>
      <c r="AJ5" s="372"/>
    </row>
    <row r="6" spans="1:36" s="43" customFormat="1" ht="74.25" customHeight="1" x14ac:dyDescent="0.3">
      <c r="A6" s="396" t="s">
        <v>36</v>
      </c>
      <c r="B6" s="94" t="s">
        <v>37</v>
      </c>
      <c r="C6" s="100" t="s">
        <v>38</v>
      </c>
      <c r="D6" s="101" t="s">
        <v>39</v>
      </c>
      <c r="E6" s="101" t="s">
        <v>40</v>
      </c>
      <c r="F6" s="95">
        <v>45689</v>
      </c>
      <c r="G6" s="95">
        <v>45981</v>
      </c>
      <c r="H6" s="95">
        <v>45981</v>
      </c>
      <c r="I6" s="47" t="s">
        <v>41</v>
      </c>
      <c r="J6" s="36"/>
      <c r="K6" s="36"/>
      <c r="L6" s="153"/>
      <c r="M6" s="12"/>
      <c r="N6" s="135" t="str">
        <f t="shared" ref="N6:P24" si="0">IF(AND($H6&gt;N$4,$H6&lt;N$5),IF($H6-$M$2&gt;30,"amarillo",IF(AND($H6-$M$2&lt;=30,$H6-$M$2&gt;0),"naranja","rojo")),"NA")</f>
        <v>NA</v>
      </c>
      <c r="O6" s="135" t="str">
        <f t="shared" si="0"/>
        <v>NA</v>
      </c>
      <c r="P6" s="135" t="str">
        <f t="shared" ca="1" si="0"/>
        <v>amarillo</v>
      </c>
      <c r="Q6" s="36" t="str">
        <f>IF(ISBLANK(I6),"Sin Diligenciar","Calificar")</f>
        <v>Calificar</v>
      </c>
      <c r="R6" s="36" t="str">
        <f>IF(ISBLANK(J6),"Sin Diligenciar","Calificar")</f>
        <v>Sin Diligenciar</v>
      </c>
      <c r="S6" s="140" t="str">
        <f>IF(ISBLANK(K6),"Sin Diligenciar","Calificar")</f>
        <v>Sin Diligenciar</v>
      </c>
      <c r="T6" s="137" t="str">
        <f>IF(OR(Q6="Calificar",R6="Calificar",S6="Calificar"),"Calificar","Sin Diligenciar")</f>
        <v>Calificar</v>
      </c>
      <c r="U6" s="141">
        <v>5</v>
      </c>
      <c r="V6" s="36"/>
      <c r="W6" s="140"/>
      <c r="X6" s="36"/>
      <c r="Y6" s="109" t="str">
        <f t="shared" ref="Y6" si="1">IF(T6="Calificar",IF(U6=0,"rojo",IF(AND(U6&gt;0,U6&lt;=3),"amarillo","verde")),"verde")</f>
        <v>verde</v>
      </c>
      <c r="Z6" s="109" t="str">
        <f t="shared" ref="Z6" si="2">IF(U6="Calificar",IF(V6=0,"rojo",IF(AND(V6&gt;0,V6&lt;=3),"amarillo","verde")),"verde")</f>
        <v>verde</v>
      </c>
      <c r="AA6" s="129" t="str">
        <f t="shared" ref="AA6" si="3">IF(V6="Calificar",IF(W6=0,"rojo",IF(AND(W6&gt;0,W6&lt;=3),"amarillo","verde")),"verde")</f>
        <v>verde</v>
      </c>
      <c r="AB6" s="43" t="str">
        <f t="shared" ref="AB6" si="4">IF(AND(N6="amarillo",Q6="Sin Diligenciar"),"verde",IF(AND(N6="naranja",Q6="Sin Diligenciar"),"naranja",IF(AND(N6="rojo",Q6="Sin Diligenciar"),"rojo",Y6)))</f>
        <v>verde</v>
      </c>
      <c r="AC6" s="43" t="str">
        <f t="shared" ref="AC6" si="5">IF(AND(O6="amarillo",R6="Sin Diligenciar"),"verde",IF(AND(O6="naranja",R6="Sin Diligenciar"),"naranja",IF(AND(O6="rojo",R6="Sin Diligenciar"),"rojo",Z6)))</f>
        <v>verde</v>
      </c>
      <c r="AD6" s="43" t="str">
        <f t="shared" ref="AD6" ca="1" si="6">IF(AND(P6="amarillo",S6="Sin Diligenciar"),"verde",IF(AND(P6="naranja",S6="Sin Diligenciar"),"naranja",IF(AND(P6="rojo",S6="Sin Diligenciar"),"rojo",AA6)))</f>
        <v>verde</v>
      </c>
      <c r="AE6" s="135" t="str">
        <f ca="1">IF(OR(AB6="rojo",AC6="rojo",AD6="rojo"),"rojo",IF(OR(AB6="naranja",AC6="naranja",AD6="naranja"),"naranja",IF(OR(AB6="amarillo",AC6="amarillo",AD6="amarillo"),"amarillo","verde")))</f>
        <v>verde</v>
      </c>
      <c r="AF6" s="144">
        <f t="shared" ref="AF6" ca="1" si="7">IF(OR(AC6="rojo",AD6="rojo",AE6="rojo"),1,IF(OR(AC6="naranja",AD6="naranja",AE6="naranja"),2,IF(OR(AC6="amarillo",AD6="amarillo",AE6="amarillo"),3,4)))</f>
        <v>4</v>
      </c>
      <c r="AH6" s="18" t="s">
        <v>42</v>
      </c>
      <c r="AI6" s="161">
        <v>4</v>
      </c>
      <c r="AJ6" s="162" t="s">
        <v>43</v>
      </c>
    </row>
    <row r="7" spans="1:36" s="43" customFormat="1" ht="85.5" customHeight="1" x14ac:dyDescent="0.3">
      <c r="A7" s="397"/>
      <c r="B7" s="96" t="s">
        <v>44</v>
      </c>
      <c r="C7" s="102" t="s">
        <v>45</v>
      </c>
      <c r="D7" s="103" t="s">
        <v>46</v>
      </c>
      <c r="E7" s="103" t="s">
        <v>47</v>
      </c>
      <c r="F7" s="98">
        <v>45689</v>
      </c>
      <c r="G7" s="98">
        <v>45989</v>
      </c>
      <c r="H7" s="98">
        <v>45989</v>
      </c>
      <c r="I7" s="46" t="s">
        <v>48</v>
      </c>
      <c r="J7" s="31"/>
      <c r="K7" s="36"/>
      <c r="L7" s="153"/>
      <c r="M7" s="12"/>
      <c r="N7" s="135" t="str">
        <f t="shared" si="0"/>
        <v>NA</v>
      </c>
      <c r="O7" s="135" t="str">
        <f t="shared" si="0"/>
        <v>NA</v>
      </c>
      <c r="P7" s="135" t="str">
        <f t="shared" ca="1" si="0"/>
        <v>amarillo</v>
      </c>
      <c r="Q7" s="36" t="str">
        <f t="shared" ref="Q7:Q24" si="8">IF(ISBLANK(I7),"Sin Diligenciar","Calificar")</f>
        <v>Calificar</v>
      </c>
      <c r="R7" s="36" t="str">
        <f t="shared" ref="R7:R24" si="9">IF(ISBLANK(J7),"Sin Diligenciar","Calificar")</f>
        <v>Sin Diligenciar</v>
      </c>
      <c r="S7" s="140" t="str">
        <f t="shared" ref="S7:S24" si="10">IF(ISBLANK(K7),"Sin Diligenciar","Calificar")</f>
        <v>Sin Diligenciar</v>
      </c>
      <c r="T7" s="137" t="str">
        <f t="shared" ref="T7:T24" si="11">IF(OR(Q7="Calificar",R7="Calificar",S7="Calificar"),"Calificar","Sin Diligenciar")</f>
        <v>Calificar</v>
      </c>
      <c r="U7" s="141">
        <v>5</v>
      </c>
      <c r="V7" s="36"/>
      <c r="W7" s="140"/>
      <c r="X7" s="36"/>
      <c r="Y7" s="109" t="str">
        <f t="shared" ref="Y7:Y24" si="12">IF(T7="Calificar",IF(U7=0,"rojo",IF(AND(U7&gt;0,U7&lt;=3),"amarillo","verde")),"verde")</f>
        <v>verde</v>
      </c>
      <c r="Z7" s="109" t="str">
        <f t="shared" ref="Z7:Z24" si="13">IF(U7="Calificar",IF(V7=0,"rojo",IF(AND(V7&gt;0,V7&lt;=3),"amarillo","verde")),"verde")</f>
        <v>verde</v>
      </c>
      <c r="AA7" s="129" t="str">
        <f t="shared" ref="AA7:AA24" si="14">IF(V7="Calificar",IF(W7=0,"rojo",IF(AND(W7&gt;0,W7&lt;=3),"amarillo","verde")),"verde")</f>
        <v>verde</v>
      </c>
      <c r="AB7" s="43" t="str">
        <f t="shared" ref="AB7:AB24" si="15">IF(AND(N7="amarillo",Q7="Sin Diligenciar"),"verde",IF(AND(N7="naranja",Q7="Sin Diligenciar"),"naranja",IF(AND(N7="rojo",Q7="Sin Diligenciar"),"rojo",Y7)))</f>
        <v>verde</v>
      </c>
      <c r="AC7" s="43" t="str">
        <f t="shared" ref="AC7:AC24" si="16">IF(AND(O7="amarillo",R7="Sin Diligenciar"),"verde",IF(AND(O7="naranja",R7="Sin Diligenciar"),"naranja",IF(AND(O7="rojo",R7="Sin Diligenciar"),"rojo",Z7)))</f>
        <v>verde</v>
      </c>
      <c r="AD7" s="43" t="str">
        <f t="shared" ref="AD7:AD24" ca="1" si="17">IF(AND(P7="amarillo",S7="Sin Diligenciar"),"verde",IF(AND(P7="naranja",S7="Sin Diligenciar"),"naranja",IF(AND(P7="rojo",S7="Sin Diligenciar"),"rojo",AA7)))</f>
        <v>verde</v>
      </c>
      <c r="AE7" s="135" t="str">
        <f t="shared" ref="AE7:AE24" ca="1" si="18">IF(OR(AB7="rojo",AC7="rojo",AD7="rojo"),"rojo",IF(OR(AB7="naranja",AC7="naranja",AD7="naranja"),"naranja",IF(OR(AB7="amarillo",AC7="amarillo",AD7="amarillo"),"amarillo","verde")))</f>
        <v>verde</v>
      </c>
      <c r="AF7" s="144">
        <f t="shared" ref="AF7:AF24" ca="1" si="19">IF(OR(AC7="rojo",AD7="rojo",AE7="rojo"),1,IF(OR(AC7="naranja",AD7="naranja",AE7="naranja"),2,IF(OR(AC7="amarillo",AD7="amarillo",AE7="amarillo"),3,4)))</f>
        <v>4</v>
      </c>
      <c r="AH7" s="18" t="s">
        <v>49</v>
      </c>
      <c r="AI7" s="161">
        <v>3</v>
      </c>
      <c r="AJ7" s="211" t="s">
        <v>50</v>
      </c>
    </row>
    <row r="8" spans="1:36" s="43" customFormat="1" ht="79.5" customHeight="1" x14ac:dyDescent="0.3">
      <c r="A8" s="397"/>
      <c r="B8" s="99" t="s">
        <v>51</v>
      </c>
      <c r="C8" s="103" t="s">
        <v>52</v>
      </c>
      <c r="D8" s="103" t="s">
        <v>53</v>
      </c>
      <c r="E8" s="103" t="s">
        <v>47</v>
      </c>
      <c r="F8" s="98">
        <v>45689</v>
      </c>
      <c r="G8" s="98">
        <v>45989</v>
      </c>
      <c r="H8" s="98">
        <v>45989</v>
      </c>
      <c r="I8" s="46" t="s">
        <v>54</v>
      </c>
      <c r="J8" s="46"/>
      <c r="K8" s="36"/>
      <c r="L8" s="153"/>
      <c r="M8" s="12"/>
      <c r="N8" s="135" t="str">
        <f t="shared" si="0"/>
        <v>NA</v>
      </c>
      <c r="O8" s="135" t="str">
        <f t="shared" si="0"/>
        <v>NA</v>
      </c>
      <c r="P8" s="135" t="str">
        <f t="shared" ca="1" si="0"/>
        <v>amarillo</v>
      </c>
      <c r="Q8" s="36" t="str">
        <f t="shared" si="8"/>
        <v>Calificar</v>
      </c>
      <c r="R8" s="36" t="str">
        <f t="shared" si="9"/>
        <v>Sin Diligenciar</v>
      </c>
      <c r="S8" s="140" t="str">
        <f t="shared" si="10"/>
        <v>Sin Diligenciar</v>
      </c>
      <c r="T8" s="137" t="str">
        <f t="shared" si="11"/>
        <v>Calificar</v>
      </c>
      <c r="U8" s="141">
        <v>5</v>
      </c>
      <c r="V8" s="36"/>
      <c r="W8" s="140"/>
      <c r="X8" s="36"/>
      <c r="Y8" s="109" t="str">
        <f t="shared" si="12"/>
        <v>verde</v>
      </c>
      <c r="Z8" s="109" t="str">
        <f t="shared" si="13"/>
        <v>verde</v>
      </c>
      <c r="AA8" s="129" t="str">
        <f t="shared" si="14"/>
        <v>verde</v>
      </c>
      <c r="AB8" s="43" t="str">
        <f t="shared" si="15"/>
        <v>verde</v>
      </c>
      <c r="AC8" s="43" t="str">
        <f t="shared" si="16"/>
        <v>verde</v>
      </c>
      <c r="AD8" s="43" t="str">
        <f t="shared" ca="1" si="17"/>
        <v>verde</v>
      </c>
      <c r="AE8" s="135" t="str">
        <f t="shared" ca="1" si="18"/>
        <v>verde</v>
      </c>
      <c r="AF8" s="144">
        <f t="shared" ca="1" si="19"/>
        <v>4</v>
      </c>
      <c r="AH8" s="164" t="s">
        <v>55</v>
      </c>
      <c r="AI8" s="161">
        <v>2</v>
      </c>
      <c r="AJ8" s="212" t="s">
        <v>56</v>
      </c>
    </row>
    <row r="9" spans="1:36" s="43" customFormat="1" ht="139.5" customHeight="1" x14ac:dyDescent="0.3">
      <c r="A9" s="397"/>
      <c r="B9" s="404" t="s">
        <v>57</v>
      </c>
      <c r="C9" s="389" t="s">
        <v>58</v>
      </c>
      <c r="D9" s="389" t="s">
        <v>59</v>
      </c>
      <c r="E9" s="389" t="s">
        <v>47</v>
      </c>
      <c r="F9" s="98">
        <v>45687</v>
      </c>
      <c r="G9" s="97" t="s">
        <v>60</v>
      </c>
      <c r="H9" s="97" t="s">
        <v>60</v>
      </c>
      <c r="I9" s="46" t="s">
        <v>61</v>
      </c>
      <c r="J9" s="53"/>
      <c r="K9" s="20"/>
      <c r="L9" s="153"/>
      <c r="M9" s="12"/>
      <c r="N9" s="135" t="str">
        <f t="shared" si="0"/>
        <v>NA</v>
      </c>
      <c r="O9" s="135" t="str">
        <f t="shared" si="0"/>
        <v>NA</v>
      </c>
      <c r="P9" s="135" t="str">
        <f t="shared" si="0"/>
        <v>NA</v>
      </c>
      <c r="Q9" s="36" t="str">
        <f t="shared" si="8"/>
        <v>Calificar</v>
      </c>
      <c r="R9" s="36" t="str">
        <f t="shared" si="9"/>
        <v>Sin Diligenciar</v>
      </c>
      <c r="S9" s="140" t="str">
        <f t="shared" si="10"/>
        <v>Sin Diligenciar</v>
      </c>
      <c r="T9" s="137" t="str">
        <f t="shared" si="11"/>
        <v>Calificar</v>
      </c>
      <c r="U9" s="141">
        <v>5</v>
      </c>
      <c r="V9" s="36"/>
      <c r="W9" s="140"/>
      <c r="X9" s="36"/>
      <c r="Y9" s="109" t="str">
        <f t="shared" si="12"/>
        <v>verde</v>
      </c>
      <c r="Z9" s="109" t="str">
        <f t="shared" si="13"/>
        <v>verde</v>
      </c>
      <c r="AA9" s="129" t="str">
        <f t="shared" si="14"/>
        <v>verde</v>
      </c>
      <c r="AB9" s="43" t="str">
        <f t="shared" si="15"/>
        <v>verde</v>
      </c>
      <c r="AC9" s="43" t="str">
        <f t="shared" si="16"/>
        <v>verde</v>
      </c>
      <c r="AD9" s="43" t="str">
        <f t="shared" si="17"/>
        <v>verde</v>
      </c>
      <c r="AE9" s="135" t="str">
        <f t="shared" si="18"/>
        <v>verde</v>
      </c>
      <c r="AF9" s="144">
        <f t="shared" si="19"/>
        <v>4</v>
      </c>
      <c r="AH9" s="164" t="s">
        <v>62</v>
      </c>
      <c r="AI9" s="161">
        <v>1</v>
      </c>
      <c r="AJ9" s="212" t="s">
        <v>63</v>
      </c>
    </row>
    <row r="10" spans="1:36" s="43" customFormat="1" ht="41.25" customHeight="1" x14ac:dyDescent="0.3">
      <c r="A10" s="397"/>
      <c r="B10" s="406"/>
      <c r="C10" s="390"/>
      <c r="D10" s="390"/>
      <c r="E10" s="390"/>
      <c r="F10" s="98">
        <v>45687</v>
      </c>
      <c r="G10" s="150">
        <v>45989</v>
      </c>
      <c r="H10" s="150">
        <v>45989</v>
      </c>
      <c r="I10" s="46"/>
      <c r="J10" s="53"/>
      <c r="K10" s="20"/>
      <c r="L10" s="153"/>
      <c r="M10" s="12"/>
      <c r="N10" s="135" t="str">
        <f t="shared" si="0"/>
        <v>NA</v>
      </c>
      <c r="O10" s="135" t="str">
        <f t="shared" si="0"/>
        <v>NA</v>
      </c>
      <c r="P10" s="135" t="str">
        <f t="shared" ca="1" si="0"/>
        <v>amarillo</v>
      </c>
      <c r="Q10" s="36" t="str">
        <f t="shared" si="8"/>
        <v>Sin Diligenciar</v>
      </c>
      <c r="R10" s="36" t="str">
        <f t="shared" si="9"/>
        <v>Sin Diligenciar</v>
      </c>
      <c r="S10" s="140" t="str">
        <f t="shared" si="10"/>
        <v>Sin Diligenciar</v>
      </c>
      <c r="T10" s="137" t="str">
        <f t="shared" si="11"/>
        <v>Sin Diligenciar</v>
      </c>
      <c r="U10" s="141">
        <v>3</v>
      </c>
      <c r="V10" s="36"/>
      <c r="W10" s="140"/>
      <c r="X10" s="36"/>
      <c r="Y10" s="109" t="str">
        <f t="shared" si="12"/>
        <v>verde</v>
      </c>
      <c r="Z10" s="109" t="str">
        <f t="shared" si="13"/>
        <v>verde</v>
      </c>
      <c r="AA10" s="129" t="str">
        <f t="shared" si="14"/>
        <v>verde</v>
      </c>
      <c r="AB10" s="43" t="str">
        <f t="shared" si="15"/>
        <v>verde</v>
      </c>
      <c r="AC10" s="43" t="str">
        <f t="shared" si="16"/>
        <v>verde</v>
      </c>
      <c r="AD10" s="43" t="str">
        <f t="shared" ca="1" si="17"/>
        <v>verde</v>
      </c>
      <c r="AE10" s="135" t="str">
        <f t="shared" ca="1" si="18"/>
        <v>verde</v>
      </c>
      <c r="AF10" s="144">
        <f t="shared" ca="1" si="19"/>
        <v>4</v>
      </c>
    </row>
    <row r="11" spans="1:36" s="43" customFormat="1" ht="118.5" customHeight="1" x14ac:dyDescent="0.3">
      <c r="A11" s="397"/>
      <c r="B11" s="404" t="s">
        <v>64</v>
      </c>
      <c r="C11" s="389" t="s">
        <v>65</v>
      </c>
      <c r="D11" s="389" t="s">
        <v>66</v>
      </c>
      <c r="E11" s="389" t="s">
        <v>47</v>
      </c>
      <c r="F11" s="98">
        <v>45689</v>
      </c>
      <c r="G11" s="150">
        <v>45746</v>
      </c>
      <c r="H11" s="150">
        <v>45746</v>
      </c>
      <c r="I11" s="46" t="s">
        <v>67</v>
      </c>
      <c r="J11" s="53"/>
      <c r="K11" s="20"/>
      <c r="L11" s="153"/>
      <c r="M11" s="12"/>
      <c r="N11" s="135" t="str">
        <f t="shared" ca="1" si="0"/>
        <v>rojo</v>
      </c>
      <c r="O11" s="135" t="str">
        <f t="shared" si="0"/>
        <v>NA</v>
      </c>
      <c r="P11" s="135" t="str">
        <f t="shared" si="0"/>
        <v>NA</v>
      </c>
      <c r="Q11" s="36" t="str">
        <f t="shared" si="8"/>
        <v>Calificar</v>
      </c>
      <c r="R11" s="36" t="str">
        <f t="shared" si="9"/>
        <v>Sin Diligenciar</v>
      </c>
      <c r="S11" s="140" t="str">
        <f t="shared" si="10"/>
        <v>Sin Diligenciar</v>
      </c>
      <c r="T11" s="137" t="str">
        <f t="shared" si="11"/>
        <v>Calificar</v>
      </c>
      <c r="U11" s="141">
        <v>5</v>
      </c>
      <c r="V11" s="36"/>
      <c r="W11" s="140"/>
      <c r="X11" s="36"/>
      <c r="Y11" s="109" t="str">
        <f t="shared" si="12"/>
        <v>verde</v>
      </c>
      <c r="Z11" s="109" t="str">
        <f t="shared" si="13"/>
        <v>verde</v>
      </c>
      <c r="AA11" s="129" t="str">
        <f t="shared" si="14"/>
        <v>verde</v>
      </c>
      <c r="AB11" s="43" t="str">
        <f t="shared" ca="1" si="15"/>
        <v>verde</v>
      </c>
      <c r="AC11" s="43" t="str">
        <f t="shared" si="16"/>
        <v>verde</v>
      </c>
      <c r="AD11" s="43" t="str">
        <f t="shared" si="17"/>
        <v>verde</v>
      </c>
      <c r="AE11" s="135" t="str">
        <f t="shared" ca="1" si="18"/>
        <v>verde</v>
      </c>
      <c r="AF11" s="144">
        <f t="shared" ca="1" si="19"/>
        <v>4</v>
      </c>
    </row>
    <row r="12" spans="1:36" s="43" customFormat="1" ht="40.5" customHeight="1" x14ac:dyDescent="0.3">
      <c r="A12" s="397"/>
      <c r="B12" s="405"/>
      <c r="C12" s="391"/>
      <c r="D12" s="391"/>
      <c r="E12" s="391"/>
      <c r="F12" s="98">
        <v>45689</v>
      </c>
      <c r="G12" s="150">
        <v>45838</v>
      </c>
      <c r="H12" s="150">
        <v>45838</v>
      </c>
      <c r="I12" s="46"/>
      <c r="J12" s="53"/>
      <c r="K12" s="20"/>
      <c r="L12" s="153"/>
      <c r="M12" s="12"/>
      <c r="N12" s="135" t="str">
        <f t="shared" si="0"/>
        <v>NA</v>
      </c>
      <c r="O12" s="135" t="str">
        <f t="shared" ca="1" si="0"/>
        <v>rojo</v>
      </c>
      <c r="P12" s="135" t="str">
        <f t="shared" si="0"/>
        <v>NA</v>
      </c>
      <c r="Q12" s="36" t="str">
        <f t="shared" si="8"/>
        <v>Sin Diligenciar</v>
      </c>
      <c r="R12" s="36" t="str">
        <f t="shared" si="9"/>
        <v>Sin Diligenciar</v>
      </c>
      <c r="S12" s="140" t="str">
        <f t="shared" si="10"/>
        <v>Sin Diligenciar</v>
      </c>
      <c r="T12" s="137" t="str">
        <f t="shared" si="11"/>
        <v>Sin Diligenciar</v>
      </c>
      <c r="U12" s="141">
        <v>3</v>
      </c>
      <c r="V12" s="36"/>
      <c r="W12" s="140"/>
      <c r="X12" s="36"/>
      <c r="Y12" s="109" t="str">
        <f t="shared" si="12"/>
        <v>verde</v>
      </c>
      <c r="Z12" s="109" t="str">
        <f t="shared" si="13"/>
        <v>verde</v>
      </c>
      <c r="AA12" s="129" t="str">
        <f t="shared" si="14"/>
        <v>verde</v>
      </c>
      <c r="AB12" s="43" t="str">
        <f t="shared" si="15"/>
        <v>verde</v>
      </c>
      <c r="AC12" s="43" t="str">
        <f t="shared" ca="1" si="16"/>
        <v>rojo</v>
      </c>
      <c r="AD12" s="43" t="str">
        <f t="shared" si="17"/>
        <v>verde</v>
      </c>
      <c r="AE12" s="135" t="str">
        <f t="shared" ca="1" si="18"/>
        <v>rojo</v>
      </c>
      <c r="AF12" s="144">
        <f t="shared" ca="1" si="19"/>
        <v>1</v>
      </c>
    </row>
    <row r="13" spans="1:36" s="43" customFormat="1" ht="36.75" customHeight="1" x14ac:dyDescent="0.3">
      <c r="A13" s="398"/>
      <c r="B13" s="406"/>
      <c r="C13" s="390"/>
      <c r="D13" s="390"/>
      <c r="E13" s="390"/>
      <c r="F13" s="98">
        <v>45689</v>
      </c>
      <c r="G13" s="150">
        <v>45989</v>
      </c>
      <c r="H13" s="150">
        <v>45989</v>
      </c>
      <c r="I13" s="46"/>
      <c r="J13" s="53"/>
      <c r="K13" s="20"/>
      <c r="L13" s="153"/>
      <c r="M13" s="12"/>
      <c r="N13" s="135" t="str">
        <f t="shared" si="0"/>
        <v>NA</v>
      </c>
      <c r="O13" s="135" t="str">
        <f t="shared" si="0"/>
        <v>NA</v>
      </c>
      <c r="P13" s="135" t="str">
        <f t="shared" ca="1" si="0"/>
        <v>amarillo</v>
      </c>
      <c r="Q13" s="36" t="str">
        <f t="shared" si="8"/>
        <v>Sin Diligenciar</v>
      </c>
      <c r="R13" s="36" t="str">
        <f t="shared" si="9"/>
        <v>Sin Diligenciar</v>
      </c>
      <c r="S13" s="140" t="str">
        <f t="shared" si="10"/>
        <v>Sin Diligenciar</v>
      </c>
      <c r="T13" s="137" t="str">
        <f t="shared" si="11"/>
        <v>Sin Diligenciar</v>
      </c>
      <c r="U13" s="141">
        <v>3</v>
      </c>
      <c r="V13" s="36"/>
      <c r="W13" s="140"/>
      <c r="X13" s="36"/>
      <c r="Y13" s="109" t="str">
        <f t="shared" si="12"/>
        <v>verde</v>
      </c>
      <c r="Z13" s="109" t="str">
        <f t="shared" si="13"/>
        <v>verde</v>
      </c>
      <c r="AA13" s="129" t="str">
        <f t="shared" si="14"/>
        <v>verde</v>
      </c>
      <c r="AB13" s="43" t="str">
        <f t="shared" si="15"/>
        <v>verde</v>
      </c>
      <c r="AC13" s="43" t="str">
        <f t="shared" si="16"/>
        <v>verde</v>
      </c>
      <c r="AD13" s="43" t="str">
        <f t="shared" ca="1" si="17"/>
        <v>verde</v>
      </c>
      <c r="AE13" s="135" t="str">
        <f t="shared" ca="1" si="18"/>
        <v>verde</v>
      </c>
      <c r="AF13" s="144">
        <f t="shared" ca="1" si="19"/>
        <v>4</v>
      </c>
    </row>
    <row r="14" spans="1:36" s="43" customFormat="1" ht="79.5" customHeight="1" x14ac:dyDescent="0.3">
      <c r="A14" s="55" t="s">
        <v>68</v>
      </c>
      <c r="B14" s="56" t="s">
        <v>69</v>
      </c>
      <c r="C14" s="57" t="s">
        <v>70</v>
      </c>
      <c r="D14" s="57" t="s">
        <v>71</v>
      </c>
      <c r="E14" s="29" t="s">
        <v>72</v>
      </c>
      <c r="F14" s="52">
        <v>45778</v>
      </c>
      <c r="G14" s="52">
        <v>45807</v>
      </c>
      <c r="H14" s="52">
        <v>45807</v>
      </c>
      <c r="I14" s="46" t="s">
        <v>73</v>
      </c>
      <c r="J14" s="46" t="s">
        <v>74</v>
      </c>
      <c r="K14" s="36"/>
      <c r="L14" s="153"/>
      <c r="M14" s="12"/>
      <c r="N14" s="135" t="str">
        <f t="shared" si="0"/>
        <v>NA</v>
      </c>
      <c r="O14" s="135" t="str">
        <f t="shared" ca="1" si="0"/>
        <v>rojo</v>
      </c>
      <c r="P14" s="135" t="str">
        <f t="shared" si="0"/>
        <v>NA</v>
      </c>
      <c r="Q14" s="36" t="str">
        <f t="shared" si="8"/>
        <v>Calificar</v>
      </c>
      <c r="R14" s="36" t="str">
        <f t="shared" si="9"/>
        <v>Calificar</v>
      </c>
      <c r="S14" s="140" t="str">
        <f t="shared" si="10"/>
        <v>Sin Diligenciar</v>
      </c>
      <c r="T14" s="137" t="str">
        <f t="shared" si="11"/>
        <v>Calificar</v>
      </c>
      <c r="U14" s="141">
        <v>5</v>
      </c>
      <c r="V14" s="36"/>
      <c r="W14" s="140"/>
      <c r="X14" s="36"/>
      <c r="Y14" s="109" t="str">
        <f t="shared" si="12"/>
        <v>verde</v>
      </c>
      <c r="Z14" s="109" t="str">
        <f t="shared" si="13"/>
        <v>verde</v>
      </c>
      <c r="AA14" s="129" t="str">
        <f t="shared" si="14"/>
        <v>verde</v>
      </c>
      <c r="AB14" s="43" t="str">
        <f t="shared" si="15"/>
        <v>verde</v>
      </c>
      <c r="AC14" s="43" t="str">
        <f t="shared" ca="1" si="16"/>
        <v>verde</v>
      </c>
      <c r="AD14" s="43" t="str">
        <f t="shared" si="17"/>
        <v>verde</v>
      </c>
      <c r="AE14" s="135" t="str">
        <f t="shared" ca="1" si="18"/>
        <v>verde</v>
      </c>
      <c r="AF14" s="144">
        <f t="shared" ca="1" si="19"/>
        <v>4</v>
      </c>
    </row>
    <row r="15" spans="1:36" ht="60.75" customHeight="1" x14ac:dyDescent="0.3">
      <c r="A15" s="399" t="s">
        <v>75</v>
      </c>
      <c r="B15" s="19" t="s">
        <v>76</v>
      </c>
      <c r="C15" s="31" t="s">
        <v>77</v>
      </c>
      <c r="D15" s="57" t="s">
        <v>39</v>
      </c>
      <c r="E15" s="57" t="s">
        <v>40</v>
      </c>
      <c r="F15" s="52">
        <v>45689</v>
      </c>
      <c r="G15" s="52">
        <v>45989</v>
      </c>
      <c r="H15" s="52">
        <v>45989</v>
      </c>
      <c r="I15" s="47" t="s">
        <v>41</v>
      </c>
      <c r="J15" s="31"/>
      <c r="K15" s="31"/>
      <c r="L15" s="153"/>
      <c r="N15" s="135" t="str">
        <f t="shared" si="0"/>
        <v>NA</v>
      </c>
      <c r="O15" s="135" t="str">
        <f t="shared" si="0"/>
        <v>NA</v>
      </c>
      <c r="P15" s="135" t="str">
        <f t="shared" ca="1" si="0"/>
        <v>amarillo</v>
      </c>
      <c r="Q15" s="36" t="str">
        <f t="shared" si="8"/>
        <v>Calificar</v>
      </c>
      <c r="R15" s="36" t="str">
        <f t="shared" si="9"/>
        <v>Sin Diligenciar</v>
      </c>
      <c r="S15" s="140" t="str">
        <f t="shared" si="10"/>
        <v>Sin Diligenciar</v>
      </c>
      <c r="T15" s="137" t="str">
        <f t="shared" si="11"/>
        <v>Calificar</v>
      </c>
      <c r="U15" s="141">
        <v>5</v>
      </c>
      <c r="V15" s="36"/>
      <c r="W15" s="140"/>
      <c r="X15" s="36"/>
      <c r="Y15" s="109" t="str">
        <f t="shared" si="12"/>
        <v>verde</v>
      </c>
      <c r="Z15" s="109" t="str">
        <f t="shared" si="13"/>
        <v>verde</v>
      </c>
      <c r="AA15" s="129" t="str">
        <f t="shared" si="14"/>
        <v>verde</v>
      </c>
      <c r="AB15" s="43" t="str">
        <f t="shared" si="15"/>
        <v>verde</v>
      </c>
      <c r="AC15" s="43" t="str">
        <f t="shared" si="16"/>
        <v>verde</v>
      </c>
      <c r="AD15" s="43" t="str">
        <f t="shared" ca="1" si="17"/>
        <v>verde</v>
      </c>
      <c r="AE15" s="135" t="str">
        <f t="shared" ca="1" si="18"/>
        <v>verde</v>
      </c>
      <c r="AF15" s="144">
        <f t="shared" ca="1" si="19"/>
        <v>4</v>
      </c>
    </row>
    <row r="16" spans="1:36" ht="75.75" customHeight="1" x14ac:dyDescent="0.3">
      <c r="A16" s="400"/>
      <c r="B16" s="402" t="s">
        <v>78</v>
      </c>
      <c r="C16" s="392" t="s">
        <v>79</v>
      </c>
      <c r="D16" s="394" t="s">
        <v>80</v>
      </c>
      <c r="E16" s="394" t="s">
        <v>47</v>
      </c>
      <c r="F16" s="52">
        <v>45689</v>
      </c>
      <c r="G16" s="58">
        <v>45838</v>
      </c>
      <c r="H16" s="58">
        <v>45838</v>
      </c>
      <c r="I16" s="49" t="s">
        <v>81</v>
      </c>
      <c r="J16" s="31"/>
      <c r="K16" s="31"/>
      <c r="L16" s="153"/>
      <c r="N16" s="135" t="str">
        <f t="shared" si="0"/>
        <v>NA</v>
      </c>
      <c r="O16" s="135" t="str">
        <f t="shared" ca="1" si="0"/>
        <v>rojo</v>
      </c>
      <c r="P16" s="135" t="str">
        <f t="shared" si="0"/>
        <v>NA</v>
      </c>
      <c r="Q16" s="36" t="str">
        <f t="shared" si="8"/>
        <v>Calificar</v>
      </c>
      <c r="R16" s="36" t="str">
        <f t="shared" si="9"/>
        <v>Sin Diligenciar</v>
      </c>
      <c r="S16" s="140" t="str">
        <f t="shared" si="10"/>
        <v>Sin Diligenciar</v>
      </c>
      <c r="T16" s="137" t="str">
        <f t="shared" si="11"/>
        <v>Calificar</v>
      </c>
      <c r="U16" s="141">
        <v>5</v>
      </c>
      <c r="V16" s="36"/>
      <c r="W16" s="140"/>
      <c r="X16" s="36"/>
      <c r="Y16" s="109" t="str">
        <f t="shared" si="12"/>
        <v>verde</v>
      </c>
      <c r="Z16" s="109" t="str">
        <f t="shared" si="13"/>
        <v>verde</v>
      </c>
      <c r="AA16" s="129" t="str">
        <f t="shared" si="14"/>
        <v>verde</v>
      </c>
      <c r="AB16" s="43" t="str">
        <f t="shared" si="15"/>
        <v>verde</v>
      </c>
      <c r="AC16" s="43" t="str">
        <f t="shared" ca="1" si="16"/>
        <v>rojo</v>
      </c>
      <c r="AD16" s="43" t="str">
        <f t="shared" si="17"/>
        <v>verde</v>
      </c>
      <c r="AE16" s="135" t="str">
        <f t="shared" ca="1" si="18"/>
        <v>rojo</v>
      </c>
      <c r="AF16" s="144">
        <f t="shared" ca="1" si="19"/>
        <v>1</v>
      </c>
    </row>
    <row r="17" spans="1:32" ht="34.5" customHeight="1" x14ac:dyDescent="0.3">
      <c r="A17" s="400"/>
      <c r="B17" s="403"/>
      <c r="C17" s="393"/>
      <c r="D17" s="395"/>
      <c r="E17" s="395"/>
      <c r="F17" s="52">
        <v>45689</v>
      </c>
      <c r="G17" s="58">
        <v>45989</v>
      </c>
      <c r="H17" s="58">
        <v>45989</v>
      </c>
      <c r="I17" s="49"/>
      <c r="J17" s="59"/>
      <c r="K17" s="31"/>
      <c r="L17" s="153"/>
      <c r="N17" s="135" t="str">
        <f t="shared" si="0"/>
        <v>NA</v>
      </c>
      <c r="O17" s="135" t="str">
        <f t="shared" si="0"/>
        <v>NA</v>
      </c>
      <c r="P17" s="135" t="str">
        <f t="shared" ca="1" si="0"/>
        <v>amarillo</v>
      </c>
      <c r="Q17" s="36" t="str">
        <f t="shared" si="8"/>
        <v>Sin Diligenciar</v>
      </c>
      <c r="R17" s="36" t="str">
        <f t="shared" si="9"/>
        <v>Sin Diligenciar</v>
      </c>
      <c r="S17" s="140" t="str">
        <f t="shared" si="10"/>
        <v>Sin Diligenciar</v>
      </c>
      <c r="T17" s="137" t="str">
        <f t="shared" si="11"/>
        <v>Sin Diligenciar</v>
      </c>
      <c r="U17" s="141">
        <v>3</v>
      </c>
      <c r="V17" s="36"/>
      <c r="W17" s="140"/>
      <c r="X17" s="36"/>
      <c r="Y17" s="109" t="str">
        <f t="shared" si="12"/>
        <v>verde</v>
      </c>
      <c r="Z17" s="109" t="str">
        <f t="shared" si="13"/>
        <v>verde</v>
      </c>
      <c r="AA17" s="129" t="str">
        <f t="shared" si="14"/>
        <v>verde</v>
      </c>
      <c r="AB17" s="43" t="str">
        <f t="shared" si="15"/>
        <v>verde</v>
      </c>
      <c r="AC17" s="43" t="str">
        <f t="shared" si="16"/>
        <v>verde</v>
      </c>
      <c r="AD17" s="43" t="str">
        <f t="shared" ca="1" si="17"/>
        <v>verde</v>
      </c>
      <c r="AE17" s="135" t="str">
        <f t="shared" ca="1" si="18"/>
        <v>verde</v>
      </c>
      <c r="AF17" s="144">
        <f t="shared" ca="1" si="19"/>
        <v>4</v>
      </c>
    </row>
    <row r="18" spans="1:32" ht="204.75" customHeight="1" x14ac:dyDescent="0.3">
      <c r="A18" s="400"/>
      <c r="B18" s="402" t="s">
        <v>82</v>
      </c>
      <c r="C18" s="392" t="s">
        <v>83</v>
      </c>
      <c r="D18" s="394" t="s">
        <v>80</v>
      </c>
      <c r="E18" s="394" t="s">
        <v>47</v>
      </c>
      <c r="F18" s="52">
        <v>45689</v>
      </c>
      <c r="G18" s="58">
        <v>45838</v>
      </c>
      <c r="H18" s="58">
        <v>45838</v>
      </c>
      <c r="I18" s="49" t="s">
        <v>84</v>
      </c>
      <c r="J18" s="59"/>
      <c r="K18" s="31"/>
      <c r="L18" s="153"/>
      <c r="N18" s="135" t="str">
        <f t="shared" si="0"/>
        <v>NA</v>
      </c>
      <c r="O18" s="135" t="str">
        <f t="shared" ca="1" si="0"/>
        <v>rojo</v>
      </c>
      <c r="P18" s="135" t="str">
        <f t="shared" si="0"/>
        <v>NA</v>
      </c>
      <c r="Q18" s="36" t="str">
        <f t="shared" si="8"/>
        <v>Calificar</v>
      </c>
      <c r="R18" s="36" t="str">
        <f t="shared" si="9"/>
        <v>Sin Diligenciar</v>
      </c>
      <c r="S18" s="140" t="str">
        <f t="shared" si="10"/>
        <v>Sin Diligenciar</v>
      </c>
      <c r="T18" s="137" t="str">
        <f t="shared" si="11"/>
        <v>Calificar</v>
      </c>
      <c r="U18" s="141">
        <v>5</v>
      </c>
      <c r="V18" s="36"/>
      <c r="W18" s="140"/>
      <c r="X18" s="36"/>
      <c r="Y18" s="109" t="str">
        <f t="shared" si="12"/>
        <v>verde</v>
      </c>
      <c r="Z18" s="109" t="str">
        <f t="shared" si="13"/>
        <v>verde</v>
      </c>
      <c r="AA18" s="129" t="str">
        <f t="shared" si="14"/>
        <v>verde</v>
      </c>
      <c r="AB18" s="43" t="str">
        <f t="shared" si="15"/>
        <v>verde</v>
      </c>
      <c r="AC18" s="43" t="str">
        <f t="shared" ca="1" si="16"/>
        <v>rojo</v>
      </c>
      <c r="AD18" s="43" t="str">
        <f t="shared" si="17"/>
        <v>verde</v>
      </c>
      <c r="AE18" s="135" t="str">
        <f t="shared" ca="1" si="18"/>
        <v>rojo</v>
      </c>
      <c r="AF18" s="144">
        <f t="shared" ca="1" si="19"/>
        <v>1</v>
      </c>
    </row>
    <row r="19" spans="1:32" ht="36" customHeight="1" x14ac:dyDescent="0.3">
      <c r="A19" s="400"/>
      <c r="B19" s="403"/>
      <c r="C19" s="393"/>
      <c r="D19" s="395"/>
      <c r="E19" s="395"/>
      <c r="F19" s="52">
        <v>45689</v>
      </c>
      <c r="G19" s="58">
        <v>45989</v>
      </c>
      <c r="H19" s="58">
        <v>45989</v>
      </c>
      <c r="I19" s="49"/>
      <c r="J19" s="59"/>
      <c r="K19" s="31"/>
      <c r="L19" s="153"/>
      <c r="N19" s="135" t="str">
        <f t="shared" si="0"/>
        <v>NA</v>
      </c>
      <c r="O19" s="135" t="str">
        <f t="shared" si="0"/>
        <v>NA</v>
      </c>
      <c r="P19" s="135" t="str">
        <f t="shared" ca="1" si="0"/>
        <v>amarillo</v>
      </c>
      <c r="Q19" s="36" t="str">
        <f t="shared" si="8"/>
        <v>Sin Diligenciar</v>
      </c>
      <c r="R19" s="36" t="str">
        <f t="shared" si="9"/>
        <v>Sin Diligenciar</v>
      </c>
      <c r="S19" s="140" t="str">
        <f t="shared" si="10"/>
        <v>Sin Diligenciar</v>
      </c>
      <c r="T19" s="137" t="str">
        <f t="shared" si="11"/>
        <v>Sin Diligenciar</v>
      </c>
      <c r="U19" s="141">
        <v>3</v>
      </c>
      <c r="V19" s="36"/>
      <c r="W19" s="140"/>
      <c r="X19" s="36"/>
      <c r="Y19" s="109" t="str">
        <f t="shared" si="12"/>
        <v>verde</v>
      </c>
      <c r="Z19" s="109" t="str">
        <f t="shared" si="13"/>
        <v>verde</v>
      </c>
      <c r="AA19" s="129" t="str">
        <f t="shared" si="14"/>
        <v>verde</v>
      </c>
      <c r="AB19" s="43" t="str">
        <f t="shared" si="15"/>
        <v>verde</v>
      </c>
      <c r="AC19" s="43" t="str">
        <f t="shared" si="16"/>
        <v>verde</v>
      </c>
      <c r="AD19" s="43" t="str">
        <f t="shared" ca="1" si="17"/>
        <v>verde</v>
      </c>
      <c r="AE19" s="135" t="str">
        <f t="shared" ca="1" si="18"/>
        <v>verde</v>
      </c>
      <c r="AF19" s="144">
        <f t="shared" ca="1" si="19"/>
        <v>4</v>
      </c>
    </row>
    <row r="20" spans="1:32" ht="147" customHeight="1" x14ac:dyDescent="0.3">
      <c r="A20" s="400"/>
      <c r="B20" s="19" t="s">
        <v>85</v>
      </c>
      <c r="C20" s="31" t="s">
        <v>86</v>
      </c>
      <c r="D20" s="57" t="s">
        <v>87</v>
      </c>
      <c r="E20" s="57" t="s">
        <v>88</v>
      </c>
      <c r="F20" s="52">
        <v>45689</v>
      </c>
      <c r="G20" s="58">
        <v>45989</v>
      </c>
      <c r="H20" s="58">
        <v>45989</v>
      </c>
      <c r="I20" s="280" t="s">
        <v>89</v>
      </c>
      <c r="J20" s="59"/>
      <c r="K20" s="31"/>
      <c r="L20" s="153"/>
      <c r="N20" s="135" t="str">
        <f t="shared" si="0"/>
        <v>NA</v>
      </c>
      <c r="O20" s="135" t="str">
        <f t="shared" si="0"/>
        <v>NA</v>
      </c>
      <c r="P20" s="135" t="str">
        <f t="shared" ca="1" si="0"/>
        <v>amarillo</v>
      </c>
      <c r="Q20" s="36" t="str">
        <f t="shared" si="8"/>
        <v>Calificar</v>
      </c>
      <c r="R20" s="36" t="str">
        <f t="shared" si="9"/>
        <v>Sin Diligenciar</v>
      </c>
      <c r="S20" s="140" t="str">
        <f t="shared" si="10"/>
        <v>Sin Diligenciar</v>
      </c>
      <c r="T20" s="137" t="str">
        <f t="shared" si="11"/>
        <v>Calificar</v>
      </c>
      <c r="U20" s="141">
        <v>5</v>
      </c>
      <c r="V20" s="36"/>
      <c r="W20" s="140"/>
      <c r="X20" s="36"/>
      <c r="Y20" s="109" t="str">
        <f t="shared" si="12"/>
        <v>verde</v>
      </c>
      <c r="Z20" s="109" t="str">
        <f t="shared" si="13"/>
        <v>verde</v>
      </c>
      <c r="AA20" s="129" t="str">
        <f t="shared" si="14"/>
        <v>verde</v>
      </c>
      <c r="AB20" s="43" t="str">
        <f t="shared" si="15"/>
        <v>verde</v>
      </c>
      <c r="AC20" s="43" t="str">
        <f t="shared" si="16"/>
        <v>verde</v>
      </c>
      <c r="AD20" s="43" t="str">
        <f t="shared" ca="1" si="17"/>
        <v>verde</v>
      </c>
      <c r="AE20" s="135" t="str">
        <f t="shared" ca="1" si="18"/>
        <v>verde</v>
      </c>
      <c r="AF20" s="144">
        <f t="shared" ca="1" si="19"/>
        <v>4</v>
      </c>
    </row>
    <row r="21" spans="1:32" ht="75.75" customHeight="1" x14ac:dyDescent="0.3">
      <c r="A21" s="400"/>
      <c r="B21" s="19" t="s">
        <v>90</v>
      </c>
      <c r="C21" s="31" t="s">
        <v>91</v>
      </c>
      <c r="D21" s="57" t="s">
        <v>92</v>
      </c>
      <c r="E21" s="57" t="s">
        <v>47</v>
      </c>
      <c r="F21" s="52">
        <v>45689</v>
      </c>
      <c r="G21" s="52">
        <v>45989</v>
      </c>
      <c r="H21" s="52">
        <v>45989</v>
      </c>
      <c r="I21" s="49" t="s">
        <v>93</v>
      </c>
      <c r="J21" s="59"/>
      <c r="K21" s="31"/>
      <c r="L21" s="153"/>
      <c r="N21" s="135" t="str">
        <f t="shared" si="0"/>
        <v>NA</v>
      </c>
      <c r="O21" s="135" t="str">
        <f t="shared" si="0"/>
        <v>NA</v>
      </c>
      <c r="P21" s="135" t="str">
        <f t="shared" ca="1" si="0"/>
        <v>amarillo</v>
      </c>
      <c r="Q21" s="36" t="str">
        <f t="shared" si="8"/>
        <v>Calificar</v>
      </c>
      <c r="R21" s="36" t="str">
        <f t="shared" si="9"/>
        <v>Sin Diligenciar</v>
      </c>
      <c r="S21" s="140" t="str">
        <f t="shared" si="10"/>
        <v>Sin Diligenciar</v>
      </c>
      <c r="T21" s="137" t="str">
        <f t="shared" si="11"/>
        <v>Calificar</v>
      </c>
      <c r="U21" s="141">
        <v>5</v>
      </c>
      <c r="V21" s="36"/>
      <c r="W21" s="140"/>
      <c r="X21" s="36"/>
      <c r="Y21" s="109" t="str">
        <f t="shared" si="12"/>
        <v>verde</v>
      </c>
      <c r="Z21" s="109" t="str">
        <f t="shared" si="13"/>
        <v>verde</v>
      </c>
      <c r="AA21" s="129" t="str">
        <f t="shared" si="14"/>
        <v>verde</v>
      </c>
      <c r="AB21" s="43" t="str">
        <f t="shared" si="15"/>
        <v>verde</v>
      </c>
      <c r="AC21" s="43" t="str">
        <f t="shared" si="16"/>
        <v>verde</v>
      </c>
      <c r="AD21" s="43" t="str">
        <f t="shared" ca="1" si="17"/>
        <v>verde</v>
      </c>
      <c r="AE21" s="135" t="str">
        <f t="shared" ca="1" si="18"/>
        <v>verde</v>
      </c>
      <c r="AF21" s="144">
        <f t="shared" ca="1" si="19"/>
        <v>4</v>
      </c>
    </row>
    <row r="22" spans="1:32" ht="75.75" customHeight="1" x14ac:dyDescent="0.3">
      <c r="A22" s="401"/>
      <c r="B22" s="19" t="s">
        <v>94</v>
      </c>
      <c r="C22" s="57" t="s">
        <v>95</v>
      </c>
      <c r="D22" s="57" t="s">
        <v>96</v>
      </c>
      <c r="E22" s="57" t="s">
        <v>47</v>
      </c>
      <c r="F22" s="52">
        <v>45689</v>
      </c>
      <c r="G22" s="52">
        <v>45989</v>
      </c>
      <c r="H22" s="52">
        <v>45989</v>
      </c>
      <c r="I22" s="49" t="s">
        <v>93</v>
      </c>
      <c r="J22" s="59"/>
      <c r="K22" s="31"/>
      <c r="L22" s="153"/>
      <c r="N22" s="135" t="str">
        <f t="shared" si="0"/>
        <v>NA</v>
      </c>
      <c r="O22" s="135" t="str">
        <f t="shared" si="0"/>
        <v>NA</v>
      </c>
      <c r="P22" s="135" t="str">
        <f t="shared" ca="1" si="0"/>
        <v>amarillo</v>
      </c>
      <c r="Q22" s="36" t="str">
        <f t="shared" si="8"/>
        <v>Calificar</v>
      </c>
      <c r="R22" s="36" t="str">
        <f t="shared" si="9"/>
        <v>Sin Diligenciar</v>
      </c>
      <c r="S22" s="140" t="str">
        <f t="shared" si="10"/>
        <v>Sin Diligenciar</v>
      </c>
      <c r="T22" s="137" t="str">
        <f t="shared" si="11"/>
        <v>Calificar</v>
      </c>
      <c r="U22" s="141">
        <v>5</v>
      </c>
      <c r="V22" s="36"/>
      <c r="W22" s="140"/>
      <c r="X22" s="36"/>
      <c r="Y22" s="109" t="str">
        <f t="shared" si="12"/>
        <v>verde</v>
      </c>
      <c r="Z22" s="109" t="str">
        <f t="shared" si="13"/>
        <v>verde</v>
      </c>
      <c r="AA22" s="129" t="str">
        <f t="shared" si="14"/>
        <v>verde</v>
      </c>
      <c r="AB22" s="43" t="str">
        <f t="shared" si="15"/>
        <v>verde</v>
      </c>
      <c r="AC22" s="43" t="str">
        <f t="shared" si="16"/>
        <v>verde</v>
      </c>
      <c r="AD22" s="43" t="str">
        <f t="shared" ca="1" si="17"/>
        <v>verde</v>
      </c>
      <c r="AE22" s="135" t="str">
        <f t="shared" ca="1" si="18"/>
        <v>verde</v>
      </c>
      <c r="AF22" s="144">
        <f t="shared" ca="1" si="19"/>
        <v>4</v>
      </c>
    </row>
    <row r="23" spans="1:32" s="43" customFormat="1" ht="81" customHeight="1" x14ac:dyDescent="0.3">
      <c r="A23" s="399" t="s">
        <v>97</v>
      </c>
      <c r="B23" s="19" t="s">
        <v>98</v>
      </c>
      <c r="C23" s="57" t="s">
        <v>99</v>
      </c>
      <c r="D23" s="57" t="s">
        <v>100</v>
      </c>
      <c r="E23" s="57" t="s">
        <v>47</v>
      </c>
      <c r="F23" s="52">
        <v>45689</v>
      </c>
      <c r="G23" s="52">
        <v>45989</v>
      </c>
      <c r="H23" s="52">
        <v>45989</v>
      </c>
      <c r="I23" s="47" t="s">
        <v>101</v>
      </c>
      <c r="J23" s="36"/>
      <c r="K23" s="36"/>
      <c r="L23" s="153"/>
      <c r="M23" s="12"/>
      <c r="N23" s="135" t="str">
        <f t="shared" si="0"/>
        <v>NA</v>
      </c>
      <c r="O23" s="135" t="str">
        <f t="shared" si="0"/>
        <v>NA</v>
      </c>
      <c r="P23" s="135" t="str">
        <f t="shared" ca="1" si="0"/>
        <v>amarillo</v>
      </c>
      <c r="Q23" s="36" t="str">
        <f t="shared" si="8"/>
        <v>Calificar</v>
      </c>
      <c r="R23" s="36" t="str">
        <f t="shared" si="9"/>
        <v>Sin Diligenciar</v>
      </c>
      <c r="S23" s="140" t="str">
        <f t="shared" si="10"/>
        <v>Sin Diligenciar</v>
      </c>
      <c r="T23" s="137" t="str">
        <f t="shared" si="11"/>
        <v>Calificar</v>
      </c>
      <c r="U23" s="141">
        <v>5</v>
      </c>
      <c r="V23" s="36"/>
      <c r="W23" s="140"/>
      <c r="X23" s="36"/>
      <c r="Y23" s="109" t="str">
        <f t="shared" si="12"/>
        <v>verde</v>
      </c>
      <c r="Z23" s="109" t="str">
        <f t="shared" si="13"/>
        <v>verde</v>
      </c>
      <c r="AA23" s="129" t="str">
        <f t="shared" si="14"/>
        <v>verde</v>
      </c>
      <c r="AB23" s="43" t="str">
        <f t="shared" si="15"/>
        <v>verde</v>
      </c>
      <c r="AC23" s="43" t="str">
        <f t="shared" si="16"/>
        <v>verde</v>
      </c>
      <c r="AD23" s="43" t="str">
        <f t="shared" ca="1" si="17"/>
        <v>verde</v>
      </c>
      <c r="AE23" s="135" t="str">
        <f t="shared" ca="1" si="18"/>
        <v>verde</v>
      </c>
      <c r="AF23" s="144">
        <f t="shared" ca="1" si="19"/>
        <v>4</v>
      </c>
    </row>
    <row r="24" spans="1:32" s="43" customFormat="1" ht="78.75" customHeight="1" x14ac:dyDescent="0.3">
      <c r="A24" s="401"/>
      <c r="B24" s="22" t="s">
        <v>102</v>
      </c>
      <c r="C24" s="31" t="s">
        <v>103</v>
      </c>
      <c r="D24" s="31" t="s">
        <v>104</v>
      </c>
      <c r="E24" s="57" t="s">
        <v>105</v>
      </c>
      <c r="F24" s="60">
        <v>45689</v>
      </c>
      <c r="G24" s="60">
        <v>46022</v>
      </c>
      <c r="H24" s="60">
        <v>46022</v>
      </c>
      <c r="I24" s="46" t="s">
        <v>106</v>
      </c>
      <c r="J24" s="31"/>
      <c r="K24" s="36"/>
      <c r="L24" s="153"/>
      <c r="M24" s="12"/>
      <c r="N24" s="135" t="str">
        <f t="shared" si="0"/>
        <v>NA</v>
      </c>
      <c r="O24" s="135" t="str">
        <f t="shared" si="0"/>
        <v>NA</v>
      </c>
      <c r="P24" s="135" t="str">
        <f t="shared" si="0"/>
        <v>NA</v>
      </c>
      <c r="Q24" s="36" t="str">
        <f t="shared" si="8"/>
        <v>Calificar</v>
      </c>
      <c r="R24" s="36" t="str">
        <f t="shared" si="9"/>
        <v>Sin Diligenciar</v>
      </c>
      <c r="S24" s="140" t="str">
        <f t="shared" si="10"/>
        <v>Sin Diligenciar</v>
      </c>
      <c r="T24" s="137" t="str">
        <f t="shared" si="11"/>
        <v>Calificar</v>
      </c>
      <c r="U24" s="141">
        <v>5</v>
      </c>
      <c r="V24" s="36"/>
      <c r="W24" s="140"/>
      <c r="X24" s="36"/>
      <c r="Y24" s="109" t="str">
        <f t="shared" si="12"/>
        <v>verde</v>
      </c>
      <c r="Z24" s="109" t="str">
        <f t="shared" si="13"/>
        <v>verde</v>
      </c>
      <c r="AA24" s="129" t="str">
        <f t="shared" si="14"/>
        <v>verde</v>
      </c>
      <c r="AB24" s="43" t="str">
        <f t="shared" si="15"/>
        <v>verde</v>
      </c>
      <c r="AC24" s="43" t="str">
        <f t="shared" si="16"/>
        <v>verde</v>
      </c>
      <c r="AD24" s="43" t="str">
        <f t="shared" si="17"/>
        <v>verde</v>
      </c>
      <c r="AE24" s="135" t="str">
        <f t="shared" si="18"/>
        <v>verde</v>
      </c>
      <c r="AF24" s="144">
        <f t="shared" si="19"/>
        <v>4</v>
      </c>
    </row>
    <row r="25" spans="1:32" ht="34.799999999999997" x14ac:dyDescent="0.3">
      <c r="A25" s="353"/>
      <c r="B25" s="353"/>
      <c r="C25" s="353"/>
      <c r="D25" s="353"/>
      <c r="E25" s="353"/>
      <c r="F25" s="353"/>
    </row>
  </sheetData>
  <autoFilter ref="A5:K24" xr:uid="{00000000-0001-0000-0200-000000000000}">
    <filterColumn colId="1" showButton="0"/>
  </autoFilter>
  <mergeCells count="27">
    <mergeCell ref="A6:A13"/>
    <mergeCell ref="A15:A22"/>
    <mergeCell ref="A23:A24"/>
    <mergeCell ref="B18:B19"/>
    <mergeCell ref="B16:B17"/>
    <mergeCell ref="B11:B13"/>
    <mergeCell ref="B9:B10"/>
    <mergeCell ref="C16:C17"/>
    <mergeCell ref="D16:D17"/>
    <mergeCell ref="E16:E17"/>
    <mergeCell ref="C18:C19"/>
    <mergeCell ref="D18:D19"/>
    <mergeCell ref="E18:E19"/>
    <mergeCell ref="C9:C10"/>
    <mergeCell ref="D9:D10"/>
    <mergeCell ref="E9:E10"/>
    <mergeCell ref="C11:C13"/>
    <mergeCell ref="D11:D13"/>
    <mergeCell ref="E11:E13"/>
    <mergeCell ref="AH5:AJ5"/>
    <mergeCell ref="AB2:AD2"/>
    <mergeCell ref="AE2:AF2"/>
    <mergeCell ref="N2:P2"/>
    <mergeCell ref="U2:W2"/>
    <mergeCell ref="Y2:AA2"/>
    <mergeCell ref="Q2:S2"/>
    <mergeCell ref="AH2:AJ2"/>
  </mergeCells>
  <phoneticPr fontId="16" type="noConversion"/>
  <conditionalFormatting sqref="AB6:AD24">
    <cfRule type="containsText" dxfId="7" priority="4" operator="containsText" text="alerta">
      <formula>NOT(ISERROR(SEARCH("alerta",AB6)))</formula>
    </cfRule>
    <cfRule type="containsText" dxfId="6" priority="5" operator="containsText" text="falla">
      <formula>NOT(ISERROR(SEARCH("falla",AB6)))</formula>
    </cfRule>
    <cfRule type="colorScale" priority="6">
      <colorScale>
        <cfvo type="min"/>
        <cfvo type="percentile" val="50"/>
        <cfvo type="max"/>
        <color rgb="FFF8696B"/>
        <color rgb="FFFFEB84"/>
        <color rgb="FF63BE7B"/>
      </colorScale>
    </cfRule>
  </conditionalFormatting>
  <dataValidations count="1">
    <dataValidation type="date" allowBlank="1" showInputMessage="1" showErrorMessage="1" sqref="L6" xr:uid="{73CD03E9-DA84-4AAA-9FC9-D6BCFD91280E}">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E86C1080-D804-403C-B586-D755BC0321D9}">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AE6:AF24</xm:sqref>
        </x14:conditionalFormatting>
        <x14:conditionalFormatting xmlns:xm="http://schemas.microsoft.com/office/excel/2006/main">
          <x14:cfRule type="iconSet" priority="1" id="{0C0ABFB5-B8F6-4D50-82A0-C25A3369036A}">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AI6:AI9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I63"/>
  <sheetViews>
    <sheetView showGridLines="0" topLeftCell="A2" zoomScale="79" zoomScaleNormal="79" workbookViewId="0">
      <selection activeCell="D9" sqref="D9:D11"/>
    </sheetView>
  </sheetViews>
  <sheetFormatPr baseColWidth="10" defaultColWidth="11.44140625" defaultRowHeight="16.5" customHeight="1" x14ac:dyDescent="0.25"/>
  <cols>
    <col min="1" max="1" width="29.6640625" style="4" customWidth="1"/>
    <col min="2" max="2" width="5.6640625" style="1" customWidth="1"/>
    <col min="3" max="3" width="56.33203125" style="1" customWidth="1"/>
    <col min="4" max="4" width="35.109375" style="1" customWidth="1"/>
    <col min="5" max="5" width="33.44140625" style="3" customWidth="1"/>
    <col min="6" max="6" width="19.6640625" style="7" bestFit="1" customWidth="1"/>
    <col min="7" max="8" width="19.6640625" style="7" customWidth="1"/>
    <col min="9" max="9" width="46.6640625" style="1" customWidth="1"/>
    <col min="10" max="10" width="86.33203125" style="1" customWidth="1"/>
    <col min="11" max="11" width="39.6640625" style="1" customWidth="1"/>
    <col min="12" max="12" width="35.33203125" style="1" hidden="1" customWidth="1"/>
    <col min="13" max="13" width="10.109375" style="1" hidden="1" customWidth="1"/>
    <col min="14" max="16" width="12.109375" style="1" hidden="1" customWidth="1"/>
    <col min="17" max="17" width="15.109375" style="1" hidden="1" customWidth="1"/>
    <col min="18" max="18" width="18" style="1" hidden="1" customWidth="1"/>
    <col min="19" max="19" width="16" style="1" hidden="1" customWidth="1"/>
    <col min="20" max="20" width="13" style="1" customWidth="1"/>
    <col min="21" max="21" width="11.5546875" style="1" bestFit="1" customWidth="1"/>
    <col min="22" max="22" width="15.44140625" style="1" customWidth="1"/>
    <col min="23" max="24" width="11.5546875" style="1" bestFit="1" customWidth="1"/>
    <col min="25" max="25" width="10.109375" style="1" customWidth="1"/>
    <col min="26" max="32" width="10.109375" style="1" hidden="1" customWidth="1"/>
    <col min="33" max="36" width="10.109375" style="1" customWidth="1"/>
    <col min="37" max="37" width="71.88671875" style="1" bestFit="1" customWidth="1"/>
    <col min="38" max="16384" width="11.44140625" style="1"/>
  </cols>
  <sheetData>
    <row r="1" spans="1:112" ht="66" customHeight="1" x14ac:dyDescent="0.25">
      <c r="A1" s="319"/>
      <c r="B1" s="320"/>
      <c r="C1" s="321" t="s">
        <v>5</v>
      </c>
      <c r="D1" s="321"/>
      <c r="E1" s="321"/>
      <c r="F1" s="321"/>
      <c r="G1" s="321"/>
      <c r="H1" s="321"/>
      <c r="I1" s="321"/>
      <c r="J1" s="321"/>
      <c r="K1" s="322"/>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row>
    <row r="2" spans="1:112" s="4" customFormat="1" ht="48" customHeight="1" x14ac:dyDescent="0.3">
      <c r="A2" s="111" t="s">
        <v>107</v>
      </c>
      <c r="B2" s="111"/>
      <c r="C2" s="114" t="s">
        <v>7</v>
      </c>
      <c r="D2" s="115" t="s">
        <v>108</v>
      </c>
      <c r="E2" s="323" t="s">
        <v>109</v>
      </c>
      <c r="F2" s="324"/>
      <c r="G2" s="325"/>
      <c r="H2" s="325"/>
      <c r="I2" s="117" t="s">
        <v>110</v>
      </c>
      <c r="J2" s="307" t="s">
        <v>11</v>
      </c>
      <c r="K2" s="308"/>
      <c r="L2" s="121" t="s">
        <v>12</v>
      </c>
      <c r="M2" s="121">
        <f ca="1">TODAY()</f>
        <v>45894</v>
      </c>
      <c r="N2" s="378" t="s">
        <v>13</v>
      </c>
      <c r="O2" s="379"/>
      <c r="P2" s="380"/>
      <c r="Q2" s="378" t="s">
        <v>13</v>
      </c>
      <c r="R2" s="379"/>
      <c r="S2" s="379"/>
      <c r="T2" s="134" t="s">
        <v>111</v>
      </c>
      <c r="U2" s="381" t="s">
        <v>15</v>
      </c>
      <c r="V2" s="382"/>
      <c r="W2" s="382"/>
      <c r="X2" s="383"/>
      <c r="Y2" s="127" t="s">
        <v>16</v>
      </c>
      <c r="Z2" s="384" t="s">
        <v>17</v>
      </c>
      <c r="AA2" s="384"/>
      <c r="AB2" s="385"/>
      <c r="AC2" s="373" t="s">
        <v>18</v>
      </c>
      <c r="AD2" s="374"/>
      <c r="AE2" s="375"/>
      <c r="AF2" s="376" t="s">
        <v>19</v>
      </c>
      <c r="AG2" s="377"/>
      <c r="AH2" s="43"/>
      <c r="AI2" s="386" t="s">
        <v>20</v>
      </c>
      <c r="AJ2" s="387"/>
      <c r="AK2" s="388"/>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row>
    <row r="3" spans="1:112" ht="8.25" customHeight="1" x14ac:dyDescent="0.3">
      <c r="L3" s="152"/>
      <c r="M3" s="120"/>
      <c r="N3" s="12"/>
      <c r="O3" s="12"/>
      <c r="P3" s="12"/>
      <c r="Q3" s="12"/>
      <c r="R3" s="12"/>
      <c r="S3" s="12"/>
      <c r="T3" s="125"/>
      <c r="U3" s="128"/>
      <c r="V3" s="12"/>
      <c r="W3" s="12"/>
      <c r="X3" s="129"/>
      <c r="Y3" s="12"/>
      <c r="Z3" s="12"/>
      <c r="AA3" s="12"/>
      <c r="AB3" s="129"/>
      <c r="AC3" s="12"/>
      <c r="AD3" s="12"/>
      <c r="AE3" s="12"/>
      <c r="AF3" s="128"/>
      <c r="AG3" s="139"/>
      <c r="AH3" s="43"/>
      <c r="AI3" s="12"/>
      <c r="AJ3" s="12"/>
      <c r="AK3" s="12"/>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row>
    <row r="4" spans="1:112" ht="34.5" customHeight="1" x14ac:dyDescent="0.3">
      <c r="A4" s="30" t="s">
        <v>112</v>
      </c>
      <c r="B4" s="30"/>
      <c r="C4" s="30"/>
      <c r="D4" s="30"/>
      <c r="E4" s="30"/>
      <c r="F4" s="30"/>
      <c r="G4" s="22"/>
      <c r="H4" s="22"/>
      <c r="I4" s="22" t="s">
        <v>113</v>
      </c>
      <c r="J4" s="22"/>
      <c r="K4" s="22"/>
      <c r="L4" s="155" t="s">
        <v>23</v>
      </c>
      <c r="M4" s="12"/>
      <c r="N4" s="122">
        <v>45658</v>
      </c>
      <c r="O4" s="122">
        <v>45777</v>
      </c>
      <c r="P4" s="122">
        <v>45900</v>
      </c>
      <c r="Q4" s="122">
        <v>45658</v>
      </c>
      <c r="R4" s="122">
        <v>45777</v>
      </c>
      <c r="S4" s="124">
        <v>45900</v>
      </c>
      <c r="T4" s="125"/>
      <c r="U4" s="128"/>
      <c r="V4" s="12"/>
      <c r="W4" s="12"/>
      <c r="X4" s="129"/>
      <c r="Y4" s="12"/>
      <c r="Z4" s="136"/>
      <c r="AA4" s="123"/>
      <c r="AB4" s="132"/>
      <c r="AC4" s="12"/>
      <c r="AD4" s="12"/>
      <c r="AE4" s="12"/>
      <c r="AF4" s="128"/>
      <c r="AG4" s="139"/>
      <c r="AH4" s="43"/>
      <c r="AI4" s="12"/>
      <c r="AJ4" s="12"/>
      <c r="AK4" s="12"/>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row>
    <row r="5" spans="1:112" ht="79.5" customHeight="1" x14ac:dyDescent="0.3">
      <c r="A5" s="112" t="s">
        <v>24</v>
      </c>
      <c r="B5" s="112" t="s">
        <v>25</v>
      </c>
      <c r="C5" s="112"/>
      <c r="D5" s="168" t="s">
        <v>26</v>
      </c>
      <c r="E5" s="112" t="s">
        <v>27</v>
      </c>
      <c r="F5" s="168" t="s">
        <v>28</v>
      </c>
      <c r="G5" s="168" t="s">
        <v>29</v>
      </c>
      <c r="H5" s="168" t="s">
        <v>30</v>
      </c>
      <c r="I5" s="169" t="s">
        <v>31</v>
      </c>
      <c r="J5" s="170" t="s">
        <v>32</v>
      </c>
      <c r="K5" s="170" t="s">
        <v>33</v>
      </c>
      <c r="L5" s="156" t="s">
        <v>34</v>
      </c>
      <c r="M5" s="12"/>
      <c r="N5" s="122">
        <v>45777</v>
      </c>
      <c r="O5" s="122">
        <v>45900</v>
      </c>
      <c r="P5" s="122">
        <v>46022</v>
      </c>
      <c r="Q5" s="122">
        <v>45777</v>
      </c>
      <c r="R5" s="122">
        <v>45900</v>
      </c>
      <c r="S5" s="124">
        <v>46022</v>
      </c>
      <c r="T5" s="126"/>
      <c r="U5" s="130">
        <v>45777</v>
      </c>
      <c r="V5" s="219" t="s">
        <v>114</v>
      </c>
      <c r="W5" s="122">
        <v>45900</v>
      </c>
      <c r="X5" s="124">
        <v>46022</v>
      </c>
      <c r="Y5" s="122"/>
      <c r="Z5" s="122">
        <v>45777</v>
      </c>
      <c r="AA5" s="122">
        <v>45900</v>
      </c>
      <c r="AB5" s="160">
        <v>46022</v>
      </c>
      <c r="AC5" s="95">
        <v>45777</v>
      </c>
      <c r="AD5" s="122">
        <v>45900</v>
      </c>
      <c r="AE5" s="131">
        <v>46022</v>
      </c>
      <c r="AF5" s="109"/>
      <c r="AG5" s="144"/>
      <c r="AH5" s="43"/>
      <c r="AI5" s="370" t="s">
        <v>35</v>
      </c>
      <c r="AJ5" s="371"/>
      <c r="AK5" s="372"/>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row>
    <row r="6" spans="1:112" s="44" customFormat="1" ht="66" customHeight="1" x14ac:dyDescent="0.3">
      <c r="A6" s="416" t="s">
        <v>115</v>
      </c>
      <c r="B6" s="430" t="s">
        <v>37</v>
      </c>
      <c r="C6" s="433" t="s">
        <v>116</v>
      </c>
      <c r="D6" s="433" t="s">
        <v>117</v>
      </c>
      <c r="E6" s="440" t="s">
        <v>118</v>
      </c>
      <c r="F6" s="407">
        <v>45658</v>
      </c>
      <c r="G6" s="76">
        <v>45777</v>
      </c>
      <c r="H6" s="407">
        <v>46022</v>
      </c>
      <c r="I6" s="90" t="s">
        <v>119</v>
      </c>
      <c r="J6" s="84"/>
      <c r="K6" s="82"/>
      <c r="L6" s="153"/>
      <c r="M6" s="12"/>
      <c r="N6" s="135" t="str">
        <f>IF(AND($H6&gt;N$4,$H6&lt;N$5),IF($H6-$M$2&gt;30,"amarillo",IF(AND($H6-$M$2&lt;=30,$H6-$M$2&gt;0),"naranja","rojo")),"NA")</f>
        <v>NA</v>
      </c>
      <c r="O6" s="135" t="str">
        <f t="shared" ref="O6:P31" si="0">IF(AND($H6&gt;O$4,$H6&lt;O$5),IF($H6-$M$2&gt;30,"amarillo",IF(AND($H6-$M$2&lt;=30,$H6-$M$2&gt;0),"naranja","rojo")),"NA")</f>
        <v>NA</v>
      </c>
      <c r="P6" s="135" t="str">
        <f t="shared" si="0"/>
        <v>NA</v>
      </c>
      <c r="Q6" s="36" t="str">
        <f>IF(ISBLANK(I6),"Sin Diligenciar","Calificar")</f>
        <v>Calificar</v>
      </c>
      <c r="R6" s="36" t="str">
        <f>IF(ISBLANK(J6),"Sin Diligenciar","Calificar")</f>
        <v>Sin Diligenciar</v>
      </c>
      <c r="S6" s="140" t="str">
        <f>IF(ISBLANK(K6),"Sin Diligenciar","Calificar")</f>
        <v>Sin Diligenciar</v>
      </c>
      <c r="T6" s="137" t="str">
        <f>IF(OR(Q6="Calificar",R6="Calificar",S6="Calificar"),"Calificar","Sin Diligenciar")</f>
        <v>Calificar</v>
      </c>
      <c r="U6" s="141">
        <v>5</v>
      </c>
      <c r="V6" s="141"/>
      <c r="W6" s="36"/>
      <c r="X6" s="140"/>
      <c r="Y6" s="36"/>
      <c r="Z6" s="109" t="str">
        <f>IF(T6="Calificar",IF(U6=0,"rojo",IF(AND(U6&gt;0,U6&lt;=3),"amarillo","verde")),"verde")</f>
        <v>verde</v>
      </c>
      <c r="AA6" s="109" t="str">
        <f>IF(U6="Calificar",IF(W6=0,"rojo",IF(AND(W6&gt;0,W6&lt;=3),"amarillo","verde")),"verde")</f>
        <v>verde</v>
      </c>
      <c r="AB6" s="129" t="str">
        <f t="shared" ref="AB6" si="1">IF(W6="Calificar",IF(X6=0,"rojo",IF(AND(X6&gt;0,X6&lt;=3),"amarillo","verde")),"verde")</f>
        <v>verde</v>
      </c>
      <c r="AC6" s="43" t="str">
        <f>IF(AND(N6="amarillo",Q6="Sin Diligenciar"),"verde",IF(AND(N6="naranja",Q6="Sin Diligenciar"),"naranja",IF(AND(N6="rojo",Q6="Sin Diligenciar"),"rojo",Z6)))</f>
        <v>verde</v>
      </c>
      <c r="AD6" s="43" t="str">
        <f>IF(AND(O6="amarillo",R6="Sin Diligenciar"),"verde",IF(AND(O6="naranja",R6="Sin Diligenciar"),"naranja",IF(AND(O6="rojo",R6="Sin Diligenciar"),"rojo",AA6)))</f>
        <v>verde</v>
      </c>
      <c r="AE6" s="43" t="str">
        <f>IF(AND(P6="amarillo",S6="Sin Diligenciar"),"verde",IF(AND(P6="naranja",S6="Sin Diligenciar"),"naranja",IF(AND(P6="rojo",S6="Sin Diligenciar"),"rojo",AB6)))</f>
        <v>verde</v>
      </c>
      <c r="AF6" s="135" t="str">
        <f>IF(OR(AC6="rojo",AD6="rojo",AE6="rojo"),"rojo",IF(OR(AC6="naranja",AD6="naranja",AE6="naranja"),"naranja",IF(OR(AC6="amarillo",AD6="amarillo",AE6="amarillo"),"amarillo","verde")))</f>
        <v>verde</v>
      </c>
      <c r="AG6" s="144">
        <f t="shared" ref="AG6" si="2">IF(OR(AD6="rojo",AE6="rojo",AF6="rojo"),1,IF(OR(AD6="naranja",AE6="naranja",AF6="naranja"),2,IF(OR(AD6="amarillo",AE6="amarillo",AF6="amarillo"),3,4)))</f>
        <v>4</v>
      </c>
      <c r="AH6" s="43"/>
      <c r="AI6" s="18" t="s">
        <v>42</v>
      </c>
      <c r="AJ6" s="161">
        <v>4</v>
      </c>
      <c r="AK6" s="162" t="s">
        <v>43</v>
      </c>
    </row>
    <row r="7" spans="1:112" s="44" customFormat="1" ht="42.75" customHeight="1" x14ac:dyDescent="0.3">
      <c r="A7" s="417"/>
      <c r="B7" s="432"/>
      <c r="C7" s="423"/>
      <c r="D7" s="423"/>
      <c r="E7" s="436"/>
      <c r="F7" s="408"/>
      <c r="G7" s="76">
        <v>45900</v>
      </c>
      <c r="H7" s="408"/>
      <c r="I7" s="90" t="s">
        <v>120</v>
      </c>
      <c r="J7" s="84"/>
      <c r="K7" s="82"/>
      <c r="L7" s="153"/>
      <c r="M7" s="12"/>
      <c r="N7" s="135" t="str">
        <f t="shared" ref="N7:N29" si="3">IF(AND($H7&gt;N$4,$H7&lt;N$5),IF($H7-$M$2&gt;30,"amarillo",IF(AND($H7-$M$2&lt;=30,$H7-$M$2&gt;0),"naranja","rojo")),"NA")</f>
        <v>NA</v>
      </c>
      <c r="O7" s="135" t="str">
        <f t="shared" si="0"/>
        <v>NA</v>
      </c>
      <c r="P7" s="135" t="str">
        <f t="shared" si="0"/>
        <v>NA</v>
      </c>
      <c r="Q7" s="36" t="str">
        <f t="shared" ref="Q7:Q29" si="4">IF(ISBLANK(I7),"Sin Diligenciar","Calificar")</f>
        <v>Calificar</v>
      </c>
      <c r="R7" s="36" t="str">
        <f t="shared" ref="R7:R29" si="5">IF(ISBLANK(J7),"Sin Diligenciar","Calificar")</f>
        <v>Sin Diligenciar</v>
      </c>
      <c r="S7" s="140" t="str">
        <f t="shared" ref="S7:S29" si="6">IF(ISBLANK(K7),"Sin Diligenciar","Calificar")</f>
        <v>Sin Diligenciar</v>
      </c>
      <c r="T7" s="137" t="str">
        <f t="shared" ref="T7:T29" si="7">IF(OR(Q7="Calificar",R7="Calificar",S7="Calificar"),"Calificar","Sin Diligenciar")</f>
        <v>Calificar</v>
      </c>
      <c r="U7" s="141">
        <v>3</v>
      </c>
      <c r="V7" s="141"/>
      <c r="W7" s="36"/>
      <c r="X7" s="140"/>
      <c r="Y7" s="36"/>
      <c r="Z7" s="109" t="str">
        <f t="shared" ref="Z7:Z29" si="8">IF(T7="Calificar",IF(U7=0,"rojo",IF(AND(U7&gt;0,U7&lt;=3),"amarillo","verde")),"verde")</f>
        <v>amarillo</v>
      </c>
      <c r="AA7" s="109" t="str">
        <f t="shared" ref="AA7:AA29" si="9">IF(U7="Calificar",IF(W7=0,"rojo",IF(AND(W7&gt;0,W7&lt;=3),"amarillo","verde")),"verde")</f>
        <v>verde</v>
      </c>
      <c r="AB7" s="129" t="str">
        <f t="shared" ref="AB7:AB29" si="10">IF(W7="Calificar",IF(X7=0,"rojo",IF(AND(X7&gt;0,X7&lt;=3),"amarillo","verde")),"verde")</f>
        <v>verde</v>
      </c>
      <c r="AC7" s="43" t="str">
        <f t="shared" ref="AC7:AC29" si="11">IF(AND(N7="amarillo",Q7="Sin Diligenciar"),"verde",IF(AND(N7="naranja",Q7="Sin Diligenciar"),"naranja",IF(AND(N7="rojo",Q7="Sin Diligenciar"),"rojo",Z7)))</f>
        <v>amarillo</v>
      </c>
      <c r="AD7" s="43" t="str">
        <f t="shared" ref="AD7:AD29" si="12">IF(AND(O7="amarillo",R7="Sin Diligenciar"),"verde",IF(AND(O7="naranja",R7="Sin Diligenciar"),"naranja",IF(AND(O7="rojo",R7="Sin Diligenciar"),"rojo",AA7)))</f>
        <v>verde</v>
      </c>
      <c r="AE7" s="43" t="str">
        <f t="shared" ref="AE7:AE29" si="13">IF(AND(P7="amarillo",S7="Sin Diligenciar"),"verde",IF(AND(P7="naranja",S7="Sin Diligenciar"),"naranja",IF(AND(P7="rojo",S7="Sin Diligenciar"),"rojo",AB7)))</f>
        <v>verde</v>
      </c>
      <c r="AF7" s="135" t="str">
        <f t="shared" ref="AF7:AF29" si="14">IF(OR(AC7="rojo",AD7="rojo",AE7="rojo"),"rojo",IF(OR(AC7="naranja",AD7="naranja",AE7="naranja"),"naranja",IF(OR(AC7="amarillo",AD7="amarillo",AE7="amarillo"),"amarillo","verde")))</f>
        <v>amarillo</v>
      </c>
      <c r="AG7" s="144">
        <f t="shared" ref="AG7:AG29" si="15">IF(OR(AD7="rojo",AE7="rojo",AF7="rojo"),1,IF(OR(AD7="naranja",AE7="naranja",AF7="naranja"),2,IF(OR(AD7="amarillo",AE7="amarillo",AF7="amarillo"),3,4)))</f>
        <v>3</v>
      </c>
      <c r="AH7" s="43"/>
      <c r="AI7" s="18" t="s">
        <v>49</v>
      </c>
      <c r="AJ7" s="161">
        <v>3</v>
      </c>
      <c r="AK7" s="162" t="s">
        <v>121</v>
      </c>
    </row>
    <row r="8" spans="1:112" s="44" customFormat="1" ht="45.75" customHeight="1" x14ac:dyDescent="0.3">
      <c r="A8" s="417"/>
      <c r="B8" s="431"/>
      <c r="C8" s="424"/>
      <c r="D8" s="424"/>
      <c r="E8" s="435"/>
      <c r="F8" s="408"/>
      <c r="G8" s="76">
        <v>46022</v>
      </c>
      <c r="H8" s="409"/>
      <c r="I8" s="90" t="s">
        <v>120</v>
      </c>
      <c r="J8" s="84"/>
      <c r="K8" s="82"/>
      <c r="L8" s="153"/>
      <c r="M8" s="12"/>
      <c r="N8" s="135" t="str">
        <f t="shared" si="3"/>
        <v>NA</v>
      </c>
      <c r="O8" s="135" t="str">
        <f t="shared" si="0"/>
        <v>NA</v>
      </c>
      <c r="P8" s="135" t="str">
        <f t="shared" si="0"/>
        <v>NA</v>
      </c>
      <c r="Q8" s="36" t="str">
        <f t="shared" si="4"/>
        <v>Calificar</v>
      </c>
      <c r="R8" s="36" t="str">
        <f t="shared" si="5"/>
        <v>Sin Diligenciar</v>
      </c>
      <c r="S8" s="140" t="str">
        <f t="shared" si="6"/>
        <v>Sin Diligenciar</v>
      </c>
      <c r="T8" s="137" t="str">
        <f t="shared" si="7"/>
        <v>Calificar</v>
      </c>
      <c r="U8" s="141">
        <v>3</v>
      </c>
      <c r="V8" s="141"/>
      <c r="W8" s="36"/>
      <c r="X8" s="140"/>
      <c r="Y8" s="36"/>
      <c r="Z8" s="109" t="str">
        <f t="shared" si="8"/>
        <v>amarillo</v>
      </c>
      <c r="AA8" s="109" t="str">
        <f t="shared" si="9"/>
        <v>verde</v>
      </c>
      <c r="AB8" s="129" t="str">
        <f t="shared" si="10"/>
        <v>verde</v>
      </c>
      <c r="AC8" s="43" t="str">
        <f t="shared" si="11"/>
        <v>amarillo</v>
      </c>
      <c r="AD8" s="43" t="str">
        <f t="shared" si="12"/>
        <v>verde</v>
      </c>
      <c r="AE8" s="43" t="str">
        <f t="shared" si="13"/>
        <v>verde</v>
      </c>
      <c r="AF8" s="135" t="str">
        <f t="shared" si="14"/>
        <v>amarillo</v>
      </c>
      <c r="AG8" s="144">
        <f t="shared" si="15"/>
        <v>3</v>
      </c>
      <c r="AH8" s="43"/>
      <c r="AI8" s="164" t="s">
        <v>55</v>
      </c>
      <c r="AJ8" s="161">
        <v>2</v>
      </c>
      <c r="AK8" s="163" t="s">
        <v>56</v>
      </c>
    </row>
    <row r="9" spans="1:112" s="44" customFormat="1" ht="171" customHeight="1" x14ac:dyDescent="0.3">
      <c r="A9" s="417"/>
      <c r="B9" s="430" t="s">
        <v>44</v>
      </c>
      <c r="C9" s="422" t="s">
        <v>122</v>
      </c>
      <c r="D9" s="422" t="s">
        <v>123</v>
      </c>
      <c r="E9" s="434" t="s">
        <v>124</v>
      </c>
      <c r="F9" s="410">
        <v>45658</v>
      </c>
      <c r="G9" s="354">
        <v>45777</v>
      </c>
      <c r="H9" s="407">
        <v>45989</v>
      </c>
      <c r="I9" s="209" t="s">
        <v>125</v>
      </c>
      <c r="J9" s="84"/>
      <c r="K9" s="82"/>
      <c r="L9" s="153"/>
      <c r="M9" s="12"/>
      <c r="N9" s="135" t="str">
        <f t="shared" si="3"/>
        <v>NA</v>
      </c>
      <c r="O9" s="135" t="str">
        <f t="shared" si="0"/>
        <v>NA</v>
      </c>
      <c r="P9" s="135" t="str">
        <f t="shared" ca="1" si="0"/>
        <v>amarillo</v>
      </c>
      <c r="Q9" s="36" t="str">
        <f t="shared" si="4"/>
        <v>Calificar</v>
      </c>
      <c r="R9" s="36" t="str">
        <f t="shared" si="5"/>
        <v>Sin Diligenciar</v>
      </c>
      <c r="S9" s="140" t="str">
        <f t="shared" si="6"/>
        <v>Sin Diligenciar</v>
      </c>
      <c r="T9" s="137" t="str">
        <f t="shared" si="7"/>
        <v>Calificar</v>
      </c>
      <c r="U9" s="141">
        <v>5</v>
      </c>
      <c r="V9" s="141"/>
      <c r="W9" s="36"/>
      <c r="X9" s="140"/>
      <c r="Y9" s="36"/>
      <c r="Z9" s="109" t="str">
        <f t="shared" si="8"/>
        <v>verde</v>
      </c>
      <c r="AA9" s="109" t="str">
        <f t="shared" si="9"/>
        <v>verde</v>
      </c>
      <c r="AB9" s="129" t="str">
        <f t="shared" si="10"/>
        <v>verde</v>
      </c>
      <c r="AC9" s="43" t="str">
        <f t="shared" si="11"/>
        <v>verde</v>
      </c>
      <c r="AD9" s="43" t="str">
        <f t="shared" si="12"/>
        <v>verde</v>
      </c>
      <c r="AE9" s="43" t="str">
        <f t="shared" ca="1" si="13"/>
        <v>verde</v>
      </c>
      <c r="AF9" s="135" t="str">
        <f t="shared" ca="1" si="14"/>
        <v>verde</v>
      </c>
      <c r="AG9" s="144">
        <f t="shared" ca="1" si="15"/>
        <v>4</v>
      </c>
      <c r="AH9" s="43"/>
      <c r="AI9" s="164" t="s">
        <v>62</v>
      </c>
      <c r="AJ9" s="161">
        <v>1</v>
      </c>
      <c r="AK9" s="163" t="s">
        <v>63</v>
      </c>
    </row>
    <row r="10" spans="1:112" s="44" customFormat="1" ht="106.5" customHeight="1" x14ac:dyDescent="0.3">
      <c r="A10" s="417"/>
      <c r="B10" s="432"/>
      <c r="C10" s="423"/>
      <c r="D10" s="423"/>
      <c r="E10" s="436"/>
      <c r="F10" s="410"/>
      <c r="G10" s="354">
        <v>45900</v>
      </c>
      <c r="H10" s="408"/>
      <c r="I10" s="90" t="s">
        <v>120</v>
      </c>
      <c r="J10" s="84"/>
      <c r="K10" s="82"/>
      <c r="L10" s="153"/>
      <c r="M10" s="12"/>
      <c r="N10" s="135" t="str">
        <f t="shared" si="3"/>
        <v>NA</v>
      </c>
      <c r="O10" s="135" t="str">
        <f t="shared" si="0"/>
        <v>NA</v>
      </c>
      <c r="P10" s="135" t="str">
        <f t="shared" si="0"/>
        <v>NA</v>
      </c>
      <c r="Q10" s="36" t="str">
        <f t="shared" ref="Q10:Q12" si="16">IF(ISBLANK(I10),"Sin Diligenciar","Calificar")</f>
        <v>Calificar</v>
      </c>
      <c r="R10" s="36" t="str">
        <f t="shared" ref="R10:R12" si="17">IF(ISBLANK(J10),"Sin Diligenciar","Calificar")</f>
        <v>Sin Diligenciar</v>
      </c>
      <c r="S10" s="140" t="str">
        <f t="shared" ref="S10:S12" si="18">IF(ISBLANK(K10),"Sin Diligenciar","Calificar")</f>
        <v>Sin Diligenciar</v>
      </c>
      <c r="T10" s="137" t="str">
        <f t="shared" ref="T10:T12" si="19">IF(OR(Q10="Calificar",R10="Calificar",S10="Calificar"),"Calificar","Sin Diligenciar")</f>
        <v>Calificar</v>
      </c>
      <c r="U10" s="141">
        <v>3</v>
      </c>
      <c r="V10" s="141"/>
      <c r="W10" s="36"/>
      <c r="X10" s="140"/>
      <c r="Y10" s="36"/>
      <c r="Z10" s="109" t="str">
        <f t="shared" ref="Z10:Z12" si="20">IF(T10="Calificar",IF(U10=0,"rojo",IF(AND(U10&gt;0,U10&lt;=3),"amarillo","verde")),"verde")</f>
        <v>amarillo</v>
      </c>
      <c r="AA10" s="109" t="str">
        <f t="shared" ref="AA10:AA12" si="21">IF(U10="Calificar",IF(W10=0,"rojo",IF(AND(W10&gt;0,W10&lt;=3),"amarillo","verde")),"verde")</f>
        <v>verde</v>
      </c>
      <c r="AB10" s="129" t="str">
        <f t="shared" ref="AB10:AB12" si="22">IF(W10="Calificar",IF(X10=0,"rojo",IF(AND(X10&gt;0,X10&lt;=3),"amarillo","verde")),"verde")</f>
        <v>verde</v>
      </c>
      <c r="AC10" s="43" t="str">
        <f t="shared" ref="AC10:AC12" si="23">IF(AND(N10="amarillo",Q10="Sin Diligenciar"),"verde",IF(AND(N10="naranja",Q10="Sin Diligenciar"),"naranja",IF(AND(N10="rojo",Q10="Sin Diligenciar"),"rojo",Z10)))</f>
        <v>amarillo</v>
      </c>
      <c r="AD10" s="43" t="str">
        <f t="shared" ref="AD10:AD12" si="24">IF(AND(O10="amarillo",R10="Sin Diligenciar"),"verde",IF(AND(O10="naranja",R10="Sin Diligenciar"),"naranja",IF(AND(O10="rojo",R10="Sin Diligenciar"),"rojo",AA10)))</f>
        <v>verde</v>
      </c>
      <c r="AE10" s="43" t="str">
        <f t="shared" ref="AE10:AE12" si="25">IF(AND(P10="amarillo",S10="Sin Diligenciar"),"verde",IF(AND(P10="naranja",S10="Sin Diligenciar"),"naranja",IF(AND(P10="rojo",S10="Sin Diligenciar"),"rojo",AB10)))</f>
        <v>verde</v>
      </c>
      <c r="AF10" s="135" t="str">
        <f t="shared" ref="AF10:AF12" si="26">IF(OR(AC10="rojo",AD10="rojo",AE10="rojo"),"rojo",IF(OR(AC10="naranja",AD10="naranja",AE10="naranja"),"naranja",IF(OR(AC10="amarillo",AD10="amarillo",AE10="amarillo"),"amarillo","verde")))</f>
        <v>amarillo</v>
      </c>
      <c r="AG10" s="144">
        <f t="shared" ref="AG10:AG12" si="27">IF(OR(AD10="rojo",AE10="rojo",AF10="rojo"),1,IF(OR(AD10="naranja",AE10="naranja",AF10="naranja"),2,IF(OR(AD10="amarillo",AE10="amarillo",AF10="amarillo"),3,4)))</f>
        <v>3</v>
      </c>
      <c r="AH10" s="43"/>
      <c r="AI10" s="165"/>
      <c r="AJ10" s="166"/>
      <c r="AK10" s="167"/>
    </row>
    <row r="11" spans="1:112" s="44" customFormat="1" ht="68.25" customHeight="1" x14ac:dyDescent="0.3">
      <c r="A11" s="417"/>
      <c r="B11" s="431"/>
      <c r="C11" s="424"/>
      <c r="D11" s="424"/>
      <c r="E11" s="435"/>
      <c r="F11" s="410"/>
      <c r="G11" s="354">
        <v>45989</v>
      </c>
      <c r="H11" s="409"/>
      <c r="I11" s="90" t="s">
        <v>120</v>
      </c>
      <c r="J11" s="84"/>
      <c r="K11" s="82"/>
      <c r="L11" s="153"/>
      <c r="M11" s="12"/>
      <c r="N11" s="135" t="str">
        <f t="shared" si="3"/>
        <v>NA</v>
      </c>
      <c r="O11" s="135" t="str">
        <f t="shared" si="0"/>
        <v>NA</v>
      </c>
      <c r="P11" s="135" t="str">
        <f t="shared" si="0"/>
        <v>NA</v>
      </c>
      <c r="Q11" s="36" t="str">
        <f t="shared" si="16"/>
        <v>Calificar</v>
      </c>
      <c r="R11" s="36" t="str">
        <f t="shared" si="17"/>
        <v>Sin Diligenciar</v>
      </c>
      <c r="S11" s="140" t="str">
        <f t="shared" si="18"/>
        <v>Sin Diligenciar</v>
      </c>
      <c r="T11" s="137" t="str">
        <f t="shared" si="19"/>
        <v>Calificar</v>
      </c>
      <c r="U11" s="141">
        <v>3</v>
      </c>
      <c r="V11" s="141"/>
      <c r="W11" s="36"/>
      <c r="X11" s="140"/>
      <c r="Y11" s="36"/>
      <c r="Z11" s="109" t="str">
        <f t="shared" si="20"/>
        <v>amarillo</v>
      </c>
      <c r="AA11" s="109" t="str">
        <f t="shared" si="21"/>
        <v>verde</v>
      </c>
      <c r="AB11" s="129" t="str">
        <f t="shared" si="22"/>
        <v>verde</v>
      </c>
      <c r="AC11" s="43" t="str">
        <f t="shared" si="23"/>
        <v>amarillo</v>
      </c>
      <c r="AD11" s="43" t="str">
        <f t="shared" si="24"/>
        <v>verde</v>
      </c>
      <c r="AE11" s="43" t="str">
        <f t="shared" si="25"/>
        <v>verde</v>
      </c>
      <c r="AF11" s="135" t="str">
        <f t="shared" si="26"/>
        <v>amarillo</v>
      </c>
      <c r="AG11" s="144">
        <f t="shared" si="27"/>
        <v>3</v>
      </c>
      <c r="AH11" s="43"/>
      <c r="AI11" s="165"/>
      <c r="AJ11" s="166"/>
      <c r="AK11" s="167"/>
    </row>
    <row r="12" spans="1:112" s="44" customFormat="1" ht="60.75" customHeight="1" x14ac:dyDescent="0.3">
      <c r="A12" s="417"/>
      <c r="B12" s="75" t="s">
        <v>51</v>
      </c>
      <c r="C12" s="6" t="s">
        <v>126</v>
      </c>
      <c r="D12" s="6" t="s">
        <v>127</v>
      </c>
      <c r="E12" s="6" t="s">
        <v>47</v>
      </c>
      <c r="F12" s="270">
        <v>45809</v>
      </c>
      <c r="G12" s="76">
        <v>45961</v>
      </c>
      <c r="H12" s="76">
        <v>45961</v>
      </c>
      <c r="I12" s="90" t="s">
        <v>120</v>
      </c>
      <c r="J12" s="84"/>
      <c r="K12" s="84"/>
      <c r="L12" s="153"/>
      <c r="M12" s="12"/>
      <c r="N12" s="135" t="str">
        <f t="shared" si="3"/>
        <v>NA</v>
      </c>
      <c r="O12" s="135" t="str">
        <f t="shared" si="0"/>
        <v>NA</v>
      </c>
      <c r="P12" s="135" t="str">
        <f t="shared" ca="1" si="0"/>
        <v>amarillo</v>
      </c>
      <c r="Q12" s="36" t="str">
        <f t="shared" si="16"/>
        <v>Calificar</v>
      </c>
      <c r="R12" s="36" t="str">
        <f t="shared" si="17"/>
        <v>Sin Diligenciar</v>
      </c>
      <c r="S12" s="140" t="str">
        <f t="shared" si="18"/>
        <v>Sin Diligenciar</v>
      </c>
      <c r="T12" s="137" t="str">
        <f t="shared" si="19"/>
        <v>Calificar</v>
      </c>
      <c r="U12" s="141">
        <v>3</v>
      </c>
      <c r="V12" s="141"/>
      <c r="W12" s="36"/>
      <c r="X12" s="140"/>
      <c r="Y12" s="36"/>
      <c r="Z12" s="109" t="str">
        <f t="shared" si="20"/>
        <v>amarillo</v>
      </c>
      <c r="AA12" s="109" t="str">
        <f t="shared" si="21"/>
        <v>verde</v>
      </c>
      <c r="AB12" s="129" t="str">
        <f t="shared" si="22"/>
        <v>verde</v>
      </c>
      <c r="AC12" s="43" t="str">
        <f t="shared" si="23"/>
        <v>amarillo</v>
      </c>
      <c r="AD12" s="43" t="str">
        <f t="shared" si="24"/>
        <v>verde</v>
      </c>
      <c r="AE12" s="43" t="str">
        <f t="shared" ca="1" si="25"/>
        <v>verde</v>
      </c>
      <c r="AF12" s="135" t="str">
        <f t="shared" ca="1" si="26"/>
        <v>amarillo</v>
      </c>
      <c r="AG12" s="144">
        <f t="shared" ca="1" si="27"/>
        <v>3</v>
      </c>
      <c r="AH12" s="43"/>
      <c r="AI12" s="43"/>
      <c r="AJ12" s="43"/>
      <c r="AK12" s="43"/>
    </row>
    <row r="13" spans="1:112" s="44" customFormat="1" ht="102.75" customHeight="1" x14ac:dyDescent="0.3">
      <c r="A13" s="417"/>
      <c r="B13" s="75" t="s">
        <v>57</v>
      </c>
      <c r="C13" s="6" t="s">
        <v>128</v>
      </c>
      <c r="D13" s="6" t="s">
        <v>129</v>
      </c>
      <c r="E13" s="6" t="s">
        <v>130</v>
      </c>
      <c r="F13" s="76">
        <v>45658</v>
      </c>
      <c r="G13" s="76">
        <v>46022</v>
      </c>
      <c r="H13" s="76">
        <v>46022</v>
      </c>
      <c r="I13" s="89" t="s">
        <v>131</v>
      </c>
      <c r="J13" s="89"/>
      <c r="K13" s="81"/>
      <c r="L13" s="153"/>
      <c r="M13" s="12"/>
      <c r="N13" s="135" t="str">
        <f t="shared" si="3"/>
        <v>NA</v>
      </c>
      <c r="O13" s="135" t="str">
        <f t="shared" si="0"/>
        <v>NA</v>
      </c>
      <c r="P13" s="135" t="str">
        <f t="shared" si="0"/>
        <v>NA</v>
      </c>
      <c r="Q13" s="36" t="str">
        <f t="shared" si="4"/>
        <v>Calificar</v>
      </c>
      <c r="R13" s="36" t="str">
        <f t="shared" si="5"/>
        <v>Sin Diligenciar</v>
      </c>
      <c r="S13" s="140" t="str">
        <f t="shared" si="6"/>
        <v>Sin Diligenciar</v>
      </c>
      <c r="T13" s="137" t="str">
        <f t="shared" si="7"/>
        <v>Calificar</v>
      </c>
      <c r="U13" s="141">
        <v>5</v>
      </c>
      <c r="V13" s="141"/>
      <c r="W13" s="36"/>
      <c r="X13" s="140"/>
      <c r="Y13" s="36"/>
      <c r="Z13" s="109" t="str">
        <f t="shared" si="8"/>
        <v>verde</v>
      </c>
      <c r="AA13" s="109" t="str">
        <f t="shared" si="9"/>
        <v>verde</v>
      </c>
      <c r="AB13" s="129" t="str">
        <f t="shared" si="10"/>
        <v>verde</v>
      </c>
      <c r="AC13" s="43" t="str">
        <f t="shared" si="11"/>
        <v>verde</v>
      </c>
      <c r="AD13" s="43" t="str">
        <f t="shared" si="12"/>
        <v>verde</v>
      </c>
      <c r="AE13" s="43" t="str">
        <f t="shared" si="13"/>
        <v>verde</v>
      </c>
      <c r="AF13" s="135" t="str">
        <f t="shared" si="14"/>
        <v>verde</v>
      </c>
      <c r="AG13" s="144">
        <f t="shared" si="15"/>
        <v>4</v>
      </c>
      <c r="AH13" s="43"/>
      <c r="AI13" s="43"/>
      <c r="AJ13" s="43"/>
      <c r="AK13" s="43"/>
    </row>
    <row r="14" spans="1:112" s="44" customFormat="1" ht="43.5" customHeight="1" x14ac:dyDescent="0.3">
      <c r="A14" s="417"/>
      <c r="B14" s="75" t="s">
        <v>64</v>
      </c>
      <c r="C14" s="6" t="s">
        <v>132</v>
      </c>
      <c r="D14" s="6" t="s">
        <v>133</v>
      </c>
      <c r="E14" s="6" t="s">
        <v>118</v>
      </c>
      <c r="F14" s="76">
        <v>45689</v>
      </c>
      <c r="G14" s="76">
        <v>45869</v>
      </c>
      <c r="H14" s="76">
        <v>45869</v>
      </c>
      <c r="I14" s="90" t="s">
        <v>134</v>
      </c>
      <c r="J14" s="90"/>
      <c r="K14" s="82"/>
      <c r="L14" s="153"/>
      <c r="M14" s="12"/>
      <c r="N14" s="135" t="str">
        <f t="shared" si="3"/>
        <v>NA</v>
      </c>
      <c r="O14" s="135" t="str">
        <f t="shared" ca="1" si="0"/>
        <v>rojo</v>
      </c>
      <c r="P14" s="135" t="str">
        <f t="shared" si="0"/>
        <v>NA</v>
      </c>
      <c r="Q14" s="36" t="str">
        <f t="shared" si="4"/>
        <v>Calificar</v>
      </c>
      <c r="R14" s="36" t="str">
        <f t="shared" si="5"/>
        <v>Sin Diligenciar</v>
      </c>
      <c r="S14" s="140" t="str">
        <f t="shared" si="6"/>
        <v>Sin Diligenciar</v>
      </c>
      <c r="T14" s="137" t="str">
        <f t="shared" si="7"/>
        <v>Calificar</v>
      </c>
      <c r="U14" s="141">
        <v>3</v>
      </c>
      <c r="V14" s="141"/>
      <c r="W14" s="36"/>
      <c r="X14" s="140"/>
      <c r="Y14" s="36"/>
      <c r="Z14" s="109" t="str">
        <f t="shared" si="8"/>
        <v>amarillo</v>
      </c>
      <c r="AA14" s="109" t="str">
        <f t="shared" si="9"/>
        <v>verde</v>
      </c>
      <c r="AB14" s="129" t="str">
        <f t="shared" si="10"/>
        <v>verde</v>
      </c>
      <c r="AC14" s="43" t="str">
        <f t="shared" si="11"/>
        <v>amarillo</v>
      </c>
      <c r="AD14" s="43" t="str">
        <f t="shared" ca="1" si="12"/>
        <v>rojo</v>
      </c>
      <c r="AE14" s="43" t="str">
        <f t="shared" si="13"/>
        <v>verde</v>
      </c>
      <c r="AF14" s="135" t="str">
        <f t="shared" ca="1" si="14"/>
        <v>rojo</v>
      </c>
      <c r="AG14" s="144">
        <f t="shared" ca="1" si="15"/>
        <v>1</v>
      </c>
      <c r="AH14" s="43"/>
      <c r="AI14" s="43"/>
      <c r="AJ14" s="43"/>
      <c r="AK14" s="43"/>
    </row>
    <row r="15" spans="1:112" s="44" customFormat="1" ht="40.5" customHeight="1" x14ac:dyDescent="0.3">
      <c r="A15" s="417"/>
      <c r="B15" s="430" t="s">
        <v>135</v>
      </c>
      <c r="C15" s="422" t="s">
        <v>136</v>
      </c>
      <c r="D15" s="422" t="s">
        <v>137</v>
      </c>
      <c r="E15" s="434" t="s">
        <v>118</v>
      </c>
      <c r="F15" s="407">
        <v>45689</v>
      </c>
      <c r="G15" s="76">
        <v>45869</v>
      </c>
      <c r="H15" s="407">
        <v>45989</v>
      </c>
      <c r="I15" s="90" t="s">
        <v>134</v>
      </c>
      <c r="J15" s="90"/>
      <c r="K15" s="82"/>
      <c r="L15" s="153"/>
      <c r="M15" s="12"/>
      <c r="N15" s="135" t="str">
        <f t="shared" si="3"/>
        <v>NA</v>
      </c>
      <c r="O15" s="135" t="str">
        <f t="shared" si="0"/>
        <v>NA</v>
      </c>
      <c r="P15" s="135" t="str">
        <f t="shared" ca="1" si="0"/>
        <v>amarillo</v>
      </c>
      <c r="Q15" s="36" t="str">
        <f t="shared" ref="Q15:Q17" si="28">IF(ISBLANK(I15),"Sin Diligenciar","Calificar")</f>
        <v>Calificar</v>
      </c>
      <c r="R15" s="36" t="str">
        <f t="shared" ref="R15:R17" si="29">IF(ISBLANK(J15),"Sin Diligenciar","Calificar")</f>
        <v>Sin Diligenciar</v>
      </c>
      <c r="S15" s="140" t="str">
        <f t="shared" ref="S15:S17" si="30">IF(ISBLANK(K15),"Sin Diligenciar","Calificar")</f>
        <v>Sin Diligenciar</v>
      </c>
      <c r="T15" s="137" t="str">
        <f t="shared" ref="T15:T17" si="31">IF(OR(Q15="Calificar",R15="Calificar",S15="Calificar"),"Calificar","Sin Diligenciar")</f>
        <v>Calificar</v>
      </c>
      <c r="U15" s="141">
        <v>3</v>
      </c>
      <c r="V15" s="141"/>
      <c r="W15" s="36"/>
      <c r="X15" s="140"/>
      <c r="Y15" s="36"/>
      <c r="Z15" s="109" t="str">
        <f t="shared" ref="Z15:Z17" si="32">IF(T15="Calificar",IF(U15=0,"rojo",IF(AND(U15&gt;0,U15&lt;=3),"amarillo","verde")),"verde")</f>
        <v>amarillo</v>
      </c>
      <c r="AA15" s="109" t="str">
        <f t="shared" ref="AA15:AA17" si="33">IF(U15="Calificar",IF(W15=0,"rojo",IF(AND(W15&gt;0,W15&lt;=3),"amarillo","verde")),"verde")</f>
        <v>verde</v>
      </c>
      <c r="AB15" s="129" t="str">
        <f t="shared" ref="AB15:AB17" si="34">IF(W15="Calificar",IF(X15=0,"rojo",IF(AND(X15&gt;0,X15&lt;=3),"amarillo","verde")),"verde")</f>
        <v>verde</v>
      </c>
      <c r="AC15" s="43" t="str">
        <f t="shared" ref="AC15:AC17" si="35">IF(AND(N15="amarillo",Q15="Sin Diligenciar"),"verde",IF(AND(N15="naranja",Q15="Sin Diligenciar"),"naranja",IF(AND(N15="rojo",Q15="Sin Diligenciar"),"rojo",Z15)))</f>
        <v>amarillo</v>
      </c>
      <c r="AD15" s="43" t="str">
        <f t="shared" ref="AD15:AD17" si="36">IF(AND(O15="amarillo",R15="Sin Diligenciar"),"verde",IF(AND(O15="naranja",R15="Sin Diligenciar"),"naranja",IF(AND(O15="rojo",R15="Sin Diligenciar"),"rojo",AA15)))</f>
        <v>verde</v>
      </c>
      <c r="AE15" s="43" t="str">
        <f t="shared" ref="AE15:AE17" ca="1" si="37">IF(AND(P15="amarillo",S15="Sin Diligenciar"),"verde",IF(AND(P15="naranja",S15="Sin Diligenciar"),"naranja",IF(AND(P15="rojo",S15="Sin Diligenciar"),"rojo",AB15)))</f>
        <v>verde</v>
      </c>
      <c r="AF15" s="135" t="str">
        <f t="shared" ref="AF15:AF17" ca="1" si="38">IF(OR(AC15="rojo",AD15="rojo",AE15="rojo"),"rojo",IF(OR(AC15="naranja",AD15="naranja",AE15="naranja"),"naranja",IF(OR(AC15="amarillo",AD15="amarillo",AE15="amarillo"),"amarillo","verde")))</f>
        <v>amarillo</v>
      </c>
      <c r="AG15" s="144">
        <f t="shared" ref="AG15:AG17" ca="1" si="39">IF(OR(AD15="rojo",AE15="rojo",AF15="rojo"),1,IF(OR(AD15="naranja",AE15="naranja",AF15="naranja"),2,IF(OR(AD15="amarillo",AE15="amarillo",AF15="amarillo"),3,4)))</f>
        <v>3</v>
      </c>
      <c r="AH15" s="43"/>
      <c r="AI15" s="12"/>
      <c r="AJ15" s="12"/>
      <c r="AK15" s="12"/>
    </row>
    <row r="16" spans="1:112" s="44" customFormat="1" ht="39.75" customHeight="1" x14ac:dyDescent="0.3">
      <c r="A16" s="417"/>
      <c r="B16" s="431"/>
      <c r="C16" s="424"/>
      <c r="D16" s="424"/>
      <c r="E16" s="435"/>
      <c r="F16" s="409"/>
      <c r="G16" s="76">
        <v>45989</v>
      </c>
      <c r="H16" s="409"/>
      <c r="I16" s="90" t="s">
        <v>138</v>
      </c>
      <c r="J16" s="90"/>
      <c r="K16" s="82"/>
      <c r="L16" s="153"/>
      <c r="M16" s="12"/>
      <c r="N16" s="135" t="str">
        <f t="shared" si="3"/>
        <v>NA</v>
      </c>
      <c r="O16" s="135" t="str">
        <f t="shared" si="0"/>
        <v>NA</v>
      </c>
      <c r="P16" s="135" t="str">
        <f t="shared" si="0"/>
        <v>NA</v>
      </c>
      <c r="Q16" s="36" t="str">
        <f t="shared" si="28"/>
        <v>Calificar</v>
      </c>
      <c r="R16" s="36" t="str">
        <f t="shared" si="29"/>
        <v>Sin Diligenciar</v>
      </c>
      <c r="S16" s="140" t="str">
        <f t="shared" si="30"/>
        <v>Sin Diligenciar</v>
      </c>
      <c r="T16" s="137" t="str">
        <f t="shared" si="31"/>
        <v>Calificar</v>
      </c>
      <c r="U16" s="141">
        <v>3</v>
      </c>
      <c r="V16" s="141"/>
      <c r="W16" s="36"/>
      <c r="X16" s="140"/>
      <c r="Y16" s="36"/>
      <c r="Z16" s="109" t="str">
        <f t="shared" si="32"/>
        <v>amarillo</v>
      </c>
      <c r="AA16" s="109" t="str">
        <f t="shared" si="33"/>
        <v>verde</v>
      </c>
      <c r="AB16" s="129" t="str">
        <f t="shared" si="34"/>
        <v>verde</v>
      </c>
      <c r="AC16" s="43" t="str">
        <f t="shared" si="35"/>
        <v>amarillo</v>
      </c>
      <c r="AD16" s="43" t="str">
        <f t="shared" si="36"/>
        <v>verde</v>
      </c>
      <c r="AE16" s="43" t="str">
        <f t="shared" si="37"/>
        <v>verde</v>
      </c>
      <c r="AF16" s="135" t="str">
        <f t="shared" si="38"/>
        <v>amarillo</v>
      </c>
      <c r="AG16" s="144">
        <f t="shared" si="39"/>
        <v>3</v>
      </c>
      <c r="AH16" s="43"/>
      <c r="AI16" s="12"/>
      <c r="AJ16" s="12"/>
      <c r="AK16" s="12"/>
    </row>
    <row r="17" spans="1:37" s="44" customFormat="1" ht="55.5" customHeight="1" x14ac:dyDescent="0.3">
      <c r="A17" s="417"/>
      <c r="B17" s="437" t="s">
        <v>139</v>
      </c>
      <c r="C17" s="422" t="s">
        <v>140</v>
      </c>
      <c r="D17" s="422" t="s">
        <v>141</v>
      </c>
      <c r="E17" s="434" t="s">
        <v>142</v>
      </c>
      <c r="F17" s="407">
        <v>45689</v>
      </c>
      <c r="G17" s="76">
        <v>45777</v>
      </c>
      <c r="H17" s="407">
        <v>46022</v>
      </c>
      <c r="I17" s="67" t="s">
        <v>143</v>
      </c>
      <c r="J17" s="65"/>
      <c r="K17" s="65"/>
      <c r="L17" s="153"/>
      <c r="M17" s="12"/>
      <c r="N17" s="135" t="str">
        <f t="shared" si="3"/>
        <v>NA</v>
      </c>
      <c r="O17" s="135" t="str">
        <f t="shared" si="0"/>
        <v>NA</v>
      </c>
      <c r="P17" s="135" t="str">
        <f t="shared" si="0"/>
        <v>NA</v>
      </c>
      <c r="Q17" s="36" t="str">
        <f t="shared" si="28"/>
        <v>Calificar</v>
      </c>
      <c r="R17" s="36" t="str">
        <f t="shared" si="29"/>
        <v>Sin Diligenciar</v>
      </c>
      <c r="S17" s="140" t="str">
        <f t="shared" si="30"/>
        <v>Sin Diligenciar</v>
      </c>
      <c r="T17" s="137" t="str">
        <f t="shared" si="31"/>
        <v>Calificar</v>
      </c>
      <c r="U17" s="141">
        <v>5</v>
      </c>
      <c r="V17" s="141"/>
      <c r="W17" s="36"/>
      <c r="X17" s="140"/>
      <c r="Y17" s="36"/>
      <c r="Z17" s="109" t="str">
        <f t="shared" si="32"/>
        <v>verde</v>
      </c>
      <c r="AA17" s="109" t="str">
        <f t="shared" si="33"/>
        <v>verde</v>
      </c>
      <c r="AB17" s="129" t="str">
        <f t="shared" si="34"/>
        <v>verde</v>
      </c>
      <c r="AC17" s="43" t="str">
        <f t="shared" si="35"/>
        <v>verde</v>
      </c>
      <c r="AD17" s="43" t="str">
        <f t="shared" si="36"/>
        <v>verde</v>
      </c>
      <c r="AE17" s="43" t="str">
        <f t="shared" si="37"/>
        <v>verde</v>
      </c>
      <c r="AF17" s="135" t="str">
        <f t="shared" si="38"/>
        <v>verde</v>
      </c>
      <c r="AG17" s="144">
        <f t="shared" si="39"/>
        <v>4</v>
      </c>
      <c r="AH17" s="43"/>
      <c r="AI17" s="12"/>
      <c r="AJ17" s="12"/>
      <c r="AK17" s="12"/>
    </row>
    <row r="18" spans="1:37" s="44" customFormat="1" ht="40.5" customHeight="1" x14ac:dyDescent="0.3">
      <c r="A18" s="417"/>
      <c r="B18" s="438"/>
      <c r="C18" s="423"/>
      <c r="D18" s="423"/>
      <c r="E18" s="436"/>
      <c r="F18" s="408"/>
      <c r="G18" s="76">
        <v>45900</v>
      </c>
      <c r="H18" s="408"/>
      <c r="I18" s="90" t="s">
        <v>120</v>
      </c>
      <c r="J18" s="65"/>
      <c r="K18" s="65"/>
      <c r="L18" s="153"/>
      <c r="M18" s="12"/>
      <c r="N18" s="135" t="str">
        <f t="shared" si="3"/>
        <v>NA</v>
      </c>
      <c r="O18" s="135" t="str">
        <f t="shared" si="0"/>
        <v>NA</v>
      </c>
      <c r="P18" s="135" t="str">
        <f t="shared" si="0"/>
        <v>NA</v>
      </c>
      <c r="Q18" s="36" t="str">
        <f t="shared" ref="Q18:Q19" si="40">IF(ISBLANK(I18),"Sin Diligenciar","Calificar")</f>
        <v>Calificar</v>
      </c>
      <c r="R18" s="36" t="str">
        <f t="shared" ref="R18:R19" si="41">IF(ISBLANK(J18),"Sin Diligenciar","Calificar")</f>
        <v>Sin Diligenciar</v>
      </c>
      <c r="S18" s="140" t="str">
        <f t="shared" ref="S18:S19" si="42">IF(ISBLANK(K18),"Sin Diligenciar","Calificar")</f>
        <v>Sin Diligenciar</v>
      </c>
      <c r="T18" s="137" t="str">
        <f t="shared" ref="T18:T19" si="43">IF(OR(Q18="Calificar",R18="Calificar",S18="Calificar"),"Calificar","Sin Diligenciar")</f>
        <v>Calificar</v>
      </c>
      <c r="U18" s="141">
        <v>3</v>
      </c>
      <c r="V18" s="141"/>
      <c r="W18" s="36"/>
      <c r="X18" s="140"/>
      <c r="Y18" s="36"/>
      <c r="Z18" s="109" t="str">
        <f t="shared" ref="Z18:Z19" si="44">IF(T18="Calificar",IF(U18=0,"rojo",IF(AND(U18&gt;0,U18&lt;=3),"amarillo","verde")),"verde")</f>
        <v>amarillo</v>
      </c>
      <c r="AA18" s="109" t="str">
        <f t="shared" ref="AA18:AA19" si="45">IF(U18="Calificar",IF(W18=0,"rojo",IF(AND(W18&gt;0,W18&lt;=3),"amarillo","verde")),"verde")</f>
        <v>verde</v>
      </c>
      <c r="AB18" s="129" t="str">
        <f t="shared" ref="AB18:AB19" si="46">IF(W18="Calificar",IF(X18=0,"rojo",IF(AND(X18&gt;0,X18&lt;=3),"amarillo","verde")),"verde")</f>
        <v>verde</v>
      </c>
      <c r="AC18" s="43" t="str">
        <f t="shared" ref="AC18:AC19" si="47">IF(AND(N18="amarillo",Q18="Sin Diligenciar"),"verde",IF(AND(N18="naranja",Q18="Sin Diligenciar"),"naranja",IF(AND(N18="rojo",Q18="Sin Diligenciar"),"rojo",Z18)))</f>
        <v>amarillo</v>
      </c>
      <c r="AD18" s="43" t="str">
        <f t="shared" ref="AD18:AD19" si="48">IF(AND(O18="amarillo",R18="Sin Diligenciar"),"verde",IF(AND(O18="naranja",R18="Sin Diligenciar"),"naranja",IF(AND(O18="rojo",R18="Sin Diligenciar"),"rojo",AA18)))</f>
        <v>verde</v>
      </c>
      <c r="AE18" s="43" t="str">
        <f t="shared" ref="AE18:AE19" si="49">IF(AND(P18="amarillo",S18="Sin Diligenciar"),"verde",IF(AND(P18="naranja",S18="Sin Diligenciar"),"naranja",IF(AND(P18="rojo",S18="Sin Diligenciar"),"rojo",AB18)))</f>
        <v>verde</v>
      </c>
      <c r="AF18" s="135" t="str">
        <f t="shared" ref="AF18:AF19" si="50">IF(OR(AC18="rojo",AD18="rojo",AE18="rojo"),"rojo",IF(OR(AC18="naranja",AD18="naranja",AE18="naranja"),"naranja",IF(OR(AC18="amarillo",AD18="amarillo",AE18="amarillo"),"amarillo","verde")))</f>
        <v>amarillo</v>
      </c>
      <c r="AG18" s="144">
        <f t="shared" ref="AG18:AG19" si="51">IF(OR(AD18="rojo",AE18="rojo",AF18="rojo"),1,IF(OR(AD18="naranja",AE18="naranja",AF18="naranja"),2,IF(OR(AD18="amarillo",AE18="amarillo",AF18="amarillo"),3,4)))</f>
        <v>3</v>
      </c>
      <c r="AH18" s="43"/>
      <c r="AI18" s="12"/>
      <c r="AJ18" s="12"/>
      <c r="AK18" s="12"/>
    </row>
    <row r="19" spans="1:37" s="44" customFormat="1" ht="37.5" customHeight="1" x14ac:dyDescent="0.3">
      <c r="A19" s="417"/>
      <c r="B19" s="439"/>
      <c r="C19" s="424"/>
      <c r="D19" s="424"/>
      <c r="E19" s="435"/>
      <c r="F19" s="409"/>
      <c r="G19" s="76">
        <v>46022</v>
      </c>
      <c r="H19" s="409"/>
      <c r="I19" s="90" t="s">
        <v>120</v>
      </c>
      <c r="J19" s="65"/>
      <c r="K19" s="65"/>
      <c r="L19" s="153"/>
      <c r="M19" s="12"/>
      <c r="N19" s="135" t="str">
        <f t="shared" si="3"/>
        <v>NA</v>
      </c>
      <c r="O19" s="135" t="str">
        <f t="shared" si="0"/>
        <v>NA</v>
      </c>
      <c r="P19" s="135" t="str">
        <f t="shared" si="0"/>
        <v>NA</v>
      </c>
      <c r="Q19" s="36" t="str">
        <f t="shared" si="40"/>
        <v>Calificar</v>
      </c>
      <c r="R19" s="36" t="str">
        <f t="shared" si="41"/>
        <v>Sin Diligenciar</v>
      </c>
      <c r="S19" s="140" t="str">
        <f t="shared" si="42"/>
        <v>Sin Diligenciar</v>
      </c>
      <c r="T19" s="137" t="str">
        <f t="shared" si="43"/>
        <v>Calificar</v>
      </c>
      <c r="U19" s="141">
        <v>3</v>
      </c>
      <c r="V19" s="141"/>
      <c r="W19" s="36"/>
      <c r="X19" s="140"/>
      <c r="Y19" s="36"/>
      <c r="Z19" s="109" t="str">
        <f t="shared" si="44"/>
        <v>amarillo</v>
      </c>
      <c r="AA19" s="109" t="str">
        <f t="shared" si="45"/>
        <v>verde</v>
      </c>
      <c r="AB19" s="129" t="str">
        <f t="shared" si="46"/>
        <v>verde</v>
      </c>
      <c r="AC19" s="43" t="str">
        <f t="shared" si="47"/>
        <v>amarillo</v>
      </c>
      <c r="AD19" s="43" t="str">
        <f t="shared" si="48"/>
        <v>verde</v>
      </c>
      <c r="AE19" s="43" t="str">
        <f t="shared" si="49"/>
        <v>verde</v>
      </c>
      <c r="AF19" s="135" t="str">
        <f t="shared" si="50"/>
        <v>amarillo</v>
      </c>
      <c r="AG19" s="144">
        <f t="shared" si="51"/>
        <v>3</v>
      </c>
      <c r="AH19" s="43"/>
      <c r="AI19" s="12"/>
      <c r="AJ19" s="12"/>
      <c r="AK19" s="12"/>
    </row>
    <row r="20" spans="1:37" s="44" customFormat="1" ht="53.25" customHeight="1" x14ac:dyDescent="0.3">
      <c r="A20" s="417"/>
      <c r="B20" s="75" t="s">
        <v>144</v>
      </c>
      <c r="C20" s="6" t="s">
        <v>145</v>
      </c>
      <c r="D20" s="6" t="s">
        <v>146</v>
      </c>
      <c r="E20" s="6" t="s">
        <v>147</v>
      </c>
      <c r="F20" s="76">
        <v>45748</v>
      </c>
      <c r="G20" s="76">
        <v>45961</v>
      </c>
      <c r="H20" s="76">
        <v>45961</v>
      </c>
      <c r="I20" s="90" t="s">
        <v>120</v>
      </c>
      <c r="J20" s="84"/>
      <c r="K20" s="84"/>
      <c r="L20" s="153"/>
      <c r="M20" s="12"/>
      <c r="N20" s="135" t="str">
        <f t="shared" si="3"/>
        <v>NA</v>
      </c>
      <c r="O20" s="135" t="str">
        <f t="shared" si="0"/>
        <v>NA</v>
      </c>
      <c r="P20" s="135" t="str">
        <f t="shared" ca="1" si="0"/>
        <v>amarillo</v>
      </c>
      <c r="Q20" s="36" t="str">
        <f t="shared" si="4"/>
        <v>Calificar</v>
      </c>
      <c r="R20" s="36" t="str">
        <f t="shared" si="5"/>
        <v>Sin Diligenciar</v>
      </c>
      <c r="S20" s="140" t="str">
        <f t="shared" si="6"/>
        <v>Sin Diligenciar</v>
      </c>
      <c r="T20" s="137" t="str">
        <f t="shared" si="7"/>
        <v>Calificar</v>
      </c>
      <c r="U20" s="141">
        <v>3</v>
      </c>
      <c r="V20" s="141"/>
      <c r="W20" s="36"/>
      <c r="X20" s="140"/>
      <c r="Y20" s="36"/>
      <c r="Z20" s="109" t="str">
        <f t="shared" si="8"/>
        <v>amarillo</v>
      </c>
      <c r="AA20" s="109" t="str">
        <f t="shared" si="9"/>
        <v>verde</v>
      </c>
      <c r="AB20" s="129" t="str">
        <f t="shared" si="10"/>
        <v>verde</v>
      </c>
      <c r="AC20" s="43" t="str">
        <f t="shared" si="11"/>
        <v>amarillo</v>
      </c>
      <c r="AD20" s="43" t="str">
        <f t="shared" si="12"/>
        <v>verde</v>
      </c>
      <c r="AE20" s="43" t="str">
        <f t="shared" ca="1" si="13"/>
        <v>verde</v>
      </c>
      <c r="AF20" s="135" t="str">
        <f t="shared" ca="1" si="14"/>
        <v>amarillo</v>
      </c>
      <c r="AG20" s="144">
        <f t="shared" ca="1" si="15"/>
        <v>3</v>
      </c>
      <c r="AH20" s="43"/>
      <c r="AI20" s="12"/>
      <c r="AJ20" s="12"/>
      <c r="AK20" s="12"/>
    </row>
    <row r="21" spans="1:37" s="44" customFormat="1" ht="100.5" customHeight="1" x14ac:dyDescent="0.3">
      <c r="A21" s="417"/>
      <c r="B21" s="23" t="s">
        <v>148</v>
      </c>
      <c r="C21" s="6" t="s">
        <v>149</v>
      </c>
      <c r="D21" s="6" t="s">
        <v>150</v>
      </c>
      <c r="E21" s="6" t="s">
        <v>151</v>
      </c>
      <c r="F21" s="76">
        <v>45748</v>
      </c>
      <c r="G21" s="76">
        <v>46022</v>
      </c>
      <c r="H21" s="76">
        <v>46022</v>
      </c>
      <c r="I21" s="217" t="s">
        <v>152</v>
      </c>
      <c r="J21" s="295"/>
      <c r="K21" s="82"/>
      <c r="L21" s="153"/>
      <c r="M21" s="12"/>
      <c r="N21" s="135" t="str">
        <f t="shared" si="3"/>
        <v>NA</v>
      </c>
      <c r="O21" s="135" t="str">
        <f t="shared" si="0"/>
        <v>NA</v>
      </c>
      <c r="P21" s="135" t="str">
        <f t="shared" si="0"/>
        <v>NA</v>
      </c>
      <c r="Q21" s="36" t="str">
        <f t="shared" si="4"/>
        <v>Calificar</v>
      </c>
      <c r="R21" s="36" t="str">
        <f t="shared" si="5"/>
        <v>Sin Diligenciar</v>
      </c>
      <c r="S21" s="140" t="str">
        <f t="shared" si="6"/>
        <v>Sin Diligenciar</v>
      </c>
      <c r="T21" s="137" t="str">
        <f t="shared" si="7"/>
        <v>Calificar</v>
      </c>
      <c r="U21" s="141">
        <v>2</v>
      </c>
      <c r="V21" s="141"/>
      <c r="W21" s="36"/>
      <c r="X21" s="140"/>
      <c r="Y21" s="36"/>
      <c r="Z21" s="109" t="str">
        <f t="shared" si="8"/>
        <v>amarillo</v>
      </c>
      <c r="AA21" s="109" t="str">
        <f t="shared" si="9"/>
        <v>verde</v>
      </c>
      <c r="AB21" s="129" t="str">
        <f t="shared" si="10"/>
        <v>verde</v>
      </c>
      <c r="AC21" s="43" t="str">
        <f t="shared" si="11"/>
        <v>amarillo</v>
      </c>
      <c r="AD21" s="43" t="str">
        <f t="shared" si="12"/>
        <v>verde</v>
      </c>
      <c r="AE21" s="43" t="str">
        <f t="shared" si="13"/>
        <v>verde</v>
      </c>
      <c r="AF21" s="135" t="str">
        <f t="shared" si="14"/>
        <v>amarillo</v>
      </c>
      <c r="AG21" s="144">
        <f t="shared" si="15"/>
        <v>3</v>
      </c>
      <c r="AH21" s="43"/>
      <c r="AI21" s="12"/>
      <c r="AJ21" s="12"/>
      <c r="AK21" s="12"/>
    </row>
    <row r="22" spans="1:37" s="44" customFormat="1" ht="128.25" customHeight="1" x14ac:dyDescent="0.3">
      <c r="A22" s="417"/>
      <c r="B22" s="23" t="s">
        <v>153</v>
      </c>
      <c r="C22" s="6" t="s">
        <v>154</v>
      </c>
      <c r="D22" s="6" t="s">
        <v>155</v>
      </c>
      <c r="E22" s="6" t="s">
        <v>156</v>
      </c>
      <c r="F22" s="76">
        <v>45693</v>
      </c>
      <c r="G22" s="76">
        <v>45838</v>
      </c>
      <c r="H22" s="76">
        <v>45838</v>
      </c>
      <c r="I22" s="293" t="s">
        <v>120</v>
      </c>
      <c r="J22" s="292" t="s">
        <v>157</v>
      </c>
      <c r="K22" s="294"/>
      <c r="L22" s="153"/>
      <c r="M22" s="12"/>
      <c r="N22" s="135" t="str">
        <f t="shared" si="3"/>
        <v>NA</v>
      </c>
      <c r="O22" s="135" t="str">
        <f t="shared" ca="1" si="0"/>
        <v>rojo</v>
      </c>
      <c r="P22" s="135" t="str">
        <f t="shared" si="0"/>
        <v>NA</v>
      </c>
      <c r="Q22" s="36" t="str">
        <f t="shared" si="4"/>
        <v>Calificar</v>
      </c>
      <c r="R22" s="36" t="str">
        <f t="shared" si="5"/>
        <v>Calificar</v>
      </c>
      <c r="S22" s="140" t="str">
        <f t="shared" si="6"/>
        <v>Sin Diligenciar</v>
      </c>
      <c r="T22" s="137" t="str">
        <f t="shared" si="7"/>
        <v>Calificar</v>
      </c>
      <c r="U22" s="141">
        <v>3</v>
      </c>
      <c r="V22" s="141"/>
      <c r="W22" s="36"/>
      <c r="X22" s="140"/>
      <c r="Y22" s="36"/>
      <c r="Z22" s="109" t="str">
        <f t="shared" si="8"/>
        <v>amarillo</v>
      </c>
      <c r="AA22" s="109" t="str">
        <f t="shared" si="9"/>
        <v>verde</v>
      </c>
      <c r="AB22" s="129" t="str">
        <f t="shared" si="10"/>
        <v>verde</v>
      </c>
      <c r="AC22" s="43" t="str">
        <f t="shared" si="11"/>
        <v>amarillo</v>
      </c>
      <c r="AD22" s="43" t="str">
        <f t="shared" ca="1" si="12"/>
        <v>verde</v>
      </c>
      <c r="AE22" s="43" t="str">
        <f t="shared" si="13"/>
        <v>verde</v>
      </c>
      <c r="AF22" s="135" t="str">
        <f t="shared" ca="1" si="14"/>
        <v>amarillo</v>
      </c>
      <c r="AG22" s="144">
        <f t="shared" ca="1" si="15"/>
        <v>3</v>
      </c>
      <c r="AH22" s="43"/>
      <c r="AI22" s="12"/>
      <c r="AJ22" s="12"/>
      <c r="AK22" s="12"/>
    </row>
    <row r="23" spans="1:37" s="44" customFormat="1" ht="64.5" customHeight="1" x14ac:dyDescent="0.3">
      <c r="A23" s="417"/>
      <c r="B23" s="428" t="s">
        <v>158</v>
      </c>
      <c r="C23" s="422" t="s">
        <v>159</v>
      </c>
      <c r="D23" s="422" t="s">
        <v>160</v>
      </c>
      <c r="E23" s="434" t="s">
        <v>156</v>
      </c>
      <c r="F23" s="407">
        <v>45693</v>
      </c>
      <c r="G23" s="76">
        <v>45838</v>
      </c>
      <c r="H23" s="407">
        <v>45989</v>
      </c>
      <c r="I23" s="293" t="s">
        <v>120</v>
      </c>
      <c r="J23" s="292" t="s">
        <v>161</v>
      </c>
      <c r="K23" s="294"/>
      <c r="L23" s="153"/>
      <c r="M23" s="12"/>
      <c r="N23" s="135" t="str">
        <f t="shared" si="3"/>
        <v>NA</v>
      </c>
      <c r="O23" s="135" t="str">
        <f t="shared" si="0"/>
        <v>NA</v>
      </c>
      <c r="P23" s="135" t="str">
        <f t="shared" ca="1" si="0"/>
        <v>amarillo</v>
      </c>
      <c r="Q23" s="36" t="str">
        <f t="shared" si="4"/>
        <v>Calificar</v>
      </c>
      <c r="R23" s="36" t="str">
        <f t="shared" si="5"/>
        <v>Calificar</v>
      </c>
      <c r="S23" s="140" t="str">
        <f t="shared" si="6"/>
        <v>Sin Diligenciar</v>
      </c>
      <c r="T23" s="137" t="str">
        <f t="shared" si="7"/>
        <v>Calificar</v>
      </c>
      <c r="U23" s="141">
        <v>3</v>
      </c>
      <c r="V23" s="141"/>
      <c r="W23" s="36"/>
      <c r="X23" s="140"/>
      <c r="Y23" s="36"/>
      <c r="Z23" s="109" t="str">
        <f t="shared" si="8"/>
        <v>amarillo</v>
      </c>
      <c r="AA23" s="109" t="str">
        <f t="shared" si="9"/>
        <v>verde</v>
      </c>
      <c r="AB23" s="129" t="str">
        <f t="shared" si="10"/>
        <v>verde</v>
      </c>
      <c r="AC23" s="43" t="str">
        <f t="shared" si="11"/>
        <v>amarillo</v>
      </c>
      <c r="AD23" s="43" t="str">
        <f t="shared" si="12"/>
        <v>verde</v>
      </c>
      <c r="AE23" s="43" t="str">
        <f t="shared" ca="1" si="13"/>
        <v>verde</v>
      </c>
      <c r="AF23" s="135" t="str">
        <f t="shared" ca="1" si="14"/>
        <v>amarillo</v>
      </c>
      <c r="AG23" s="144">
        <f t="shared" ca="1" si="15"/>
        <v>3</v>
      </c>
      <c r="AH23" s="43"/>
      <c r="AI23" s="12"/>
      <c r="AJ23" s="12"/>
      <c r="AK23" s="12"/>
    </row>
    <row r="24" spans="1:37" s="44" customFormat="1" ht="64.5" customHeight="1" x14ac:dyDescent="0.3">
      <c r="A24" s="417"/>
      <c r="B24" s="429"/>
      <c r="C24" s="424"/>
      <c r="D24" s="424"/>
      <c r="E24" s="435"/>
      <c r="F24" s="409"/>
      <c r="G24" s="76">
        <v>46354</v>
      </c>
      <c r="H24" s="409"/>
      <c r="I24" s="90" t="s">
        <v>120</v>
      </c>
      <c r="J24" s="296"/>
      <c r="K24" s="82"/>
      <c r="L24" s="153"/>
      <c r="M24" s="12"/>
      <c r="N24" s="135" t="str">
        <f t="shared" si="3"/>
        <v>NA</v>
      </c>
      <c r="O24" s="135" t="str">
        <f t="shared" si="0"/>
        <v>NA</v>
      </c>
      <c r="P24" s="135" t="str">
        <f t="shared" si="0"/>
        <v>NA</v>
      </c>
      <c r="Q24" s="36" t="str">
        <f t="shared" ref="Q24" si="52">IF(ISBLANK(I24),"Sin Diligenciar","Calificar")</f>
        <v>Calificar</v>
      </c>
      <c r="R24" s="36" t="str">
        <f t="shared" ref="R24" si="53">IF(ISBLANK(J24),"Sin Diligenciar","Calificar")</f>
        <v>Sin Diligenciar</v>
      </c>
      <c r="S24" s="140" t="str">
        <f t="shared" ref="S24" si="54">IF(ISBLANK(K24),"Sin Diligenciar","Calificar")</f>
        <v>Sin Diligenciar</v>
      </c>
      <c r="T24" s="137" t="str">
        <f t="shared" ref="T24" si="55">IF(OR(Q24="Calificar",R24="Calificar",S24="Calificar"),"Calificar","Sin Diligenciar")</f>
        <v>Calificar</v>
      </c>
      <c r="U24" s="141">
        <v>3</v>
      </c>
      <c r="V24" s="141"/>
      <c r="W24" s="36"/>
      <c r="X24" s="140"/>
      <c r="Y24" s="36"/>
      <c r="Z24" s="109" t="str">
        <f t="shared" ref="Z24" si="56">IF(T24="Calificar",IF(U24=0,"rojo",IF(AND(U24&gt;0,U24&lt;=3),"amarillo","verde")),"verde")</f>
        <v>amarillo</v>
      </c>
      <c r="AA24" s="109" t="str">
        <f t="shared" ref="AA24" si="57">IF(U24="Calificar",IF(W24=0,"rojo",IF(AND(W24&gt;0,W24&lt;=3),"amarillo","verde")),"verde")</f>
        <v>verde</v>
      </c>
      <c r="AB24" s="129" t="str">
        <f t="shared" ref="AB24" si="58">IF(W24="Calificar",IF(X24=0,"rojo",IF(AND(X24&gt;0,X24&lt;=3),"amarillo","verde")),"verde")</f>
        <v>verde</v>
      </c>
      <c r="AC24" s="43" t="str">
        <f t="shared" ref="AC24" si="59">IF(AND(N24="amarillo",Q24="Sin Diligenciar"),"verde",IF(AND(N24="naranja",Q24="Sin Diligenciar"),"naranja",IF(AND(N24="rojo",Q24="Sin Diligenciar"),"rojo",Z24)))</f>
        <v>amarillo</v>
      </c>
      <c r="AD24" s="43" t="str">
        <f t="shared" ref="AD24" si="60">IF(AND(O24="amarillo",R24="Sin Diligenciar"),"verde",IF(AND(O24="naranja",R24="Sin Diligenciar"),"naranja",IF(AND(O24="rojo",R24="Sin Diligenciar"),"rojo",AA24)))</f>
        <v>verde</v>
      </c>
      <c r="AE24" s="43" t="str">
        <f t="shared" ref="AE24" si="61">IF(AND(P24="amarillo",S24="Sin Diligenciar"),"verde",IF(AND(P24="naranja",S24="Sin Diligenciar"),"naranja",IF(AND(P24="rojo",S24="Sin Diligenciar"),"rojo",AB24)))</f>
        <v>verde</v>
      </c>
      <c r="AF24" s="135" t="str">
        <f t="shared" ref="AF24" si="62">IF(OR(AC24="rojo",AD24="rojo",AE24="rojo"),"rojo",IF(OR(AC24="naranja",AD24="naranja",AE24="naranja"),"naranja",IF(OR(AC24="amarillo",AD24="amarillo",AE24="amarillo"),"amarillo","verde")))</f>
        <v>amarillo</v>
      </c>
      <c r="AG24" s="144">
        <f t="shared" ref="AG24" si="63">IF(OR(AD24="rojo",AE24="rojo",AF24="rojo"),1,IF(OR(AD24="naranja",AE24="naranja",AF24="naranja"),2,IF(OR(AD24="amarillo",AE24="amarillo",AF24="amarillo"),3,4)))</f>
        <v>3</v>
      </c>
      <c r="AH24" s="43"/>
      <c r="AI24" s="12"/>
      <c r="AJ24" s="12"/>
      <c r="AK24" s="12"/>
    </row>
    <row r="25" spans="1:37" s="44" customFormat="1" ht="63.75" customHeight="1" x14ac:dyDescent="0.3">
      <c r="A25" s="417"/>
      <c r="B25" s="23" t="s">
        <v>162</v>
      </c>
      <c r="C25" s="6" t="s">
        <v>163</v>
      </c>
      <c r="D25" s="6" t="s">
        <v>164</v>
      </c>
      <c r="E25" s="6" t="s">
        <v>156</v>
      </c>
      <c r="F25" s="76">
        <v>45693</v>
      </c>
      <c r="G25" s="76">
        <v>45869</v>
      </c>
      <c r="H25" s="76">
        <v>45869</v>
      </c>
      <c r="I25" s="293" t="s">
        <v>120</v>
      </c>
      <c r="J25" s="292" t="s">
        <v>165</v>
      </c>
      <c r="K25" s="294"/>
      <c r="L25" s="153"/>
      <c r="M25" s="12"/>
      <c r="N25" s="135" t="str">
        <f t="shared" si="3"/>
        <v>NA</v>
      </c>
      <c r="O25" s="135" t="str">
        <f t="shared" ca="1" si="0"/>
        <v>rojo</v>
      </c>
      <c r="P25" s="135" t="str">
        <f t="shared" si="0"/>
        <v>NA</v>
      </c>
      <c r="Q25" s="36" t="str">
        <f t="shared" si="4"/>
        <v>Calificar</v>
      </c>
      <c r="R25" s="36" t="str">
        <f t="shared" si="5"/>
        <v>Calificar</v>
      </c>
      <c r="S25" s="140" t="str">
        <f t="shared" si="6"/>
        <v>Sin Diligenciar</v>
      </c>
      <c r="T25" s="137" t="str">
        <f t="shared" si="7"/>
        <v>Calificar</v>
      </c>
      <c r="U25" s="141">
        <v>3</v>
      </c>
      <c r="V25" s="141"/>
      <c r="W25" s="36"/>
      <c r="X25" s="140"/>
      <c r="Y25" s="36"/>
      <c r="Z25" s="109" t="str">
        <f t="shared" si="8"/>
        <v>amarillo</v>
      </c>
      <c r="AA25" s="109" t="str">
        <f t="shared" si="9"/>
        <v>verde</v>
      </c>
      <c r="AB25" s="129" t="str">
        <f t="shared" si="10"/>
        <v>verde</v>
      </c>
      <c r="AC25" s="43" t="str">
        <f t="shared" si="11"/>
        <v>amarillo</v>
      </c>
      <c r="AD25" s="43" t="str">
        <f t="shared" ca="1" si="12"/>
        <v>verde</v>
      </c>
      <c r="AE25" s="43" t="str">
        <f t="shared" si="13"/>
        <v>verde</v>
      </c>
      <c r="AF25" s="135" t="str">
        <f t="shared" ca="1" si="14"/>
        <v>amarillo</v>
      </c>
      <c r="AG25" s="144">
        <f t="shared" ca="1" si="15"/>
        <v>3</v>
      </c>
      <c r="AH25" s="43"/>
      <c r="AI25" s="43"/>
      <c r="AJ25" s="43"/>
      <c r="AK25" s="43"/>
    </row>
    <row r="26" spans="1:37" s="44" customFormat="1" ht="57" customHeight="1" x14ac:dyDescent="0.3">
      <c r="A26" s="417"/>
      <c r="B26" s="315" t="s">
        <v>166</v>
      </c>
      <c r="C26" s="311" t="s">
        <v>167</v>
      </c>
      <c r="D26" s="311" t="s">
        <v>168</v>
      </c>
      <c r="E26" s="313" t="s">
        <v>118</v>
      </c>
      <c r="F26" s="407">
        <v>45693</v>
      </c>
      <c r="G26" s="76">
        <v>45838</v>
      </c>
      <c r="H26" s="407">
        <v>45989</v>
      </c>
      <c r="I26" s="90" t="s">
        <v>134</v>
      </c>
      <c r="J26" s="297"/>
      <c r="K26" s="82"/>
      <c r="L26" s="153"/>
      <c r="M26" s="12"/>
      <c r="N26" s="135" t="str">
        <f t="shared" si="3"/>
        <v>NA</v>
      </c>
      <c r="O26" s="135" t="str">
        <f t="shared" si="0"/>
        <v>NA</v>
      </c>
      <c r="P26" s="135" t="str">
        <f t="shared" ca="1" si="0"/>
        <v>amarillo</v>
      </c>
      <c r="Q26" s="36" t="str">
        <f t="shared" si="4"/>
        <v>Calificar</v>
      </c>
      <c r="R26" s="36" t="str">
        <f t="shared" si="5"/>
        <v>Sin Diligenciar</v>
      </c>
      <c r="S26" s="140" t="str">
        <f t="shared" si="6"/>
        <v>Sin Diligenciar</v>
      </c>
      <c r="T26" s="137" t="str">
        <f t="shared" si="7"/>
        <v>Calificar</v>
      </c>
      <c r="U26" s="141">
        <v>3</v>
      </c>
      <c r="V26" s="141"/>
      <c r="W26" s="36"/>
      <c r="X26" s="140"/>
      <c r="Y26" s="36"/>
      <c r="Z26" s="109" t="str">
        <f t="shared" si="8"/>
        <v>amarillo</v>
      </c>
      <c r="AA26" s="109" t="str">
        <f t="shared" si="9"/>
        <v>verde</v>
      </c>
      <c r="AB26" s="129" t="str">
        <f t="shared" si="10"/>
        <v>verde</v>
      </c>
      <c r="AC26" s="43" t="str">
        <f t="shared" si="11"/>
        <v>amarillo</v>
      </c>
      <c r="AD26" s="43" t="str">
        <f t="shared" si="12"/>
        <v>verde</v>
      </c>
      <c r="AE26" s="43" t="str">
        <f t="shared" ca="1" si="13"/>
        <v>verde</v>
      </c>
      <c r="AF26" s="135" t="str">
        <f t="shared" ca="1" si="14"/>
        <v>amarillo</v>
      </c>
      <c r="AG26" s="144">
        <f t="shared" ca="1" si="15"/>
        <v>3</v>
      </c>
      <c r="AH26" s="43"/>
      <c r="AI26" s="43"/>
      <c r="AJ26" s="43"/>
      <c r="AK26" s="43"/>
    </row>
    <row r="27" spans="1:37" s="44" customFormat="1" ht="57" customHeight="1" x14ac:dyDescent="0.3">
      <c r="A27" s="417"/>
      <c r="B27" s="316"/>
      <c r="C27" s="312"/>
      <c r="D27" s="312"/>
      <c r="E27" s="314"/>
      <c r="F27" s="409"/>
      <c r="G27" s="76">
        <v>46354</v>
      </c>
      <c r="H27" s="409"/>
      <c r="I27" s="90" t="s">
        <v>120</v>
      </c>
      <c r="J27" s="91"/>
      <c r="K27" s="82"/>
      <c r="L27" s="153"/>
      <c r="M27" s="12"/>
      <c r="N27" s="135" t="str">
        <f t="shared" si="3"/>
        <v>NA</v>
      </c>
      <c r="O27" s="135" t="str">
        <f t="shared" si="0"/>
        <v>NA</v>
      </c>
      <c r="P27" s="135" t="str">
        <f t="shared" si="0"/>
        <v>NA</v>
      </c>
      <c r="Q27" s="36" t="str">
        <f t="shared" ref="Q27" si="64">IF(ISBLANK(I27),"Sin Diligenciar","Calificar")</f>
        <v>Calificar</v>
      </c>
      <c r="R27" s="36" t="str">
        <f t="shared" ref="R27" si="65">IF(ISBLANK(J27),"Sin Diligenciar","Calificar")</f>
        <v>Sin Diligenciar</v>
      </c>
      <c r="S27" s="140" t="str">
        <f t="shared" ref="S27" si="66">IF(ISBLANK(K27),"Sin Diligenciar","Calificar")</f>
        <v>Sin Diligenciar</v>
      </c>
      <c r="T27" s="137" t="str">
        <f t="shared" ref="T27" si="67">IF(OR(Q27="Calificar",R27="Calificar",S27="Calificar"),"Calificar","Sin Diligenciar")</f>
        <v>Calificar</v>
      </c>
      <c r="U27" s="141">
        <v>3</v>
      </c>
      <c r="V27" s="141"/>
      <c r="W27" s="36"/>
      <c r="X27" s="140"/>
      <c r="Y27" s="36"/>
      <c r="Z27" s="109" t="str">
        <f t="shared" ref="Z27" si="68">IF(T27="Calificar",IF(U27=0,"rojo",IF(AND(U27&gt;0,U27&lt;=3),"amarillo","verde")),"verde")</f>
        <v>amarillo</v>
      </c>
      <c r="AA27" s="109" t="str">
        <f t="shared" ref="AA27" si="69">IF(U27="Calificar",IF(W27=0,"rojo",IF(AND(W27&gt;0,W27&lt;=3),"amarillo","verde")),"verde")</f>
        <v>verde</v>
      </c>
      <c r="AB27" s="129" t="str">
        <f t="shared" ref="AB27" si="70">IF(W27="Calificar",IF(X27=0,"rojo",IF(AND(X27&gt;0,X27&lt;=3),"amarillo","verde")),"verde")</f>
        <v>verde</v>
      </c>
      <c r="AC27" s="43" t="str">
        <f t="shared" ref="AC27" si="71">IF(AND(N27="amarillo",Q27="Sin Diligenciar"),"verde",IF(AND(N27="naranja",Q27="Sin Diligenciar"),"naranja",IF(AND(N27="rojo",Q27="Sin Diligenciar"),"rojo",Z27)))</f>
        <v>amarillo</v>
      </c>
      <c r="AD27" s="43" t="str">
        <f t="shared" ref="AD27" si="72">IF(AND(O27="amarillo",R27="Sin Diligenciar"),"verde",IF(AND(O27="naranja",R27="Sin Diligenciar"),"naranja",IF(AND(O27="rojo",R27="Sin Diligenciar"),"rojo",AA27)))</f>
        <v>verde</v>
      </c>
      <c r="AE27" s="43" t="str">
        <f t="shared" ref="AE27" si="73">IF(AND(P27="amarillo",S27="Sin Diligenciar"),"verde",IF(AND(P27="naranja",S27="Sin Diligenciar"),"naranja",IF(AND(P27="rojo",S27="Sin Diligenciar"),"rojo",AB27)))</f>
        <v>verde</v>
      </c>
      <c r="AF27" s="135" t="str">
        <f t="shared" ref="AF27" si="74">IF(OR(AC27="rojo",AD27="rojo",AE27="rojo"),"rojo",IF(OR(AC27="naranja",AD27="naranja",AE27="naranja"),"naranja",IF(OR(AC27="amarillo",AD27="amarillo",AE27="amarillo"),"amarillo","verde")))</f>
        <v>amarillo</v>
      </c>
      <c r="AG27" s="144">
        <f t="shared" ref="AG27" si="75">IF(OR(AD27="rojo",AE27="rojo",AF27="rojo"),1,IF(OR(AD27="naranja",AE27="naranja",AF27="naranja"),2,IF(OR(AD27="amarillo",AE27="amarillo",AF27="amarillo"),3,4)))</f>
        <v>3</v>
      </c>
      <c r="AH27" s="43"/>
      <c r="AI27" s="43"/>
      <c r="AJ27" s="43"/>
      <c r="AK27" s="43"/>
    </row>
    <row r="28" spans="1:37" s="44" customFormat="1" ht="94.5" customHeight="1" x14ac:dyDescent="0.3">
      <c r="A28" s="417"/>
      <c r="B28" s="23" t="s">
        <v>169</v>
      </c>
      <c r="C28" s="6" t="s">
        <v>170</v>
      </c>
      <c r="D28" s="6" t="s">
        <v>171</v>
      </c>
      <c r="E28" s="6" t="s">
        <v>172</v>
      </c>
      <c r="F28" s="76">
        <v>45748</v>
      </c>
      <c r="G28" s="76">
        <v>45807</v>
      </c>
      <c r="H28" s="76">
        <v>45807</v>
      </c>
      <c r="I28" s="92" t="s">
        <v>173</v>
      </c>
      <c r="J28" s="92"/>
      <c r="K28" s="83"/>
      <c r="L28" s="153"/>
      <c r="M28" s="12"/>
      <c r="N28" s="135" t="str">
        <f t="shared" si="3"/>
        <v>NA</v>
      </c>
      <c r="O28" s="135" t="str">
        <f t="shared" ca="1" si="0"/>
        <v>rojo</v>
      </c>
      <c r="P28" s="135" t="str">
        <f t="shared" si="0"/>
        <v>NA</v>
      </c>
      <c r="Q28" s="36" t="str">
        <f t="shared" si="4"/>
        <v>Calificar</v>
      </c>
      <c r="R28" s="36" t="str">
        <f t="shared" si="5"/>
        <v>Sin Diligenciar</v>
      </c>
      <c r="S28" s="140" t="str">
        <f t="shared" si="6"/>
        <v>Sin Diligenciar</v>
      </c>
      <c r="T28" s="137" t="str">
        <f t="shared" si="7"/>
        <v>Calificar</v>
      </c>
      <c r="U28" s="141">
        <v>3</v>
      </c>
      <c r="V28" s="141"/>
      <c r="W28" s="36"/>
      <c r="X28" s="140"/>
      <c r="Y28" s="36"/>
      <c r="Z28" s="109" t="str">
        <f t="shared" si="8"/>
        <v>amarillo</v>
      </c>
      <c r="AA28" s="109" t="str">
        <f t="shared" si="9"/>
        <v>verde</v>
      </c>
      <c r="AB28" s="129" t="str">
        <f t="shared" si="10"/>
        <v>verde</v>
      </c>
      <c r="AC28" s="43" t="str">
        <f t="shared" si="11"/>
        <v>amarillo</v>
      </c>
      <c r="AD28" s="43" t="str">
        <f t="shared" ca="1" si="12"/>
        <v>rojo</v>
      </c>
      <c r="AE28" s="43" t="str">
        <f t="shared" si="13"/>
        <v>verde</v>
      </c>
      <c r="AF28" s="135" t="str">
        <f t="shared" ca="1" si="14"/>
        <v>rojo</v>
      </c>
      <c r="AG28" s="144">
        <f t="shared" ca="1" si="15"/>
        <v>1</v>
      </c>
      <c r="AH28" s="43"/>
    </row>
    <row r="29" spans="1:37" s="44" customFormat="1" ht="96" customHeight="1" x14ac:dyDescent="0.3">
      <c r="A29" s="417"/>
      <c r="B29" s="23" t="s">
        <v>174</v>
      </c>
      <c r="C29" s="6" t="s">
        <v>175</v>
      </c>
      <c r="D29" s="6" t="s">
        <v>176</v>
      </c>
      <c r="E29" s="6" t="s">
        <v>172</v>
      </c>
      <c r="F29" s="259">
        <v>45748</v>
      </c>
      <c r="G29" s="76">
        <v>45807</v>
      </c>
      <c r="H29" s="76">
        <v>45807</v>
      </c>
      <c r="I29" s="92" t="s">
        <v>177</v>
      </c>
      <c r="J29" s="92"/>
      <c r="K29" s="83"/>
      <c r="L29" s="153"/>
      <c r="M29" s="12"/>
      <c r="N29" s="135" t="str">
        <f t="shared" si="3"/>
        <v>NA</v>
      </c>
      <c r="O29" s="135" t="str">
        <f t="shared" ca="1" si="0"/>
        <v>rojo</v>
      </c>
      <c r="P29" s="135" t="str">
        <f t="shared" si="0"/>
        <v>NA</v>
      </c>
      <c r="Q29" s="36" t="str">
        <f t="shared" si="4"/>
        <v>Calificar</v>
      </c>
      <c r="R29" s="36" t="str">
        <f t="shared" si="5"/>
        <v>Sin Diligenciar</v>
      </c>
      <c r="S29" s="140" t="str">
        <f t="shared" si="6"/>
        <v>Sin Diligenciar</v>
      </c>
      <c r="T29" s="137" t="str">
        <f t="shared" si="7"/>
        <v>Calificar</v>
      </c>
      <c r="U29" s="141">
        <v>3</v>
      </c>
      <c r="V29" s="141"/>
      <c r="W29" s="36"/>
      <c r="X29" s="140"/>
      <c r="Y29" s="36"/>
      <c r="Z29" s="109" t="str">
        <f t="shared" si="8"/>
        <v>amarillo</v>
      </c>
      <c r="AA29" s="109" t="str">
        <f t="shared" si="9"/>
        <v>verde</v>
      </c>
      <c r="AB29" s="129" t="str">
        <f t="shared" si="10"/>
        <v>verde</v>
      </c>
      <c r="AC29" s="43" t="str">
        <f t="shared" si="11"/>
        <v>amarillo</v>
      </c>
      <c r="AD29" s="43" t="str">
        <f t="shared" ca="1" si="12"/>
        <v>rojo</v>
      </c>
      <c r="AE29" s="43" t="str">
        <f t="shared" si="13"/>
        <v>verde</v>
      </c>
      <c r="AF29" s="135" t="str">
        <f t="shared" ca="1" si="14"/>
        <v>rojo</v>
      </c>
      <c r="AG29" s="144">
        <f t="shared" ca="1" si="15"/>
        <v>1</v>
      </c>
      <c r="AH29" s="43"/>
    </row>
    <row r="30" spans="1:37" s="44" customFormat="1" ht="320.25" customHeight="1" x14ac:dyDescent="0.3">
      <c r="A30" s="417"/>
      <c r="B30" s="428" t="s">
        <v>178</v>
      </c>
      <c r="C30" s="422" t="s">
        <v>179</v>
      </c>
      <c r="D30" s="422" t="s">
        <v>180</v>
      </c>
      <c r="E30" s="434" t="s">
        <v>181</v>
      </c>
      <c r="F30" s="410">
        <v>45693</v>
      </c>
      <c r="G30" s="355">
        <v>45989</v>
      </c>
      <c r="H30" s="411">
        <v>45989</v>
      </c>
      <c r="I30" s="286" t="s">
        <v>182</v>
      </c>
      <c r="J30" s="208"/>
      <c r="K30" s="82"/>
      <c r="L30" s="153">
        <v>45782</v>
      </c>
      <c r="M30" s="12"/>
      <c r="N30" s="135" t="str">
        <f t="shared" ref="N30:P59" si="76">IF(AND($H30&gt;N$4,$H30&lt;N$5),IF($H30-$M$2&gt;30,"amarillo",IF(AND($H30-$M$2&lt;=30,$H30-$M$2&gt;0),"naranja","rojo")),"NA")</f>
        <v>NA</v>
      </c>
      <c r="O30" s="135" t="str">
        <f t="shared" si="0"/>
        <v>NA</v>
      </c>
      <c r="P30" s="135" t="str">
        <f t="shared" ca="1" si="0"/>
        <v>amarillo</v>
      </c>
      <c r="Q30" s="36" t="str">
        <f t="shared" ref="Q30:Q58" si="77">IF(ISBLANK(I30),"Sin Diligenciar","Calificar")</f>
        <v>Calificar</v>
      </c>
      <c r="R30" s="36" t="str">
        <f t="shared" ref="R30:R58" si="78">IF(ISBLANK(J30),"Sin Diligenciar","Calificar")</f>
        <v>Sin Diligenciar</v>
      </c>
      <c r="S30" s="140" t="str">
        <f t="shared" ref="S30:S58" si="79">IF(ISBLANK(K30),"Sin Diligenciar","Calificar")</f>
        <v>Sin Diligenciar</v>
      </c>
      <c r="T30" s="145" t="str">
        <f t="shared" ref="T30:T58" si="80">IF(OR(Q30="Calificar",R30="Calificar",S30="Calificar"),"Calificar","Sin Diligenciar")</f>
        <v>Calificar</v>
      </c>
      <c r="U30" s="146">
        <v>5</v>
      </c>
      <c r="V30" s="146"/>
      <c r="W30" s="147"/>
      <c r="X30" s="159"/>
      <c r="Y30" s="135"/>
      <c r="Z30" s="109" t="str">
        <f t="shared" ref="Z30:Z58" si="81">IF(T30="Calificar",IF(U30=0,"rojo",IF(AND(U30&gt;0,U30&lt;=3),"amarillo","verde")),"verde")</f>
        <v>verde</v>
      </c>
      <c r="AA30" s="109" t="str">
        <f t="shared" ref="AA30:AA58" si="82">IF(U30="Calificar",IF(W30=0,"rojo",IF(AND(W30&gt;0,W30&lt;=3),"amarillo","verde")),"verde")</f>
        <v>verde</v>
      </c>
      <c r="AB30" s="133" t="str">
        <f t="shared" ref="AB30:AB58" si="83">IF(W30="Calificar",IF(X30=0,"rojo",IF(AND(X30&gt;0,X30&lt;=3),"amarillo","verde")),"verde")</f>
        <v>verde</v>
      </c>
      <c r="AC30" s="148" t="str">
        <f t="shared" ref="AC30:AC58" si="84">IF(AND(N30="amarillo",Q30="Sin Diligenciar"),"verde",IF(AND(N30="naranja",Q30="Sin Diligenciar"),"naranja",IF(AND(N30="rojo",Q30="Sin Diligenciar"),"rojo",Z30)))</f>
        <v>verde</v>
      </c>
      <c r="AD30" s="148" t="str">
        <f t="shared" ref="AD30:AD58" si="85">IF(AND(O30="amarillo",R30="Sin Diligenciar"),"verde",IF(AND(O30="naranja",R30="Sin Diligenciar"),"naranja",IF(AND(O30="rojo",R30="Sin Diligenciar"),"rojo",AA30)))</f>
        <v>verde</v>
      </c>
      <c r="AE30" s="148" t="str">
        <f t="shared" ref="AE30:AE58" ca="1" si="86">IF(AND(P30="amarillo",S30="Sin Diligenciar"),"verde",IF(AND(P30="naranja",S30="Sin Diligenciar"),"naranja",IF(AND(P30="rojo",S30="Sin Diligenciar"),"rojo",AB30)))</f>
        <v>verde</v>
      </c>
      <c r="AF30" s="147" t="str">
        <f t="shared" ref="AF30:AF58" ca="1" si="87">IF(OR(AC30="rojo",AD30="rojo",AE30="rojo"),"rojo",IF(OR(AC30="naranja",AD30="naranja",AE30="naranja"),"naranja",IF(OR(AC30="amarillo",AD30="amarillo",AE30="amarillo"),"amarillo","verde")))</f>
        <v>verde</v>
      </c>
      <c r="AG30" s="149">
        <f t="shared" ref="AG30:AG58" ca="1" si="88">IF(OR(AD30="rojo",AE30="rojo",AF30="rojo"),1,IF(OR(AD30="naranja",AE30="naranja",AF30="naranja"),2,IF(OR(AD30="amarillo",AE30="amarillo",AF30="amarillo"),3,4)))</f>
        <v>4</v>
      </c>
    </row>
    <row r="31" spans="1:37" s="44" customFormat="1" ht="70.5" customHeight="1" x14ac:dyDescent="0.3">
      <c r="A31" s="417"/>
      <c r="B31" s="429"/>
      <c r="C31" s="424"/>
      <c r="D31" s="424"/>
      <c r="E31" s="435"/>
      <c r="F31" s="410"/>
      <c r="G31" s="355">
        <v>46354</v>
      </c>
      <c r="H31" s="412"/>
      <c r="I31" s="214"/>
      <c r="J31" s="208"/>
      <c r="K31" s="82"/>
      <c r="L31" s="153">
        <v>45783</v>
      </c>
      <c r="M31" s="12"/>
      <c r="N31" s="135" t="str">
        <f t="shared" si="76"/>
        <v>NA</v>
      </c>
      <c r="O31" s="135" t="str">
        <f t="shared" si="0"/>
        <v>NA</v>
      </c>
      <c r="P31" s="135" t="str">
        <f t="shared" si="0"/>
        <v>NA</v>
      </c>
      <c r="Q31" s="36" t="str">
        <f t="shared" ref="Q31" si="89">IF(ISBLANK(I31),"Sin Diligenciar","Calificar")</f>
        <v>Sin Diligenciar</v>
      </c>
      <c r="R31" s="36" t="str">
        <f t="shared" ref="R31" si="90">IF(ISBLANK(J31),"Sin Diligenciar","Calificar")</f>
        <v>Sin Diligenciar</v>
      </c>
      <c r="S31" s="140" t="str">
        <f t="shared" ref="S31" si="91">IF(ISBLANK(K31),"Sin Diligenciar","Calificar")</f>
        <v>Sin Diligenciar</v>
      </c>
      <c r="T31" s="145" t="str">
        <f t="shared" ref="T31" si="92">IF(OR(Q31="Calificar",R31="Calificar",S31="Calificar"),"Calificar","Sin Diligenciar")</f>
        <v>Sin Diligenciar</v>
      </c>
      <c r="U31" s="146">
        <v>0</v>
      </c>
      <c r="V31" s="146"/>
      <c r="W31" s="147"/>
      <c r="X31" s="159"/>
      <c r="Y31" s="135"/>
      <c r="Z31" s="109" t="str">
        <f t="shared" ref="Z31" si="93">IF(T31="Calificar",IF(U31=0,"rojo",IF(AND(U31&gt;0,U31&lt;=3),"amarillo","verde")),"verde")</f>
        <v>verde</v>
      </c>
      <c r="AA31" s="109" t="str">
        <f t="shared" ref="AA31" si="94">IF(U31="Calificar",IF(W31=0,"rojo",IF(AND(W31&gt;0,W31&lt;=3),"amarillo","verde")),"verde")</f>
        <v>verde</v>
      </c>
      <c r="AB31" s="133" t="str">
        <f t="shared" ref="AB31" si="95">IF(W31="Calificar",IF(X31=0,"rojo",IF(AND(X31&gt;0,X31&lt;=3),"amarillo","verde")),"verde")</f>
        <v>verde</v>
      </c>
      <c r="AC31" s="148" t="str">
        <f t="shared" ref="AC31" si="96">IF(AND(N31="amarillo",Q31="Sin Diligenciar"),"verde",IF(AND(N31="naranja",Q31="Sin Diligenciar"),"naranja",IF(AND(N31="rojo",Q31="Sin Diligenciar"),"rojo",Z31)))</f>
        <v>verde</v>
      </c>
      <c r="AD31" s="148" t="str">
        <f t="shared" ref="AD31" si="97">IF(AND(O31="amarillo",R31="Sin Diligenciar"),"verde",IF(AND(O31="naranja",R31="Sin Diligenciar"),"naranja",IF(AND(O31="rojo",R31="Sin Diligenciar"),"rojo",AA31)))</f>
        <v>verde</v>
      </c>
      <c r="AE31" s="148" t="str">
        <f t="shared" ref="AE31" si="98">IF(AND(P31="amarillo",S31="Sin Diligenciar"),"verde",IF(AND(P31="naranja",S31="Sin Diligenciar"),"naranja",IF(AND(P31="rojo",S31="Sin Diligenciar"),"rojo",AB31)))</f>
        <v>verde</v>
      </c>
      <c r="AF31" s="147" t="str">
        <f t="shared" ref="AF31" si="99">IF(OR(AC31="rojo",AD31="rojo",AE31="rojo"),"rojo",IF(OR(AC31="naranja",AD31="naranja",AE31="naranja"),"naranja",IF(OR(AC31="amarillo",AD31="amarillo",AE31="amarillo"),"amarillo","verde")))</f>
        <v>verde</v>
      </c>
      <c r="AG31" s="149">
        <f t="shared" ref="AG31" si="100">IF(OR(AD31="rojo",AE31="rojo",AF31="rojo"),1,IF(OR(AD31="naranja",AE31="naranja",AF31="naranja"),2,IF(OR(AD31="amarillo",AE31="amarillo",AF31="amarillo"),3,4)))</f>
        <v>4</v>
      </c>
    </row>
    <row r="32" spans="1:37" s="44" customFormat="1" ht="69.75" customHeight="1" x14ac:dyDescent="0.3">
      <c r="A32" s="417"/>
      <c r="B32" s="428" t="s">
        <v>183</v>
      </c>
      <c r="C32" s="422" t="s">
        <v>184</v>
      </c>
      <c r="D32" s="422" t="s">
        <v>185</v>
      </c>
      <c r="E32" s="434" t="s">
        <v>172</v>
      </c>
      <c r="F32" s="407">
        <v>45693</v>
      </c>
      <c r="G32" s="207">
        <v>45838</v>
      </c>
      <c r="H32" s="407">
        <v>45989</v>
      </c>
      <c r="I32" s="92" t="s">
        <v>186</v>
      </c>
      <c r="J32" s="208"/>
      <c r="K32" s="82"/>
      <c r="L32" s="153"/>
      <c r="M32" s="12"/>
      <c r="N32" s="135" t="str">
        <f t="shared" si="76"/>
        <v>NA</v>
      </c>
      <c r="O32" s="135" t="str">
        <f t="shared" si="76"/>
        <v>NA</v>
      </c>
      <c r="P32" s="135" t="str">
        <f t="shared" ca="1" si="76"/>
        <v>amarillo</v>
      </c>
      <c r="Q32" s="36" t="str">
        <f t="shared" si="77"/>
        <v>Calificar</v>
      </c>
      <c r="R32" s="36" t="str">
        <f t="shared" si="78"/>
        <v>Sin Diligenciar</v>
      </c>
      <c r="S32" s="140" t="str">
        <f t="shared" si="79"/>
        <v>Sin Diligenciar</v>
      </c>
      <c r="T32" s="145" t="str">
        <f t="shared" si="80"/>
        <v>Calificar</v>
      </c>
      <c r="U32" s="146">
        <v>3</v>
      </c>
      <c r="V32" s="146"/>
      <c r="W32" s="147"/>
      <c r="X32" s="159"/>
      <c r="Y32" s="135"/>
      <c r="Z32" s="109" t="str">
        <f t="shared" si="81"/>
        <v>amarillo</v>
      </c>
      <c r="AA32" s="109" t="str">
        <f t="shared" si="82"/>
        <v>verde</v>
      </c>
      <c r="AB32" s="133" t="str">
        <f t="shared" si="83"/>
        <v>verde</v>
      </c>
      <c r="AC32" s="148" t="str">
        <f t="shared" si="84"/>
        <v>amarillo</v>
      </c>
      <c r="AD32" s="148" t="str">
        <f t="shared" si="85"/>
        <v>verde</v>
      </c>
      <c r="AE32" s="148" t="str">
        <f t="shared" ca="1" si="86"/>
        <v>verde</v>
      </c>
      <c r="AF32" s="147" t="str">
        <f t="shared" ca="1" si="87"/>
        <v>amarillo</v>
      </c>
      <c r="AG32" s="149">
        <f t="shared" ca="1" si="88"/>
        <v>3</v>
      </c>
    </row>
    <row r="33" spans="1:33" s="44" customFormat="1" ht="39.75" customHeight="1" x14ac:dyDescent="0.3">
      <c r="A33" s="417"/>
      <c r="B33" s="429"/>
      <c r="C33" s="424"/>
      <c r="D33" s="424"/>
      <c r="E33" s="435"/>
      <c r="F33" s="409"/>
      <c r="G33" s="207">
        <v>46354</v>
      </c>
      <c r="H33" s="409"/>
      <c r="I33" s="92"/>
      <c r="J33" s="208"/>
      <c r="K33" s="82"/>
      <c r="L33" s="153"/>
      <c r="M33" s="12"/>
      <c r="N33" s="135" t="str">
        <f t="shared" si="76"/>
        <v>NA</v>
      </c>
      <c r="O33" s="135" t="str">
        <f t="shared" si="76"/>
        <v>NA</v>
      </c>
      <c r="P33" s="135" t="str">
        <f t="shared" si="76"/>
        <v>NA</v>
      </c>
      <c r="Q33" s="36" t="str">
        <f t="shared" ref="Q33" si="101">IF(ISBLANK(I33),"Sin Diligenciar","Calificar")</f>
        <v>Sin Diligenciar</v>
      </c>
      <c r="R33" s="36" t="str">
        <f t="shared" ref="R33" si="102">IF(ISBLANK(J33),"Sin Diligenciar","Calificar")</f>
        <v>Sin Diligenciar</v>
      </c>
      <c r="S33" s="140" t="str">
        <f t="shared" ref="S33" si="103">IF(ISBLANK(K33),"Sin Diligenciar","Calificar")</f>
        <v>Sin Diligenciar</v>
      </c>
      <c r="T33" s="145" t="str">
        <f t="shared" ref="T33" si="104">IF(OR(Q33="Calificar",R33="Calificar",S33="Calificar"),"Calificar","Sin Diligenciar")</f>
        <v>Sin Diligenciar</v>
      </c>
      <c r="U33" s="146">
        <v>0</v>
      </c>
      <c r="V33" s="146"/>
      <c r="W33" s="147"/>
      <c r="X33" s="159"/>
      <c r="Y33" s="135"/>
      <c r="Z33" s="109" t="str">
        <f t="shared" ref="Z33" si="105">IF(T33="Calificar",IF(U33=0,"rojo",IF(AND(U33&gt;0,U33&lt;=3),"amarillo","verde")),"verde")</f>
        <v>verde</v>
      </c>
      <c r="AA33" s="109" t="str">
        <f t="shared" ref="AA33" si="106">IF(U33="Calificar",IF(W33=0,"rojo",IF(AND(W33&gt;0,W33&lt;=3),"amarillo","verde")),"verde")</f>
        <v>verde</v>
      </c>
      <c r="AB33" s="133" t="str">
        <f t="shared" ref="AB33" si="107">IF(W33="Calificar",IF(X33=0,"rojo",IF(AND(X33&gt;0,X33&lt;=3),"amarillo","verde")),"verde")</f>
        <v>verde</v>
      </c>
      <c r="AC33" s="148" t="str">
        <f t="shared" ref="AC33" si="108">IF(AND(N33="amarillo",Q33="Sin Diligenciar"),"verde",IF(AND(N33="naranja",Q33="Sin Diligenciar"),"naranja",IF(AND(N33="rojo",Q33="Sin Diligenciar"),"rojo",Z33)))</f>
        <v>verde</v>
      </c>
      <c r="AD33" s="148" t="str">
        <f t="shared" ref="AD33" si="109">IF(AND(O33="amarillo",R33="Sin Diligenciar"),"verde",IF(AND(O33="naranja",R33="Sin Diligenciar"),"naranja",IF(AND(O33="rojo",R33="Sin Diligenciar"),"rojo",AA33)))</f>
        <v>verde</v>
      </c>
      <c r="AE33" s="148" t="str">
        <f t="shared" ref="AE33" si="110">IF(AND(P33="amarillo",S33="Sin Diligenciar"),"verde",IF(AND(P33="naranja",S33="Sin Diligenciar"),"naranja",IF(AND(P33="rojo",S33="Sin Diligenciar"),"rojo",AB33)))</f>
        <v>verde</v>
      </c>
      <c r="AF33" s="147" t="str">
        <f t="shared" ref="AF33" si="111">IF(OR(AC33="rojo",AD33="rojo",AE33="rojo"),"rojo",IF(OR(AC33="naranja",AD33="naranja",AE33="naranja"),"naranja",IF(OR(AC33="amarillo",AD33="amarillo",AE33="amarillo"),"amarillo","verde")))</f>
        <v>verde</v>
      </c>
      <c r="AG33" s="149">
        <f t="shared" ref="AG33" si="112">IF(OR(AD33="rojo",AE33="rojo",AF33="rojo"),1,IF(OR(AD33="naranja",AE33="naranja",AF33="naranja"),2,IF(OR(AD33="amarillo",AE33="amarillo",AF33="amarillo"),3,4)))</f>
        <v>4</v>
      </c>
    </row>
    <row r="34" spans="1:33" s="44" customFormat="1" ht="90.75" customHeight="1" x14ac:dyDescent="0.3">
      <c r="A34" s="417"/>
      <c r="B34" s="23" t="s">
        <v>187</v>
      </c>
      <c r="C34" s="6" t="s">
        <v>188</v>
      </c>
      <c r="D34" s="6" t="s">
        <v>189</v>
      </c>
      <c r="E34" s="6" t="s">
        <v>190</v>
      </c>
      <c r="F34" s="76">
        <v>45719</v>
      </c>
      <c r="G34" s="76">
        <v>45989</v>
      </c>
      <c r="H34" s="76">
        <v>45989</v>
      </c>
      <c r="I34" s="281" t="s">
        <v>191</v>
      </c>
      <c r="J34" s="91"/>
      <c r="K34" s="82"/>
      <c r="L34" s="153"/>
      <c r="M34" s="12"/>
      <c r="N34" s="135" t="str">
        <f t="shared" si="76"/>
        <v>NA</v>
      </c>
      <c r="O34" s="135" t="str">
        <f t="shared" si="76"/>
        <v>NA</v>
      </c>
      <c r="P34" s="135" t="str">
        <f t="shared" ca="1" si="76"/>
        <v>amarillo</v>
      </c>
      <c r="Q34" s="36" t="str">
        <f t="shared" si="77"/>
        <v>Calificar</v>
      </c>
      <c r="R34" s="36" t="str">
        <f t="shared" si="78"/>
        <v>Sin Diligenciar</v>
      </c>
      <c r="S34" s="140" t="str">
        <f t="shared" si="79"/>
        <v>Sin Diligenciar</v>
      </c>
      <c r="T34" s="145" t="str">
        <f t="shared" si="80"/>
        <v>Calificar</v>
      </c>
      <c r="U34" s="146">
        <v>3</v>
      </c>
      <c r="V34" s="146"/>
      <c r="W34" s="147"/>
      <c r="X34" s="159"/>
      <c r="Y34" s="135"/>
      <c r="Z34" s="109" t="str">
        <f t="shared" si="81"/>
        <v>amarillo</v>
      </c>
      <c r="AA34" s="109" t="str">
        <f t="shared" si="82"/>
        <v>verde</v>
      </c>
      <c r="AB34" s="133" t="str">
        <f t="shared" si="83"/>
        <v>verde</v>
      </c>
      <c r="AC34" s="148" t="str">
        <f t="shared" si="84"/>
        <v>amarillo</v>
      </c>
      <c r="AD34" s="148" t="str">
        <f t="shared" si="85"/>
        <v>verde</v>
      </c>
      <c r="AE34" s="148" t="str">
        <f t="shared" ca="1" si="86"/>
        <v>verde</v>
      </c>
      <c r="AF34" s="147" t="str">
        <f t="shared" ca="1" si="87"/>
        <v>amarillo</v>
      </c>
      <c r="AG34" s="149">
        <f t="shared" ca="1" si="88"/>
        <v>3</v>
      </c>
    </row>
    <row r="35" spans="1:33" s="44" customFormat="1" ht="83.25" customHeight="1" x14ac:dyDescent="0.3">
      <c r="A35" s="417"/>
      <c r="B35" s="23" t="s">
        <v>192</v>
      </c>
      <c r="C35" s="6" t="s">
        <v>193</v>
      </c>
      <c r="D35" s="6" t="s">
        <v>194</v>
      </c>
      <c r="E35" s="6" t="s">
        <v>190</v>
      </c>
      <c r="F35" s="76">
        <v>45779</v>
      </c>
      <c r="G35" s="76">
        <v>45989</v>
      </c>
      <c r="H35" s="76">
        <v>45989</v>
      </c>
      <c r="I35" s="282" t="s">
        <v>191</v>
      </c>
      <c r="J35" s="91"/>
      <c r="K35" s="82"/>
      <c r="L35" s="153"/>
      <c r="M35" s="12"/>
      <c r="N35" s="135" t="str">
        <f t="shared" si="76"/>
        <v>NA</v>
      </c>
      <c r="O35" s="135" t="str">
        <f t="shared" si="76"/>
        <v>NA</v>
      </c>
      <c r="P35" s="135" t="str">
        <f t="shared" ca="1" si="76"/>
        <v>amarillo</v>
      </c>
      <c r="Q35" s="36" t="str">
        <f t="shared" si="77"/>
        <v>Calificar</v>
      </c>
      <c r="R35" s="36" t="str">
        <f t="shared" si="78"/>
        <v>Sin Diligenciar</v>
      </c>
      <c r="S35" s="140" t="str">
        <f t="shared" si="79"/>
        <v>Sin Diligenciar</v>
      </c>
      <c r="T35" s="145" t="str">
        <f t="shared" si="80"/>
        <v>Calificar</v>
      </c>
      <c r="U35" s="146">
        <v>3</v>
      </c>
      <c r="V35" s="146"/>
      <c r="W35" s="147"/>
      <c r="X35" s="159"/>
      <c r="Y35" s="135"/>
      <c r="Z35" s="109" t="str">
        <f t="shared" si="81"/>
        <v>amarillo</v>
      </c>
      <c r="AA35" s="109" t="str">
        <f t="shared" si="82"/>
        <v>verde</v>
      </c>
      <c r="AB35" s="133" t="str">
        <f t="shared" si="83"/>
        <v>verde</v>
      </c>
      <c r="AC35" s="148" t="str">
        <f t="shared" si="84"/>
        <v>amarillo</v>
      </c>
      <c r="AD35" s="148" t="str">
        <f t="shared" si="85"/>
        <v>verde</v>
      </c>
      <c r="AE35" s="148" t="str">
        <f t="shared" ca="1" si="86"/>
        <v>verde</v>
      </c>
      <c r="AF35" s="147" t="str">
        <f t="shared" ca="1" si="87"/>
        <v>amarillo</v>
      </c>
      <c r="AG35" s="149">
        <f t="shared" ca="1" si="88"/>
        <v>3</v>
      </c>
    </row>
    <row r="36" spans="1:33" s="44" customFormat="1" ht="80.25" customHeight="1" x14ac:dyDescent="0.3">
      <c r="A36" s="417"/>
      <c r="B36" s="23" t="s">
        <v>195</v>
      </c>
      <c r="C36" s="6" t="s">
        <v>196</v>
      </c>
      <c r="D36" s="6" t="s">
        <v>197</v>
      </c>
      <c r="E36" s="6" t="s">
        <v>190</v>
      </c>
      <c r="F36" s="76">
        <v>45693</v>
      </c>
      <c r="G36" s="76">
        <v>45869</v>
      </c>
      <c r="H36" s="76">
        <v>45869</v>
      </c>
      <c r="I36" s="287" t="s">
        <v>191</v>
      </c>
      <c r="J36" s="91"/>
      <c r="K36" s="82"/>
      <c r="L36" s="153"/>
      <c r="M36" s="12"/>
      <c r="N36" s="135" t="str">
        <f t="shared" si="76"/>
        <v>NA</v>
      </c>
      <c r="O36" s="135" t="str">
        <f t="shared" ca="1" si="76"/>
        <v>rojo</v>
      </c>
      <c r="P36" s="135" t="str">
        <f t="shared" si="76"/>
        <v>NA</v>
      </c>
      <c r="Q36" s="36" t="str">
        <f t="shared" si="77"/>
        <v>Calificar</v>
      </c>
      <c r="R36" s="36" t="str">
        <f t="shared" si="78"/>
        <v>Sin Diligenciar</v>
      </c>
      <c r="S36" s="140" t="str">
        <f t="shared" si="79"/>
        <v>Sin Diligenciar</v>
      </c>
      <c r="T36" s="145" t="str">
        <f t="shared" si="80"/>
        <v>Calificar</v>
      </c>
      <c r="U36" s="146">
        <v>3</v>
      </c>
      <c r="V36" s="146"/>
      <c r="W36" s="147"/>
      <c r="X36" s="159"/>
      <c r="Y36" s="135"/>
      <c r="Z36" s="109" t="str">
        <f t="shared" si="81"/>
        <v>amarillo</v>
      </c>
      <c r="AA36" s="109" t="str">
        <f t="shared" si="82"/>
        <v>verde</v>
      </c>
      <c r="AB36" s="133" t="str">
        <f t="shared" si="83"/>
        <v>verde</v>
      </c>
      <c r="AC36" s="148" t="str">
        <f t="shared" si="84"/>
        <v>amarillo</v>
      </c>
      <c r="AD36" s="148" t="str">
        <f t="shared" ca="1" si="85"/>
        <v>rojo</v>
      </c>
      <c r="AE36" s="148" t="str">
        <f t="shared" si="86"/>
        <v>verde</v>
      </c>
      <c r="AF36" s="147" t="str">
        <f t="shared" ca="1" si="87"/>
        <v>rojo</v>
      </c>
      <c r="AG36" s="149">
        <f t="shared" ca="1" si="88"/>
        <v>1</v>
      </c>
    </row>
    <row r="37" spans="1:33" s="44" customFormat="1" ht="109.5" customHeight="1" x14ac:dyDescent="0.3">
      <c r="A37" s="417"/>
      <c r="B37" s="23" t="s">
        <v>198</v>
      </c>
      <c r="C37" s="6" t="s">
        <v>199</v>
      </c>
      <c r="D37" s="6" t="s">
        <v>200</v>
      </c>
      <c r="E37" s="6" t="s">
        <v>124</v>
      </c>
      <c r="F37" s="76">
        <v>45658</v>
      </c>
      <c r="G37" s="76">
        <v>46021</v>
      </c>
      <c r="H37" s="76">
        <v>46021</v>
      </c>
      <c r="I37" s="209" t="s">
        <v>201</v>
      </c>
      <c r="J37" s="91"/>
      <c r="K37" s="82"/>
      <c r="L37" s="153"/>
      <c r="M37" s="12"/>
      <c r="N37" s="135" t="str">
        <f t="shared" si="76"/>
        <v>NA</v>
      </c>
      <c r="O37" s="135" t="str">
        <f t="shared" si="76"/>
        <v>NA</v>
      </c>
      <c r="P37" s="135" t="str">
        <f t="shared" ca="1" si="76"/>
        <v>amarillo</v>
      </c>
      <c r="Q37" s="36" t="str">
        <f t="shared" si="77"/>
        <v>Calificar</v>
      </c>
      <c r="R37" s="36" t="str">
        <f t="shared" si="78"/>
        <v>Sin Diligenciar</v>
      </c>
      <c r="S37" s="140" t="str">
        <f t="shared" si="79"/>
        <v>Sin Diligenciar</v>
      </c>
      <c r="T37" s="145" t="str">
        <f t="shared" si="80"/>
        <v>Calificar</v>
      </c>
      <c r="U37" s="288"/>
      <c r="V37" s="146"/>
      <c r="W37" s="147"/>
      <c r="X37" s="159"/>
      <c r="Y37" s="135"/>
      <c r="Z37" s="109" t="str">
        <f t="shared" si="81"/>
        <v>rojo</v>
      </c>
      <c r="AA37" s="109" t="str">
        <f t="shared" si="82"/>
        <v>verde</v>
      </c>
      <c r="AB37" s="133" t="str">
        <f t="shared" si="83"/>
        <v>verde</v>
      </c>
      <c r="AC37" s="148" t="str">
        <f t="shared" si="84"/>
        <v>rojo</v>
      </c>
      <c r="AD37" s="148" t="str">
        <f t="shared" si="85"/>
        <v>verde</v>
      </c>
      <c r="AE37" s="148" t="str">
        <f t="shared" ca="1" si="86"/>
        <v>verde</v>
      </c>
      <c r="AF37" s="147" t="str">
        <f t="shared" ca="1" si="87"/>
        <v>rojo</v>
      </c>
      <c r="AG37" s="149">
        <f t="shared" ca="1" si="88"/>
        <v>1</v>
      </c>
    </row>
    <row r="38" spans="1:33" s="44" customFormat="1" ht="93" customHeight="1" x14ac:dyDescent="0.3">
      <c r="A38" s="417"/>
      <c r="B38" s="23" t="s">
        <v>202</v>
      </c>
      <c r="C38" s="6" t="s">
        <v>203</v>
      </c>
      <c r="D38" s="6" t="s">
        <v>204</v>
      </c>
      <c r="E38" s="6" t="s">
        <v>130</v>
      </c>
      <c r="F38" s="76">
        <v>45689</v>
      </c>
      <c r="G38" s="76" t="s">
        <v>205</v>
      </c>
      <c r="H38" s="76">
        <v>46022</v>
      </c>
      <c r="I38" s="67" t="s">
        <v>206</v>
      </c>
      <c r="J38" s="93" t="s">
        <v>207</v>
      </c>
      <c r="K38" s="65"/>
      <c r="L38" s="153"/>
      <c r="M38" s="12"/>
      <c r="N38" s="135" t="str">
        <f t="shared" si="76"/>
        <v>NA</v>
      </c>
      <c r="O38" s="135" t="str">
        <f t="shared" si="76"/>
        <v>NA</v>
      </c>
      <c r="P38" s="135" t="str">
        <f t="shared" si="76"/>
        <v>NA</v>
      </c>
      <c r="Q38" s="36" t="str">
        <f t="shared" si="77"/>
        <v>Calificar</v>
      </c>
      <c r="R38" s="36" t="str">
        <f t="shared" si="78"/>
        <v>Calificar</v>
      </c>
      <c r="S38" s="140" t="str">
        <f t="shared" si="79"/>
        <v>Sin Diligenciar</v>
      </c>
      <c r="T38" s="145" t="str">
        <f t="shared" si="80"/>
        <v>Calificar</v>
      </c>
      <c r="U38" s="146">
        <v>5</v>
      </c>
      <c r="V38" s="146"/>
      <c r="W38" s="147"/>
      <c r="X38" s="159"/>
      <c r="Y38" s="135"/>
      <c r="Z38" s="109" t="str">
        <f t="shared" si="81"/>
        <v>verde</v>
      </c>
      <c r="AA38" s="109" t="str">
        <f t="shared" si="82"/>
        <v>verde</v>
      </c>
      <c r="AB38" s="133" t="str">
        <f t="shared" si="83"/>
        <v>verde</v>
      </c>
      <c r="AC38" s="148" t="str">
        <f t="shared" si="84"/>
        <v>verde</v>
      </c>
      <c r="AD38" s="148" t="str">
        <f t="shared" si="85"/>
        <v>verde</v>
      </c>
      <c r="AE38" s="148" t="str">
        <f t="shared" si="86"/>
        <v>verde</v>
      </c>
      <c r="AF38" s="147" t="str">
        <f t="shared" si="87"/>
        <v>verde</v>
      </c>
      <c r="AG38" s="149">
        <f t="shared" si="88"/>
        <v>4</v>
      </c>
    </row>
    <row r="39" spans="1:33" s="44" customFormat="1" ht="93" customHeight="1" x14ac:dyDescent="0.3">
      <c r="A39" s="417"/>
      <c r="B39" s="428" t="s">
        <v>208</v>
      </c>
      <c r="C39" s="422" t="s">
        <v>209</v>
      </c>
      <c r="D39" s="422" t="s">
        <v>210</v>
      </c>
      <c r="E39" s="434" t="s">
        <v>211</v>
      </c>
      <c r="F39" s="407">
        <v>45870</v>
      </c>
      <c r="G39" s="76">
        <v>45900</v>
      </c>
      <c r="H39" s="407">
        <v>45989</v>
      </c>
      <c r="I39" s="90" t="s">
        <v>120</v>
      </c>
      <c r="J39" s="93"/>
      <c r="K39" s="65"/>
      <c r="L39" s="153"/>
      <c r="M39" s="12"/>
      <c r="N39" s="135" t="str">
        <f t="shared" si="76"/>
        <v>NA</v>
      </c>
      <c r="O39" s="135" t="str">
        <f t="shared" si="76"/>
        <v>NA</v>
      </c>
      <c r="P39" s="135" t="str">
        <f t="shared" ca="1" si="76"/>
        <v>amarillo</v>
      </c>
      <c r="Q39" s="36" t="str">
        <f t="shared" ref="Q39" si="113">IF(ISBLANK(I39),"Sin Diligenciar","Calificar")</f>
        <v>Calificar</v>
      </c>
      <c r="R39" s="36" t="str">
        <f t="shared" ref="R39" si="114">IF(ISBLANK(J39),"Sin Diligenciar","Calificar")</f>
        <v>Sin Diligenciar</v>
      </c>
      <c r="S39" s="140" t="str">
        <f t="shared" ref="S39" si="115">IF(ISBLANK(K39),"Sin Diligenciar","Calificar")</f>
        <v>Sin Diligenciar</v>
      </c>
      <c r="T39" s="145" t="str">
        <f t="shared" ref="T39" si="116">IF(OR(Q39="Calificar",R39="Calificar",S39="Calificar"),"Calificar","Sin Diligenciar")</f>
        <v>Calificar</v>
      </c>
      <c r="U39" s="146">
        <v>3</v>
      </c>
      <c r="V39" s="146"/>
      <c r="W39" s="147"/>
      <c r="X39" s="159"/>
      <c r="Y39" s="135"/>
      <c r="Z39" s="109" t="str">
        <f t="shared" ref="Z39" si="117">IF(T39="Calificar",IF(U39=0,"rojo",IF(AND(U39&gt;0,U39&lt;=3),"amarillo","verde")),"verde")</f>
        <v>amarillo</v>
      </c>
      <c r="AA39" s="109" t="str">
        <f t="shared" ref="AA39" si="118">IF(U39="Calificar",IF(W39=0,"rojo",IF(AND(W39&gt;0,W39&lt;=3),"amarillo","verde")),"verde")</f>
        <v>verde</v>
      </c>
      <c r="AB39" s="133" t="str">
        <f t="shared" ref="AB39" si="119">IF(W39="Calificar",IF(X39=0,"rojo",IF(AND(X39&gt;0,X39&lt;=3),"amarillo","verde")),"verde")</f>
        <v>verde</v>
      </c>
      <c r="AC39" s="148" t="str">
        <f t="shared" ref="AC39" si="120">IF(AND(N39="amarillo",Q39="Sin Diligenciar"),"verde",IF(AND(N39="naranja",Q39="Sin Diligenciar"),"naranja",IF(AND(N39="rojo",Q39="Sin Diligenciar"),"rojo",Z39)))</f>
        <v>amarillo</v>
      </c>
      <c r="AD39" s="148" t="str">
        <f t="shared" ref="AD39" si="121">IF(AND(O39="amarillo",R39="Sin Diligenciar"),"verde",IF(AND(O39="naranja",R39="Sin Diligenciar"),"naranja",IF(AND(O39="rojo",R39="Sin Diligenciar"),"rojo",AA39)))</f>
        <v>verde</v>
      </c>
      <c r="AE39" s="148" t="str">
        <f t="shared" ref="AE39" ca="1" si="122">IF(AND(P39="amarillo",S39="Sin Diligenciar"),"verde",IF(AND(P39="naranja",S39="Sin Diligenciar"),"naranja",IF(AND(P39="rojo",S39="Sin Diligenciar"),"rojo",AB39)))</f>
        <v>verde</v>
      </c>
      <c r="AF39" s="147" t="str">
        <f t="shared" ref="AF39" ca="1" si="123">IF(OR(AC39="rojo",AD39="rojo",AE39="rojo"),"rojo",IF(OR(AC39="naranja",AD39="naranja",AE39="naranja"),"naranja",IF(OR(AC39="amarillo",AD39="amarillo",AE39="amarillo"),"amarillo","verde")))</f>
        <v>amarillo</v>
      </c>
      <c r="AG39" s="149">
        <f t="shared" ref="AG39" ca="1" si="124">IF(OR(AD39="rojo",AE39="rojo",AF39="rojo"),1,IF(OR(AD39="naranja",AE39="naranja",AF39="naranja"),2,IF(OR(AD39="amarillo",AE39="amarillo",AF39="amarillo"),3,4)))</f>
        <v>3</v>
      </c>
    </row>
    <row r="40" spans="1:33" s="44" customFormat="1" ht="93" customHeight="1" x14ac:dyDescent="0.3">
      <c r="A40" s="418"/>
      <c r="B40" s="429"/>
      <c r="C40" s="424"/>
      <c r="D40" s="424"/>
      <c r="E40" s="435"/>
      <c r="F40" s="409"/>
      <c r="G40" s="76">
        <v>45989</v>
      </c>
      <c r="H40" s="409"/>
      <c r="I40" s="90"/>
      <c r="J40" s="93"/>
      <c r="K40" s="65"/>
      <c r="L40" s="153"/>
      <c r="M40" s="12"/>
      <c r="N40" s="135" t="str">
        <f t="shared" si="76"/>
        <v>NA</v>
      </c>
      <c r="O40" s="135" t="str">
        <f t="shared" si="76"/>
        <v>NA</v>
      </c>
      <c r="P40" s="135" t="str">
        <f t="shared" si="76"/>
        <v>NA</v>
      </c>
      <c r="Q40" s="36" t="str">
        <f t="shared" si="77"/>
        <v>Sin Diligenciar</v>
      </c>
      <c r="R40" s="36" t="str">
        <f t="shared" si="78"/>
        <v>Sin Diligenciar</v>
      </c>
      <c r="S40" s="140" t="str">
        <f t="shared" si="79"/>
        <v>Sin Diligenciar</v>
      </c>
      <c r="T40" s="145" t="str">
        <f t="shared" si="80"/>
        <v>Sin Diligenciar</v>
      </c>
      <c r="U40" s="146">
        <v>0</v>
      </c>
      <c r="V40" s="146"/>
      <c r="W40" s="147"/>
      <c r="X40" s="159"/>
      <c r="Y40" s="135"/>
      <c r="Z40" s="109" t="str">
        <f t="shared" si="81"/>
        <v>verde</v>
      </c>
      <c r="AA40" s="109" t="str">
        <f t="shared" si="82"/>
        <v>verde</v>
      </c>
      <c r="AB40" s="133" t="str">
        <f t="shared" si="83"/>
        <v>verde</v>
      </c>
      <c r="AC40" s="148" t="str">
        <f t="shared" si="84"/>
        <v>verde</v>
      </c>
      <c r="AD40" s="148" t="str">
        <f t="shared" si="85"/>
        <v>verde</v>
      </c>
      <c r="AE40" s="148" t="str">
        <f t="shared" si="86"/>
        <v>verde</v>
      </c>
      <c r="AF40" s="147" t="str">
        <f t="shared" si="87"/>
        <v>verde</v>
      </c>
      <c r="AG40" s="149">
        <f t="shared" si="88"/>
        <v>4</v>
      </c>
    </row>
    <row r="41" spans="1:33" s="44" customFormat="1" ht="74.25" customHeight="1" x14ac:dyDescent="0.3">
      <c r="A41" s="419" t="s">
        <v>212</v>
      </c>
      <c r="B41" s="23" t="s">
        <v>69</v>
      </c>
      <c r="C41" s="6" t="s">
        <v>213</v>
      </c>
      <c r="D41" s="6" t="s">
        <v>214</v>
      </c>
      <c r="E41" s="6" t="s">
        <v>147</v>
      </c>
      <c r="F41" s="76">
        <v>45689</v>
      </c>
      <c r="G41" s="76">
        <v>45989</v>
      </c>
      <c r="H41" s="76">
        <v>45989</v>
      </c>
      <c r="I41" s="90" t="s">
        <v>120</v>
      </c>
      <c r="J41" s="84"/>
      <c r="K41" s="84"/>
      <c r="L41" s="153"/>
      <c r="M41" s="12"/>
      <c r="N41" s="135" t="str">
        <f t="shared" si="76"/>
        <v>NA</v>
      </c>
      <c r="O41" s="135" t="str">
        <f t="shared" si="76"/>
        <v>NA</v>
      </c>
      <c r="P41" s="135" t="str">
        <f t="shared" ca="1" si="76"/>
        <v>amarillo</v>
      </c>
      <c r="Q41" s="36" t="str">
        <f t="shared" si="77"/>
        <v>Calificar</v>
      </c>
      <c r="R41" s="36" t="str">
        <f t="shared" si="78"/>
        <v>Sin Diligenciar</v>
      </c>
      <c r="S41" s="140" t="str">
        <f t="shared" si="79"/>
        <v>Sin Diligenciar</v>
      </c>
      <c r="T41" s="145" t="str">
        <f t="shared" si="80"/>
        <v>Calificar</v>
      </c>
      <c r="U41" s="146">
        <v>3</v>
      </c>
      <c r="V41" s="146"/>
      <c r="W41" s="147"/>
      <c r="X41" s="159"/>
      <c r="Y41" s="135"/>
      <c r="Z41" s="109" t="str">
        <f t="shared" si="81"/>
        <v>amarillo</v>
      </c>
      <c r="AA41" s="109" t="str">
        <f t="shared" si="82"/>
        <v>verde</v>
      </c>
      <c r="AB41" s="133" t="str">
        <f t="shared" si="83"/>
        <v>verde</v>
      </c>
      <c r="AC41" s="148" t="str">
        <f t="shared" si="84"/>
        <v>amarillo</v>
      </c>
      <c r="AD41" s="148" t="str">
        <f t="shared" si="85"/>
        <v>verde</v>
      </c>
      <c r="AE41" s="148" t="str">
        <f t="shared" ca="1" si="86"/>
        <v>verde</v>
      </c>
      <c r="AF41" s="147" t="str">
        <f t="shared" ca="1" si="87"/>
        <v>amarillo</v>
      </c>
      <c r="AG41" s="149">
        <f t="shared" ca="1" si="88"/>
        <v>3</v>
      </c>
    </row>
    <row r="42" spans="1:33" s="44" customFormat="1" ht="41.4" x14ac:dyDescent="0.3">
      <c r="A42" s="420"/>
      <c r="B42" s="23" t="s">
        <v>215</v>
      </c>
      <c r="C42" s="6" t="s">
        <v>216</v>
      </c>
      <c r="D42" s="6" t="s">
        <v>217</v>
      </c>
      <c r="E42" s="6" t="s">
        <v>118</v>
      </c>
      <c r="F42" s="76">
        <v>45689</v>
      </c>
      <c r="G42" s="76">
        <v>45869</v>
      </c>
      <c r="H42" s="76">
        <v>45869</v>
      </c>
      <c r="I42" s="90" t="s">
        <v>134</v>
      </c>
      <c r="J42" s="86"/>
      <c r="K42" s="82"/>
      <c r="L42" s="153"/>
      <c r="M42" s="12"/>
      <c r="N42" s="135" t="str">
        <f t="shared" si="76"/>
        <v>NA</v>
      </c>
      <c r="O42" s="135" t="str">
        <f t="shared" ca="1" si="76"/>
        <v>rojo</v>
      </c>
      <c r="P42" s="135" t="str">
        <f t="shared" si="76"/>
        <v>NA</v>
      </c>
      <c r="Q42" s="36" t="str">
        <f t="shared" si="77"/>
        <v>Calificar</v>
      </c>
      <c r="R42" s="36" t="str">
        <f t="shared" si="78"/>
        <v>Sin Diligenciar</v>
      </c>
      <c r="S42" s="140" t="str">
        <f t="shared" si="79"/>
        <v>Sin Diligenciar</v>
      </c>
      <c r="T42" s="145" t="str">
        <f t="shared" si="80"/>
        <v>Calificar</v>
      </c>
      <c r="U42" s="146">
        <v>3</v>
      </c>
      <c r="V42" s="146"/>
      <c r="W42" s="147"/>
      <c r="X42" s="159"/>
      <c r="Y42" s="135"/>
      <c r="Z42" s="109" t="str">
        <f t="shared" si="81"/>
        <v>amarillo</v>
      </c>
      <c r="AA42" s="109" t="str">
        <f t="shared" si="82"/>
        <v>verde</v>
      </c>
      <c r="AB42" s="133" t="str">
        <f t="shared" si="83"/>
        <v>verde</v>
      </c>
      <c r="AC42" s="148" t="str">
        <f t="shared" si="84"/>
        <v>amarillo</v>
      </c>
      <c r="AD42" s="148" t="str">
        <f t="shared" ca="1" si="85"/>
        <v>rojo</v>
      </c>
      <c r="AE42" s="148" t="str">
        <f t="shared" si="86"/>
        <v>verde</v>
      </c>
      <c r="AF42" s="147" t="str">
        <f t="shared" ca="1" si="87"/>
        <v>rojo</v>
      </c>
      <c r="AG42" s="149">
        <f t="shared" ca="1" si="88"/>
        <v>1</v>
      </c>
    </row>
    <row r="43" spans="1:33" s="44" customFormat="1" ht="39.75" customHeight="1" x14ac:dyDescent="0.3">
      <c r="A43" s="420"/>
      <c r="B43" s="309" t="s">
        <v>218</v>
      </c>
      <c r="C43" s="311" t="s">
        <v>219</v>
      </c>
      <c r="D43" s="311" t="s">
        <v>220</v>
      </c>
      <c r="E43" s="313" t="s">
        <v>130</v>
      </c>
      <c r="F43" s="407">
        <v>45658</v>
      </c>
      <c r="G43" s="76">
        <v>45838</v>
      </c>
      <c r="H43" s="407">
        <v>45989</v>
      </c>
      <c r="I43" s="105" t="s">
        <v>221</v>
      </c>
      <c r="J43" s="67"/>
      <c r="K43" s="65"/>
      <c r="L43" s="153"/>
      <c r="M43" s="12"/>
      <c r="N43" s="135" t="str">
        <f t="shared" ref="N43:P44" si="125">IF(AND($H43&gt;N$4,$H43&lt;N$5),IF($H43-$M$2&gt;30,"amarillo",IF(AND($H43-$M$2&lt;=30,$H43-$M$2&gt;0),"naranja","rojo")),"NA")</f>
        <v>NA</v>
      </c>
      <c r="O43" s="135" t="str">
        <f t="shared" si="125"/>
        <v>NA</v>
      </c>
      <c r="P43" s="135" t="str">
        <f t="shared" ca="1" si="125"/>
        <v>amarillo</v>
      </c>
      <c r="Q43" s="36" t="str">
        <f t="shared" ref="Q43:S44" si="126">IF(ISBLANK(I43),"Sin Diligenciar","Calificar")</f>
        <v>Calificar</v>
      </c>
      <c r="R43" s="36" t="str">
        <f t="shared" si="126"/>
        <v>Sin Diligenciar</v>
      </c>
      <c r="S43" s="140" t="str">
        <f t="shared" si="126"/>
        <v>Sin Diligenciar</v>
      </c>
      <c r="T43" s="145" t="str">
        <f>IF(OR(Q43="Calificar",R43="Calificar",S43="Calificar"),"Calificar","Sin Diligenciar")</f>
        <v>Calificar</v>
      </c>
      <c r="U43" s="146">
        <v>3</v>
      </c>
      <c r="V43" s="146"/>
      <c r="W43" s="147"/>
      <c r="X43" s="159"/>
      <c r="Y43" s="135"/>
      <c r="Z43" s="109" t="str">
        <f>IF(T43="Calificar",IF(U43=0,"rojo",IF(AND(U43&gt;0,U43&lt;=3),"amarillo","verde")),"verde")</f>
        <v>amarillo</v>
      </c>
      <c r="AA43" s="109" t="str">
        <f>IF(U43="Calificar",IF(W43=0,"rojo",IF(AND(W43&gt;0,W43&lt;=3),"amarillo","verde")),"verde")</f>
        <v>verde</v>
      </c>
      <c r="AB43" s="133" t="str">
        <f>IF(W43="Calificar",IF(X43=0,"rojo",IF(AND(X43&gt;0,X43&lt;=3),"amarillo","verde")),"verde")</f>
        <v>verde</v>
      </c>
      <c r="AC43" s="148" t="str">
        <f t="shared" ref="AC43:AE44" si="127">IF(AND(N43="amarillo",Q43="Sin Diligenciar"),"verde",IF(AND(N43="naranja",Q43="Sin Diligenciar"),"naranja",IF(AND(N43="rojo",Q43="Sin Diligenciar"),"rojo",Z43)))</f>
        <v>amarillo</v>
      </c>
      <c r="AD43" s="148" t="str">
        <f t="shared" si="127"/>
        <v>verde</v>
      </c>
      <c r="AE43" s="148" t="str">
        <f t="shared" ca="1" si="127"/>
        <v>verde</v>
      </c>
      <c r="AF43" s="147" t="str">
        <f ca="1">IF(OR(AC43="rojo",AD43="rojo",AE43="rojo"),"rojo",IF(OR(AC43="naranja",AD43="naranja",AE43="naranja"),"naranja",IF(OR(AC43="amarillo",AD43="amarillo",AE43="amarillo"),"amarillo","verde")))</f>
        <v>amarillo</v>
      </c>
      <c r="AG43" s="149">
        <f ca="1">IF(OR(AD43="rojo",AE43="rojo",AF43="rojo"),1,IF(OR(AD43="naranja",AE43="naranja",AF43="naranja"),2,IF(OR(AD43="amarillo",AE43="amarillo",AF43="amarillo"),3,4)))</f>
        <v>3</v>
      </c>
    </row>
    <row r="44" spans="1:33" s="44" customFormat="1" ht="34.5" customHeight="1" x14ac:dyDescent="0.3">
      <c r="A44" s="420"/>
      <c r="B44" s="310"/>
      <c r="C44" s="312"/>
      <c r="D44" s="312"/>
      <c r="E44" s="314"/>
      <c r="F44" s="409"/>
      <c r="G44" s="76">
        <v>46354</v>
      </c>
      <c r="H44" s="409"/>
      <c r="I44" s="105"/>
      <c r="J44" s="67"/>
      <c r="K44" s="65"/>
      <c r="L44" s="153"/>
      <c r="M44" s="12"/>
      <c r="N44" s="135" t="str">
        <f t="shared" si="125"/>
        <v>NA</v>
      </c>
      <c r="O44" s="135" t="str">
        <f t="shared" si="125"/>
        <v>NA</v>
      </c>
      <c r="P44" s="135" t="str">
        <f t="shared" si="125"/>
        <v>NA</v>
      </c>
      <c r="Q44" s="36" t="str">
        <f t="shared" si="126"/>
        <v>Sin Diligenciar</v>
      </c>
      <c r="R44" s="36" t="str">
        <f t="shared" si="126"/>
        <v>Sin Diligenciar</v>
      </c>
      <c r="S44" s="140" t="str">
        <f t="shared" si="126"/>
        <v>Sin Diligenciar</v>
      </c>
      <c r="T44" s="145" t="str">
        <f>IF(OR(Q44="Calificar",R44="Calificar",S44="Calificar"),"Calificar","Sin Diligenciar")</f>
        <v>Sin Diligenciar</v>
      </c>
      <c r="U44" s="146">
        <v>0</v>
      </c>
      <c r="V44" s="146"/>
      <c r="W44" s="147"/>
      <c r="X44" s="159"/>
      <c r="Y44" s="135"/>
      <c r="Z44" s="109" t="str">
        <f>IF(T44="Calificar",IF(U44=0,"rojo",IF(AND(U44&gt;0,U44&lt;=3),"amarillo","verde")),"verde")</f>
        <v>verde</v>
      </c>
      <c r="AA44" s="109" t="str">
        <f>IF(U44="Calificar",IF(W44=0,"rojo",IF(AND(W44&gt;0,W44&lt;=3),"amarillo","verde")),"verde")</f>
        <v>verde</v>
      </c>
      <c r="AB44" s="133" t="str">
        <f>IF(W44="Calificar",IF(X44=0,"rojo",IF(AND(X44&gt;0,X44&lt;=3),"amarillo","verde")),"verde")</f>
        <v>verde</v>
      </c>
      <c r="AC44" s="148" t="str">
        <f t="shared" si="127"/>
        <v>verde</v>
      </c>
      <c r="AD44" s="148" t="str">
        <f t="shared" si="127"/>
        <v>verde</v>
      </c>
      <c r="AE44" s="148" t="str">
        <f t="shared" si="127"/>
        <v>verde</v>
      </c>
      <c r="AF44" s="147" t="str">
        <f>IF(OR(AC44="rojo",AD44="rojo",AE44="rojo"),"rojo",IF(OR(AC44="naranja",AD44="naranja",AE44="naranja"),"naranja",IF(OR(AC44="amarillo",AD44="amarillo",AE44="amarillo"),"amarillo","verde")))</f>
        <v>verde</v>
      </c>
      <c r="AG44" s="149">
        <f>IF(OR(AD44="rojo",AE44="rojo",AF44="rojo"),1,IF(OR(AD44="naranja",AE44="naranja",AF44="naranja"),2,IF(OR(AD44="amarillo",AE44="amarillo",AF44="amarillo"),3,4)))</f>
        <v>4</v>
      </c>
    </row>
    <row r="45" spans="1:33" s="44" customFormat="1" ht="36.75" customHeight="1" x14ac:dyDescent="0.3">
      <c r="A45" s="420"/>
      <c r="B45" s="45" t="s">
        <v>222</v>
      </c>
      <c r="C45" s="5" t="s">
        <v>223</v>
      </c>
      <c r="D45" s="107" t="s">
        <v>224</v>
      </c>
      <c r="E45" s="107" t="s">
        <v>225</v>
      </c>
      <c r="F45" s="76">
        <v>45689</v>
      </c>
      <c r="G45" s="76" t="s">
        <v>226</v>
      </c>
      <c r="H45" s="76" t="s">
        <v>226</v>
      </c>
      <c r="I45" s="105" t="s">
        <v>221</v>
      </c>
      <c r="J45" s="65"/>
      <c r="K45" s="85"/>
      <c r="L45" s="153"/>
      <c r="M45" s="12"/>
      <c r="N45" s="135" t="str">
        <f t="shared" si="76"/>
        <v>NA</v>
      </c>
      <c r="O45" s="135" t="str">
        <f t="shared" si="76"/>
        <v>NA</v>
      </c>
      <c r="P45" s="135" t="str">
        <f t="shared" si="76"/>
        <v>NA</v>
      </c>
      <c r="Q45" s="36" t="str">
        <f t="shared" si="77"/>
        <v>Calificar</v>
      </c>
      <c r="R45" s="36" t="str">
        <f t="shared" si="78"/>
        <v>Sin Diligenciar</v>
      </c>
      <c r="S45" s="140" t="str">
        <f t="shared" si="79"/>
        <v>Sin Diligenciar</v>
      </c>
      <c r="T45" s="145" t="str">
        <f t="shared" si="80"/>
        <v>Calificar</v>
      </c>
      <c r="U45" s="146">
        <v>3</v>
      </c>
      <c r="V45" s="146"/>
      <c r="W45" s="147"/>
      <c r="X45" s="159"/>
      <c r="Y45" s="135"/>
      <c r="Z45" s="109" t="str">
        <f t="shared" si="81"/>
        <v>amarillo</v>
      </c>
      <c r="AA45" s="109" t="str">
        <f t="shared" si="82"/>
        <v>verde</v>
      </c>
      <c r="AB45" s="133" t="str">
        <f t="shared" si="83"/>
        <v>verde</v>
      </c>
      <c r="AC45" s="148" t="str">
        <f t="shared" si="84"/>
        <v>amarillo</v>
      </c>
      <c r="AD45" s="148" t="str">
        <f t="shared" si="85"/>
        <v>verde</v>
      </c>
      <c r="AE45" s="148" t="str">
        <f t="shared" si="86"/>
        <v>verde</v>
      </c>
      <c r="AF45" s="147" t="str">
        <f t="shared" si="87"/>
        <v>amarillo</v>
      </c>
      <c r="AG45" s="149">
        <f t="shared" si="88"/>
        <v>3</v>
      </c>
    </row>
    <row r="46" spans="1:33" s="44" customFormat="1" ht="33" customHeight="1" x14ac:dyDescent="0.3">
      <c r="A46" s="420"/>
      <c r="B46" s="45" t="s">
        <v>227</v>
      </c>
      <c r="C46" s="5" t="s">
        <v>228</v>
      </c>
      <c r="D46" s="5" t="s">
        <v>229</v>
      </c>
      <c r="E46" s="6" t="s">
        <v>130</v>
      </c>
      <c r="F46" s="76">
        <v>45689</v>
      </c>
      <c r="G46" s="76">
        <v>45838</v>
      </c>
      <c r="H46" s="76">
        <v>45838</v>
      </c>
      <c r="I46" s="105" t="s">
        <v>221</v>
      </c>
      <c r="J46" s="65"/>
      <c r="K46" s="65"/>
      <c r="L46" s="153"/>
      <c r="M46" s="12"/>
      <c r="N46" s="135" t="str">
        <f t="shared" si="76"/>
        <v>NA</v>
      </c>
      <c r="O46" s="135" t="str">
        <f t="shared" ca="1" si="76"/>
        <v>rojo</v>
      </c>
      <c r="P46" s="135" t="str">
        <f t="shared" si="76"/>
        <v>NA</v>
      </c>
      <c r="Q46" s="36" t="str">
        <f t="shared" si="77"/>
        <v>Calificar</v>
      </c>
      <c r="R46" s="36" t="str">
        <f t="shared" si="78"/>
        <v>Sin Diligenciar</v>
      </c>
      <c r="S46" s="140" t="str">
        <f t="shared" si="79"/>
        <v>Sin Diligenciar</v>
      </c>
      <c r="T46" s="145" t="str">
        <f t="shared" si="80"/>
        <v>Calificar</v>
      </c>
      <c r="U46" s="146">
        <v>3</v>
      </c>
      <c r="V46" s="146"/>
      <c r="W46" s="147"/>
      <c r="X46" s="159"/>
      <c r="Y46" s="135"/>
      <c r="Z46" s="109" t="str">
        <f t="shared" si="81"/>
        <v>amarillo</v>
      </c>
      <c r="AA46" s="109" t="str">
        <f t="shared" si="82"/>
        <v>verde</v>
      </c>
      <c r="AB46" s="133" t="str">
        <f t="shared" si="83"/>
        <v>verde</v>
      </c>
      <c r="AC46" s="148" t="str">
        <f t="shared" si="84"/>
        <v>amarillo</v>
      </c>
      <c r="AD46" s="148" t="str">
        <f t="shared" ca="1" si="85"/>
        <v>rojo</v>
      </c>
      <c r="AE46" s="148" t="str">
        <f t="shared" si="86"/>
        <v>verde</v>
      </c>
      <c r="AF46" s="147" t="str">
        <f t="shared" ca="1" si="87"/>
        <v>rojo</v>
      </c>
      <c r="AG46" s="149">
        <f t="shared" ca="1" si="88"/>
        <v>1</v>
      </c>
    </row>
    <row r="47" spans="1:33" s="44" customFormat="1" ht="43.5" customHeight="1" x14ac:dyDescent="0.3">
      <c r="A47" s="420"/>
      <c r="B47" s="45" t="s">
        <v>230</v>
      </c>
      <c r="C47" s="6" t="s">
        <v>231</v>
      </c>
      <c r="D47" s="6" t="s">
        <v>232</v>
      </c>
      <c r="E47" s="6" t="s">
        <v>233</v>
      </c>
      <c r="F47" s="76">
        <v>45778</v>
      </c>
      <c r="G47" s="76">
        <v>45989</v>
      </c>
      <c r="H47" s="76">
        <v>45989</v>
      </c>
      <c r="I47" s="105" t="s">
        <v>234</v>
      </c>
      <c r="J47" s="65"/>
      <c r="K47" s="65"/>
      <c r="L47" s="153"/>
      <c r="M47" s="12"/>
      <c r="N47" s="135" t="str">
        <f t="shared" si="76"/>
        <v>NA</v>
      </c>
      <c r="O47" s="135" t="str">
        <f t="shared" si="76"/>
        <v>NA</v>
      </c>
      <c r="P47" s="135" t="str">
        <f t="shared" ca="1" si="76"/>
        <v>amarillo</v>
      </c>
      <c r="Q47" s="36" t="str">
        <f t="shared" si="77"/>
        <v>Calificar</v>
      </c>
      <c r="R47" s="36" t="str">
        <f t="shared" si="78"/>
        <v>Sin Diligenciar</v>
      </c>
      <c r="S47" s="140" t="str">
        <f t="shared" si="79"/>
        <v>Sin Diligenciar</v>
      </c>
      <c r="T47" s="145" t="str">
        <f t="shared" si="80"/>
        <v>Calificar</v>
      </c>
      <c r="U47" s="146">
        <v>3</v>
      </c>
      <c r="V47" s="146"/>
      <c r="W47" s="147"/>
      <c r="X47" s="159"/>
      <c r="Y47" s="135"/>
      <c r="Z47" s="109" t="str">
        <f t="shared" si="81"/>
        <v>amarillo</v>
      </c>
      <c r="AA47" s="109" t="str">
        <f t="shared" si="82"/>
        <v>verde</v>
      </c>
      <c r="AB47" s="133" t="str">
        <f t="shared" si="83"/>
        <v>verde</v>
      </c>
      <c r="AC47" s="148" t="str">
        <f t="shared" si="84"/>
        <v>amarillo</v>
      </c>
      <c r="AD47" s="148" t="str">
        <f t="shared" si="85"/>
        <v>verde</v>
      </c>
      <c r="AE47" s="148" t="str">
        <f t="shared" ca="1" si="86"/>
        <v>verde</v>
      </c>
      <c r="AF47" s="147" t="str">
        <f t="shared" ca="1" si="87"/>
        <v>amarillo</v>
      </c>
      <c r="AG47" s="149">
        <f t="shared" ca="1" si="88"/>
        <v>3</v>
      </c>
    </row>
    <row r="48" spans="1:33" s="44" customFormat="1" ht="45.75" customHeight="1" x14ac:dyDescent="0.3">
      <c r="A48" s="420"/>
      <c r="B48" s="45" t="s">
        <v>235</v>
      </c>
      <c r="C48" s="6" t="s">
        <v>236</v>
      </c>
      <c r="D48" s="6" t="s">
        <v>237</v>
      </c>
      <c r="E48" s="6" t="s">
        <v>118</v>
      </c>
      <c r="F48" s="76">
        <v>45717</v>
      </c>
      <c r="G48" s="76">
        <v>45869</v>
      </c>
      <c r="H48" s="76">
        <v>45869</v>
      </c>
      <c r="I48" s="90" t="s">
        <v>134</v>
      </c>
      <c r="J48" s="67"/>
      <c r="K48" s="65"/>
      <c r="L48" s="153"/>
      <c r="M48" s="12"/>
      <c r="N48" s="135" t="str">
        <f t="shared" si="76"/>
        <v>NA</v>
      </c>
      <c r="O48" s="135" t="str">
        <f t="shared" ca="1" si="76"/>
        <v>rojo</v>
      </c>
      <c r="P48" s="135" t="str">
        <f t="shared" si="76"/>
        <v>NA</v>
      </c>
      <c r="Q48" s="36" t="str">
        <f t="shared" si="77"/>
        <v>Calificar</v>
      </c>
      <c r="R48" s="36" t="str">
        <f t="shared" si="78"/>
        <v>Sin Diligenciar</v>
      </c>
      <c r="S48" s="140" t="str">
        <f t="shared" si="79"/>
        <v>Sin Diligenciar</v>
      </c>
      <c r="T48" s="145" t="str">
        <f t="shared" si="80"/>
        <v>Calificar</v>
      </c>
      <c r="U48" s="146">
        <v>3</v>
      </c>
      <c r="V48" s="146"/>
      <c r="W48" s="147"/>
      <c r="X48" s="159"/>
      <c r="Y48" s="135"/>
      <c r="Z48" s="109" t="str">
        <f t="shared" si="81"/>
        <v>amarillo</v>
      </c>
      <c r="AA48" s="109" t="str">
        <f t="shared" si="82"/>
        <v>verde</v>
      </c>
      <c r="AB48" s="133" t="str">
        <f t="shared" si="83"/>
        <v>verde</v>
      </c>
      <c r="AC48" s="148" t="str">
        <f t="shared" si="84"/>
        <v>amarillo</v>
      </c>
      <c r="AD48" s="148" t="str">
        <f t="shared" ca="1" si="85"/>
        <v>rojo</v>
      </c>
      <c r="AE48" s="148" t="str">
        <f t="shared" si="86"/>
        <v>verde</v>
      </c>
      <c r="AF48" s="147" t="str">
        <f t="shared" ca="1" si="87"/>
        <v>rojo</v>
      </c>
      <c r="AG48" s="149">
        <f t="shared" ca="1" si="88"/>
        <v>1</v>
      </c>
    </row>
    <row r="49" spans="1:113" s="64" customFormat="1" ht="33" customHeight="1" x14ac:dyDescent="0.3">
      <c r="A49" s="420"/>
      <c r="B49" s="45" t="s">
        <v>238</v>
      </c>
      <c r="C49" s="6" t="s">
        <v>239</v>
      </c>
      <c r="D49" s="6" t="s">
        <v>240</v>
      </c>
      <c r="E49" s="6" t="s">
        <v>233</v>
      </c>
      <c r="F49" s="259">
        <v>45691</v>
      </c>
      <c r="G49" s="76">
        <v>45838</v>
      </c>
      <c r="H49" s="76">
        <v>45838</v>
      </c>
      <c r="I49" s="67" t="s">
        <v>241</v>
      </c>
      <c r="J49" s="65"/>
      <c r="K49" s="65"/>
      <c r="L49" s="153"/>
      <c r="M49" s="12"/>
      <c r="N49" s="135" t="str">
        <f t="shared" si="76"/>
        <v>NA</v>
      </c>
      <c r="O49" s="135" t="str">
        <f t="shared" ca="1" si="76"/>
        <v>rojo</v>
      </c>
      <c r="P49" s="135" t="str">
        <f t="shared" si="76"/>
        <v>NA</v>
      </c>
      <c r="Q49" s="36" t="str">
        <f t="shared" si="77"/>
        <v>Calificar</v>
      </c>
      <c r="R49" s="36" t="str">
        <f t="shared" si="78"/>
        <v>Sin Diligenciar</v>
      </c>
      <c r="S49" s="140" t="str">
        <f t="shared" si="79"/>
        <v>Sin Diligenciar</v>
      </c>
      <c r="T49" s="145" t="str">
        <f t="shared" si="80"/>
        <v>Calificar</v>
      </c>
      <c r="U49" s="146">
        <v>5</v>
      </c>
      <c r="V49" s="146"/>
      <c r="W49" s="147"/>
      <c r="X49" s="159"/>
      <c r="Y49" s="135"/>
      <c r="Z49" s="109" t="str">
        <f t="shared" si="81"/>
        <v>verde</v>
      </c>
      <c r="AA49" s="109" t="str">
        <f t="shared" si="82"/>
        <v>verde</v>
      </c>
      <c r="AB49" s="133" t="str">
        <f t="shared" si="83"/>
        <v>verde</v>
      </c>
      <c r="AC49" s="148" t="str">
        <f t="shared" si="84"/>
        <v>verde</v>
      </c>
      <c r="AD49" s="148" t="str">
        <f t="shared" ca="1" si="85"/>
        <v>rojo</v>
      </c>
      <c r="AE49" s="148" t="str">
        <f t="shared" si="86"/>
        <v>verde</v>
      </c>
      <c r="AF49" s="147" t="str">
        <f t="shared" ca="1" si="87"/>
        <v>rojo</v>
      </c>
      <c r="AG49" s="149">
        <f t="shared" ca="1" si="88"/>
        <v>1</v>
      </c>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79"/>
    </row>
    <row r="50" spans="1:113" s="44" customFormat="1" ht="306.75" customHeight="1" x14ac:dyDescent="0.3">
      <c r="A50" s="420"/>
      <c r="B50" s="425" t="s">
        <v>242</v>
      </c>
      <c r="C50" s="422" t="s">
        <v>243</v>
      </c>
      <c r="D50" s="422" t="s">
        <v>244</v>
      </c>
      <c r="E50" s="434" t="s">
        <v>245</v>
      </c>
      <c r="F50" s="410">
        <v>45691</v>
      </c>
      <c r="G50" s="354">
        <v>45777</v>
      </c>
      <c r="H50" s="407">
        <v>45989</v>
      </c>
      <c r="I50" s="106" t="s">
        <v>246</v>
      </c>
      <c r="K50" s="65"/>
      <c r="L50" s="153"/>
      <c r="M50" s="12"/>
      <c r="N50" s="135" t="str">
        <f t="shared" si="76"/>
        <v>NA</v>
      </c>
      <c r="O50" s="135" t="str">
        <f t="shared" si="76"/>
        <v>NA</v>
      </c>
      <c r="P50" s="135" t="str">
        <f t="shared" ca="1" si="76"/>
        <v>amarillo</v>
      </c>
      <c r="Q50" s="36" t="str">
        <f t="shared" si="77"/>
        <v>Calificar</v>
      </c>
      <c r="R50" s="36" t="str">
        <f>IF(ISBLANK(J51),"Sin Diligenciar","Calificar")</f>
        <v>Calificar</v>
      </c>
      <c r="S50" s="140" t="str">
        <f t="shared" si="79"/>
        <v>Sin Diligenciar</v>
      </c>
      <c r="T50" s="145" t="str">
        <f t="shared" si="80"/>
        <v>Calificar</v>
      </c>
      <c r="U50" s="146">
        <v>5</v>
      </c>
      <c r="V50" s="146"/>
      <c r="W50" s="147"/>
      <c r="X50" s="159"/>
      <c r="Y50" s="135"/>
      <c r="Z50" s="109" t="str">
        <f t="shared" si="81"/>
        <v>verde</v>
      </c>
      <c r="AA50" s="109" t="str">
        <f t="shared" si="82"/>
        <v>verde</v>
      </c>
      <c r="AB50" s="133" t="str">
        <f t="shared" si="83"/>
        <v>verde</v>
      </c>
      <c r="AC50" s="148" t="str">
        <f t="shared" si="84"/>
        <v>verde</v>
      </c>
      <c r="AD50" s="148" t="str">
        <f t="shared" si="85"/>
        <v>verde</v>
      </c>
      <c r="AE50" s="148" t="str">
        <f t="shared" ca="1" si="86"/>
        <v>verde</v>
      </c>
      <c r="AF50" s="147" t="str">
        <f t="shared" ca="1" si="87"/>
        <v>verde</v>
      </c>
      <c r="AG50" s="149">
        <f t="shared" ca="1" si="88"/>
        <v>4</v>
      </c>
    </row>
    <row r="51" spans="1:113" s="44" customFormat="1" ht="133.94999999999999" customHeight="1" x14ac:dyDescent="0.3">
      <c r="A51" s="420"/>
      <c r="B51" s="426"/>
      <c r="C51" s="423"/>
      <c r="D51" s="423"/>
      <c r="E51" s="436"/>
      <c r="F51" s="410"/>
      <c r="G51" s="354">
        <v>45900</v>
      </c>
      <c r="H51" s="408"/>
      <c r="I51" s="106"/>
      <c r="J51" s="290" t="s">
        <v>247</v>
      </c>
      <c r="K51" s="65"/>
      <c r="L51" s="153"/>
      <c r="M51" s="12"/>
      <c r="N51" s="135" t="str">
        <f t="shared" si="76"/>
        <v>NA</v>
      </c>
      <c r="O51" s="135" t="str">
        <f t="shared" si="76"/>
        <v>NA</v>
      </c>
      <c r="P51" s="135" t="str">
        <f t="shared" si="76"/>
        <v>NA</v>
      </c>
      <c r="Q51" s="36" t="str">
        <f t="shared" ref="Q51:Q52" si="128">IF(ISBLANK(I51),"Sin Diligenciar","Calificar")</f>
        <v>Sin Diligenciar</v>
      </c>
      <c r="R51" s="36" t="str">
        <f>IF(ISBLANK(#REF!),"Sin Diligenciar","Calificar")</f>
        <v>Calificar</v>
      </c>
      <c r="S51" s="140" t="str">
        <f t="shared" ref="S51:S52" si="129">IF(ISBLANK(K51),"Sin Diligenciar","Calificar")</f>
        <v>Sin Diligenciar</v>
      </c>
      <c r="T51" s="145" t="str">
        <f t="shared" ref="T51:T52" si="130">IF(OR(Q51="Calificar",R51="Calificar",S51="Calificar"),"Calificar","Sin Diligenciar")</f>
        <v>Calificar</v>
      </c>
      <c r="U51" s="146">
        <v>0</v>
      </c>
      <c r="V51" s="146"/>
      <c r="W51" s="147"/>
      <c r="X51" s="159"/>
      <c r="Y51" s="135"/>
      <c r="Z51" s="109" t="str">
        <f t="shared" ref="Z51:Z52" si="131">IF(T51="Calificar",IF(U51=0,"rojo",IF(AND(U51&gt;0,U51&lt;=3),"amarillo","verde")),"verde")</f>
        <v>rojo</v>
      </c>
      <c r="AA51" s="109" t="str">
        <f t="shared" ref="AA51:AA52" si="132">IF(U51="Calificar",IF(W51=0,"rojo",IF(AND(W51&gt;0,W51&lt;=3),"amarillo","verde")),"verde")</f>
        <v>verde</v>
      </c>
      <c r="AB51" s="133" t="str">
        <f t="shared" ref="AB51:AB52" si="133">IF(W51="Calificar",IF(X51=0,"rojo",IF(AND(X51&gt;0,X51&lt;=3),"amarillo","verde")),"verde")</f>
        <v>verde</v>
      </c>
      <c r="AC51" s="148" t="str">
        <f t="shared" ref="AC51:AC52" si="134">IF(AND(N51="amarillo",Q51="Sin Diligenciar"),"verde",IF(AND(N51="naranja",Q51="Sin Diligenciar"),"naranja",IF(AND(N51="rojo",Q51="Sin Diligenciar"),"rojo",Z51)))</f>
        <v>rojo</v>
      </c>
      <c r="AD51" s="148" t="str">
        <f t="shared" ref="AD51:AD52" si="135">IF(AND(O51="amarillo",R51="Sin Diligenciar"),"verde",IF(AND(O51="naranja",R51="Sin Diligenciar"),"naranja",IF(AND(O51="rojo",R51="Sin Diligenciar"),"rojo",AA51)))</f>
        <v>verde</v>
      </c>
      <c r="AE51" s="148" t="str">
        <f t="shared" ref="AE51:AE52" si="136">IF(AND(P51="amarillo",S51="Sin Diligenciar"),"verde",IF(AND(P51="naranja",S51="Sin Diligenciar"),"naranja",IF(AND(P51="rojo",S51="Sin Diligenciar"),"rojo",AB51)))</f>
        <v>verde</v>
      </c>
      <c r="AF51" s="147" t="str">
        <f t="shared" ref="AF51:AF52" si="137">IF(OR(AC51="rojo",AD51="rojo",AE51="rojo"),"rojo",IF(OR(AC51="naranja",AD51="naranja",AE51="naranja"),"naranja",IF(OR(AC51="amarillo",AD51="amarillo",AE51="amarillo"),"amarillo","verde")))</f>
        <v>rojo</v>
      </c>
      <c r="AG51" s="149">
        <f t="shared" ref="AG51:AG52" si="138">IF(OR(AD51="rojo",AE51="rojo",AF51="rojo"),1,IF(OR(AD51="naranja",AE51="naranja",AF51="naranja"),2,IF(OR(AD51="amarillo",AE51="amarillo",AF51="amarillo"),3,4)))</f>
        <v>1</v>
      </c>
    </row>
    <row r="52" spans="1:113" s="44" customFormat="1" ht="66" customHeight="1" x14ac:dyDescent="0.3">
      <c r="A52" s="420"/>
      <c r="B52" s="427"/>
      <c r="C52" s="424"/>
      <c r="D52" s="424"/>
      <c r="E52" s="435"/>
      <c r="F52" s="410"/>
      <c r="G52" s="354">
        <v>46719</v>
      </c>
      <c r="H52" s="409"/>
      <c r="I52" s="106"/>
      <c r="J52" s="65"/>
      <c r="K52" s="65"/>
      <c r="L52" s="153"/>
      <c r="M52" s="12"/>
      <c r="N52" s="135" t="str">
        <f t="shared" si="76"/>
        <v>NA</v>
      </c>
      <c r="O52" s="135" t="str">
        <f t="shared" si="76"/>
        <v>NA</v>
      </c>
      <c r="P52" s="135" t="str">
        <f t="shared" si="76"/>
        <v>NA</v>
      </c>
      <c r="Q52" s="36" t="str">
        <f t="shared" si="128"/>
        <v>Sin Diligenciar</v>
      </c>
      <c r="R52" s="36" t="str">
        <f t="shared" ref="R52" si="139">IF(ISBLANK(J52),"Sin Diligenciar","Calificar")</f>
        <v>Sin Diligenciar</v>
      </c>
      <c r="S52" s="140" t="str">
        <f t="shared" si="129"/>
        <v>Sin Diligenciar</v>
      </c>
      <c r="T52" s="145" t="str">
        <f t="shared" si="130"/>
        <v>Sin Diligenciar</v>
      </c>
      <c r="U52" s="146">
        <v>0</v>
      </c>
      <c r="V52" s="146"/>
      <c r="W52" s="147"/>
      <c r="X52" s="159"/>
      <c r="Y52" s="135"/>
      <c r="Z52" s="109" t="str">
        <f t="shared" si="131"/>
        <v>verde</v>
      </c>
      <c r="AA52" s="109" t="str">
        <f t="shared" si="132"/>
        <v>verde</v>
      </c>
      <c r="AB52" s="133" t="str">
        <f t="shared" si="133"/>
        <v>verde</v>
      </c>
      <c r="AC52" s="148" t="str">
        <f t="shared" si="134"/>
        <v>verde</v>
      </c>
      <c r="AD52" s="148" t="str">
        <f t="shared" si="135"/>
        <v>verde</v>
      </c>
      <c r="AE52" s="148" t="str">
        <f t="shared" si="136"/>
        <v>verde</v>
      </c>
      <c r="AF52" s="147" t="str">
        <f t="shared" si="137"/>
        <v>verde</v>
      </c>
      <c r="AG52" s="149">
        <f t="shared" si="138"/>
        <v>4</v>
      </c>
    </row>
    <row r="53" spans="1:113" s="44" customFormat="1" ht="41.4" x14ac:dyDescent="0.3">
      <c r="A53" s="420"/>
      <c r="B53" s="425" t="s">
        <v>248</v>
      </c>
      <c r="C53" s="422" t="s">
        <v>249</v>
      </c>
      <c r="D53" s="422" t="s">
        <v>250</v>
      </c>
      <c r="E53" s="434" t="s">
        <v>251</v>
      </c>
      <c r="F53" s="407">
        <v>45778</v>
      </c>
      <c r="G53" s="76">
        <v>45838</v>
      </c>
      <c r="H53" s="407">
        <v>45989</v>
      </c>
      <c r="I53" s="106" t="s">
        <v>252</v>
      </c>
      <c r="J53" s="65"/>
      <c r="K53" s="65"/>
      <c r="L53" s="206"/>
      <c r="M53" s="12"/>
      <c r="N53" s="135" t="str">
        <f t="shared" si="76"/>
        <v>NA</v>
      </c>
      <c r="O53" s="135" t="str">
        <f t="shared" si="76"/>
        <v>NA</v>
      </c>
      <c r="P53" s="135" t="str">
        <f t="shared" ca="1" si="76"/>
        <v>amarillo</v>
      </c>
      <c r="Q53" s="36" t="str">
        <f t="shared" si="77"/>
        <v>Calificar</v>
      </c>
      <c r="R53" s="36" t="str">
        <f t="shared" si="78"/>
        <v>Sin Diligenciar</v>
      </c>
      <c r="S53" s="140" t="str">
        <f t="shared" si="79"/>
        <v>Sin Diligenciar</v>
      </c>
      <c r="T53" s="145" t="str">
        <f t="shared" si="80"/>
        <v>Calificar</v>
      </c>
      <c r="U53" s="146">
        <v>3</v>
      </c>
      <c r="V53" s="146"/>
      <c r="W53" s="147"/>
      <c r="X53" s="159"/>
      <c r="Y53" s="135"/>
      <c r="Z53" s="109" t="str">
        <f t="shared" si="81"/>
        <v>amarillo</v>
      </c>
      <c r="AA53" s="109" t="str">
        <f t="shared" si="82"/>
        <v>verde</v>
      </c>
      <c r="AB53" s="133" t="str">
        <f t="shared" si="83"/>
        <v>verde</v>
      </c>
      <c r="AC53" s="148" t="str">
        <f t="shared" si="84"/>
        <v>amarillo</v>
      </c>
      <c r="AD53" s="148" t="str">
        <f t="shared" si="85"/>
        <v>verde</v>
      </c>
      <c r="AE53" s="148" t="str">
        <f t="shared" ca="1" si="86"/>
        <v>verde</v>
      </c>
      <c r="AF53" s="147" t="str">
        <f t="shared" ca="1" si="87"/>
        <v>amarillo</v>
      </c>
      <c r="AG53" s="149">
        <f t="shared" ca="1" si="88"/>
        <v>3</v>
      </c>
    </row>
    <row r="54" spans="1:113" s="44" customFormat="1" ht="66" customHeight="1" x14ac:dyDescent="0.3">
      <c r="A54" s="420"/>
      <c r="B54" s="427"/>
      <c r="C54" s="424"/>
      <c r="D54" s="424"/>
      <c r="E54" s="435"/>
      <c r="F54" s="409"/>
      <c r="G54" s="76">
        <v>46354</v>
      </c>
      <c r="H54" s="409"/>
      <c r="I54" s="106"/>
      <c r="J54" s="256"/>
      <c r="K54" s="65"/>
      <c r="L54" s="206"/>
      <c r="M54" s="12"/>
      <c r="N54" s="135" t="str">
        <f t="shared" si="76"/>
        <v>NA</v>
      </c>
      <c r="O54" s="135" t="str">
        <f t="shared" si="76"/>
        <v>NA</v>
      </c>
      <c r="P54" s="135" t="str">
        <f t="shared" si="76"/>
        <v>NA</v>
      </c>
      <c r="Q54" s="36" t="str">
        <f t="shared" ref="Q54" si="140">IF(ISBLANK(I54),"Sin Diligenciar","Calificar")</f>
        <v>Sin Diligenciar</v>
      </c>
      <c r="R54" s="36" t="str">
        <f t="shared" ref="R54" si="141">IF(ISBLANK(J54),"Sin Diligenciar","Calificar")</f>
        <v>Sin Diligenciar</v>
      </c>
      <c r="S54" s="140" t="str">
        <f t="shared" ref="S54" si="142">IF(ISBLANK(K54),"Sin Diligenciar","Calificar")</f>
        <v>Sin Diligenciar</v>
      </c>
      <c r="T54" s="145" t="str">
        <f t="shared" ref="T54" si="143">IF(OR(Q54="Calificar",R54="Calificar",S54="Calificar"),"Calificar","Sin Diligenciar")</f>
        <v>Sin Diligenciar</v>
      </c>
      <c r="U54" s="146">
        <v>0</v>
      </c>
      <c r="V54" s="146"/>
      <c r="W54" s="147"/>
      <c r="X54" s="159"/>
      <c r="Y54" s="135"/>
      <c r="Z54" s="109" t="str">
        <f t="shared" ref="Z54" si="144">IF(T54="Calificar",IF(U54=0,"rojo",IF(AND(U54&gt;0,U54&lt;=3),"amarillo","verde")),"verde")</f>
        <v>verde</v>
      </c>
      <c r="AA54" s="109" t="str">
        <f t="shared" ref="AA54" si="145">IF(U54="Calificar",IF(W54=0,"rojo",IF(AND(W54&gt;0,W54&lt;=3),"amarillo","verde")),"verde")</f>
        <v>verde</v>
      </c>
      <c r="AB54" s="133" t="str">
        <f t="shared" ref="AB54" si="146">IF(W54="Calificar",IF(X54=0,"rojo",IF(AND(X54&gt;0,X54&lt;=3),"amarillo","verde")),"verde")</f>
        <v>verde</v>
      </c>
      <c r="AC54" s="148" t="str">
        <f t="shared" ref="AC54" si="147">IF(AND(N54="amarillo",Q54="Sin Diligenciar"),"verde",IF(AND(N54="naranja",Q54="Sin Diligenciar"),"naranja",IF(AND(N54="rojo",Q54="Sin Diligenciar"),"rojo",Z54)))</f>
        <v>verde</v>
      </c>
      <c r="AD54" s="148" t="str">
        <f t="shared" ref="AD54" si="148">IF(AND(O54="amarillo",R54="Sin Diligenciar"),"verde",IF(AND(O54="naranja",R54="Sin Diligenciar"),"naranja",IF(AND(O54="rojo",R54="Sin Diligenciar"),"rojo",AA54)))</f>
        <v>verde</v>
      </c>
      <c r="AE54" s="148" t="str">
        <f t="shared" ref="AE54" si="149">IF(AND(P54="amarillo",S54="Sin Diligenciar"),"verde",IF(AND(P54="naranja",S54="Sin Diligenciar"),"naranja",IF(AND(P54="rojo",S54="Sin Diligenciar"),"rojo",AB54)))</f>
        <v>verde</v>
      </c>
      <c r="AF54" s="147" t="str">
        <f t="shared" ref="AF54" si="150">IF(OR(AC54="rojo",AD54="rojo",AE54="rojo"),"rojo",IF(OR(AC54="naranja",AD54="naranja",AE54="naranja"),"naranja",IF(OR(AC54="amarillo",AD54="amarillo",AE54="amarillo"),"amarillo","verde")))</f>
        <v>verde</v>
      </c>
      <c r="AG54" s="149">
        <f t="shared" ref="AG54" si="151">IF(OR(AD54="rojo",AE54="rojo",AF54="rojo"),1,IF(OR(AD54="naranja",AE54="naranja",AF54="naranja"),2,IF(OR(AD54="amarillo",AE54="amarillo",AF54="amarillo"),3,4)))</f>
        <v>4</v>
      </c>
    </row>
    <row r="55" spans="1:113" s="44" customFormat="1" ht="57.6" x14ac:dyDescent="0.3">
      <c r="A55" s="420"/>
      <c r="B55" s="45" t="s">
        <v>253</v>
      </c>
      <c r="C55" s="6" t="s">
        <v>254</v>
      </c>
      <c r="D55" s="6" t="s">
        <v>255</v>
      </c>
      <c r="E55" s="6" t="s">
        <v>124</v>
      </c>
      <c r="F55" s="76">
        <v>45658</v>
      </c>
      <c r="G55" s="76">
        <v>46021</v>
      </c>
      <c r="H55" s="76">
        <v>46021</v>
      </c>
      <c r="I55" s="253" t="s">
        <v>256</v>
      </c>
      <c r="J55" s="64"/>
      <c r="K55" s="255"/>
      <c r="L55" s="153"/>
      <c r="M55" s="12"/>
      <c r="N55" s="135" t="str">
        <f t="shared" si="76"/>
        <v>NA</v>
      </c>
      <c r="O55" s="135" t="str">
        <f t="shared" si="76"/>
        <v>NA</v>
      </c>
      <c r="P55" s="135" t="str">
        <f t="shared" ca="1" si="76"/>
        <v>amarillo</v>
      </c>
      <c r="Q55" s="36" t="str">
        <f t="shared" si="77"/>
        <v>Calificar</v>
      </c>
      <c r="R55" s="36" t="str">
        <f>IF(ISBLANK(V55),"Sin Diligenciar","Calificar")</f>
        <v>Sin Diligenciar</v>
      </c>
      <c r="S55" s="140" t="str">
        <f t="shared" si="79"/>
        <v>Sin Diligenciar</v>
      </c>
      <c r="T55" s="145" t="str">
        <f t="shared" si="80"/>
        <v>Calificar</v>
      </c>
      <c r="U55" s="146">
        <v>5</v>
      </c>
      <c r="V55" s="65"/>
      <c r="W55" s="147"/>
      <c r="X55" s="159"/>
      <c r="Y55" s="135"/>
      <c r="Z55" s="109" t="str">
        <f t="shared" si="81"/>
        <v>verde</v>
      </c>
      <c r="AA55" s="109" t="str">
        <f t="shared" si="82"/>
        <v>verde</v>
      </c>
      <c r="AB55" s="133" t="str">
        <f t="shared" si="83"/>
        <v>verde</v>
      </c>
      <c r="AC55" s="148" t="str">
        <f t="shared" si="84"/>
        <v>verde</v>
      </c>
      <c r="AD55" s="148" t="str">
        <f t="shared" si="85"/>
        <v>verde</v>
      </c>
      <c r="AE55" s="148" t="str">
        <f t="shared" ca="1" si="86"/>
        <v>verde</v>
      </c>
      <c r="AF55" s="147" t="str">
        <f t="shared" ca="1" si="87"/>
        <v>verde</v>
      </c>
      <c r="AG55" s="149">
        <f t="shared" ca="1" si="88"/>
        <v>4</v>
      </c>
    </row>
    <row r="56" spans="1:113" s="44" customFormat="1" ht="151.80000000000001" x14ac:dyDescent="0.3">
      <c r="A56" s="420"/>
      <c r="B56" s="45" t="s">
        <v>257</v>
      </c>
      <c r="C56" s="6" t="s">
        <v>258</v>
      </c>
      <c r="D56" s="6" t="s">
        <v>259</v>
      </c>
      <c r="E56" s="6" t="s">
        <v>124</v>
      </c>
      <c r="F56" s="76">
        <v>45658</v>
      </c>
      <c r="G56" s="76">
        <v>46021</v>
      </c>
      <c r="H56" s="76">
        <v>46021</v>
      </c>
      <c r="I56" s="254" t="s">
        <v>260</v>
      </c>
      <c r="J56" s="64"/>
      <c r="K56" s="255"/>
      <c r="L56" s="153"/>
      <c r="M56" s="12"/>
      <c r="N56" s="135" t="str">
        <f t="shared" si="76"/>
        <v>NA</v>
      </c>
      <c r="O56" s="135" t="str">
        <f t="shared" si="76"/>
        <v>NA</v>
      </c>
      <c r="P56" s="135" t="str">
        <f t="shared" ca="1" si="76"/>
        <v>amarillo</v>
      </c>
      <c r="Q56" s="36" t="str">
        <f t="shared" si="77"/>
        <v>Calificar</v>
      </c>
      <c r="R56" s="36" t="str">
        <f>IF(ISBLANK(V57),"Sin Diligenciar","Calificar")</f>
        <v>Sin Diligenciar</v>
      </c>
      <c r="S56" s="140" t="str">
        <f t="shared" si="79"/>
        <v>Sin Diligenciar</v>
      </c>
      <c r="T56" s="145" t="str">
        <f t="shared" si="80"/>
        <v>Calificar</v>
      </c>
      <c r="U56" s="146">
        <v>3</v>
      </c>
      <c r="V56" s="146"/>
      <c r="W56" s="147"/>
      <c r="X56" s="159"/>
      <c r="Y56" s="135"/>
      <c r="Z56" s="109" t="str">
        <f t="shared" si="81"/>
        <v>amarillo</v>
      </c>
      <c r="AA56" s="109" t="str">
        <f t="shared" si="82"/>
        <v>verde</v>
      </c>
      <c r="AB56" s="133" t="str">
        <f t="shared" si="83"/>
        <v>verde</v>
      </c>
      <c r="AC56" s="148" t="str">
        <f t="shared" si="84"/>
        <v>amarillo</v>
      </c>
      <c r="AD56" s="148" t="str">
        <f t="shared" si="85"/>
        <v>verde</v>
      </c>
      <c r="AE56" s="148" t="str">
        <f t="shared" ca="1" si="86"/>
        <v>verde</v>
      </c>
      <c r="AF56" s="147" t="str">
        <f t="shared" ca="1" si="87"/>
        <v>amarillo</v>
      </c>
      <c r="AG56" s="149">
        <f t="shared" ca="1" si="88"/>
        <v>3</v>
      </c>
    </row>
    <row r="57" spans="1:113" s="44" customFormat="1" ht="141" customHeight="1" x14ac:dyDescent="0.3">
      <c r="A57" s="420"/>
      <c r="B57" s="45" t="s">
        <v>261</v>
      </c>
      <c r="C57" s="6" t="s">
        <v>262</v>
      </c>
      <c r="D57" s="6" t="s">
        <v>263</v>
      </c>
      <c r="E57" s="6" t="s">
        <v>124</v>
      </c>
      <c r="F57" s="259">
        <v>45658</v>
      </c>
      <c r="G57" s="76">
        <v>46021</v>
      </c>
      <c r="H57" s="259">
        <v>46021</v>
      </c>
      <c r="I57" s="215" t="s">
        <v>264</v>
      </c>
      <c r="K57" s="65"/>
      <c r="L57" s="153"/>
      <c r="M57" s="12"/>
      <c r="N57" s="135" t="str">
        <f t="shared" si="76"/>
        <v>NA</v>
      </c>
      <c r="O57" s="135" t="str">
        <f t="shared" si="76"/>
        <v>NA</v>
      </c>
      <c r="P57" s="135" t="str">
        <f t="shared" ca="1" si="76"/>
        <v>amarillo</v>
      </c>
      <c r="Q57" s="36" t="str">
        <f t="shared" si="77"/>
        <v>Calificar</v>
      </c>
      <c r="R57" s="36" t="str">
        <f>IF(ISBLANK(#REF!),"Sin Diligenciar","Calificar")</f>
        <v>Calificar</v>
      </c>
      <c r="S57" s="140" t="str">
        <f t="shared" si="79"/>
        <v>Sin Diligenciar</v>
      </c>
      <c r="T57" s="145" t="str">
        <f t="shared" si="80"/>
        <v>Calificar</v>
      </c>
      <c r="U57" s="146">
        <v>5</v>
      </c>
      <c r="V57" s="257"/>
      <c r="W57" s="147"/>
      <c r="X57" s="159"/>
      <c r="Y57" s="135"/>
      <c r="Z57" s="109" t="str">
        <f t="shared" si="81"/>
        <v>verde</v>
      </c>
      <c r="AA57" s="109" t="str">
        <f t="shared" si="82"/>
        <v>verde</v>
      </c>
      <c r="AB57" s="133" t="str">
        <f t="shared" si="83"/>
        <v>verde</v>
      </c>
      <c r="AC57" s="148" t="str">
        <f t="shared" si="84"/>
        <v>verde</v>
      </c>
      <c r="AD57" s="148" t="str">
        <f t="shared" si="85"/>
        <v>verde</v>
      </c>
      <c r="AE57" s="148" t="str">
        <f t="shared" ca="1" si="86"/>
        <v>verde</v>
      </c>
      <c r="AF57" s="147" t="str">
        <f t="shared" ca="1" si="87"/>
        <v>verde</v>
      </c>
      <c r="AG57" s="149">
        <f t="shared" ca="1" si="88"/>
        <v>4</v>
      </c>
    </row>
    <row r="58" spans="1:113" s="44" customFormat="1" ht="46.5" customHeight="1" x14ac:dyDescent="0.3">
      <c r="A58" s="420"/>
      <c r="B58" s="45" t="s">
        <v>265</v>
      </c>
      <c r="C58" s="5" t="s">
        <v>266</v>
      </c>
      <c r="D58" s="5" t="s">
        <v>267</v>
      </c>
      <c r="E58" s="361" t="s">
        <v>268</v>
      </c>
      <c r="F58" s="410">
        <v>45689</v>
      </c>
      <c r="G58" s="355">
        <v>46020</v>
      </c>
      <c r="H58" s="415">
        <v>45989</v>
      </c>
      <c r="I58" s="67" t="s">
        <v>269</v>
      </c>
      <c r="J58" s="362"/>
      <c r="K58" s="78"/>
      <c r="L58" s="153"/>
      <c r="M58" s="12"/>
      <c r="N58" s="135" t="str">
        <f t="shared" si="76"/>
        <v>NA</v>
      </c>
      <c r="O58" s="135" t="str">
        <f t="shared" si="76"/>
        <v>NA</v>
      </c>
      <c r="P58" s="135" t="str">
        <f t="shared" ca="1" si="76"/>
        <v>amarillo</v>
      </c>
      <c r="Q58" s="36" t="str">
        <f t="shared" si="77"/>
        <v>Calificar</v>
      </c>
      <c r="R58" s="36" t="str">
        <f t="shared" si="78"/>
        <v>Sin Diligenciar</v>
      </c>
      <c r="S58" s="140" t="str">
        <f t="shared" si="79"/>
        <v>Sin Diligenciar</v>
      </c>
      <c r="T58" s="145" t="str">
        <f t="shared" si="80"/>
        <v>Calificar</v>
      </c>
      <c r="U58" s="146">
        <v>3</v>
      </c>
      <c r="V58" s="146"/>
      <c r="W58" s="147"/>
      <c r="X58" s="159"/>
      <c r="Y58" s="135"/>
      <c r="Z58" s="109" t="str">
        <f t="shared" si="81"/>
        <v>amarillo</v>
      </c>
      <c r="AA58" s="109" t="str">
        <f t="shared" si="82"/>
        <v>verde</v>
      </c>
      <c r="AB58" s="133" t="str">
        <f t="shared" si="83"/>
        <v>verde</v>
      </c>
      <c r="AC58" s="148" t="str">
        <f t="shared" si="84"/>
        <v>amarillo</v>
      </c>
      <c r="AD58" s="148" t="str">
        <f t="shared" si="85"/>
        <v>verde</v>
      </c>
      <c r="AE58" s="148" t="str">
        <f t="shared" ca="1" si="86"/>
        <v>verde</v>
      </c>
      <c r="AF58" s="147" t="str">
        <f t="shared" ca="1" si="87"/>
        <v>amarillo</v>
      </c>
      <c r="AG58" s="149">
        <f t="shared" ca="1" si="88"/>
        <v>3</v>
      </c>
    </row>
    <row r="59" spans="1:113" s="44" customFormat="1" ht="46.5" customHeight="1" x14ac:dyDescent="0.3">
      <c r="A59" s="420"/>
      <c r="B59" s="45" t="s">
        <v>270</v>
      </c>
      <c r="C59" s="5" t="s">
        <v>271</v>
      </c>
      <c r="D59" s="5" t="s">
        <v>272</v>
      </c>
      <c r="E59" s="6" t="s">
        <v>273</v>
      </c>
      <c r="F59" s="413"/>
      <c r="G59" s="207">
        <v>45989</v>
      </c>
      <c r="H59" s="410"/>
      <c r="I59" s="363" t="s">
        <v>274</v>
      </c>
      <c r="J59" s="77"/>
      <c r="K59" s="78"/>
      <c r="L59" s="153"/>
      <c r="M59" s="12"/>
      <c r="N59" s="135" t="str">
        <f t="shared" si="76"/>
        <v>NA</v>
      </c>
      <c r="O59" s="135" t="str">
        <f t="shared" si="76"/>
        <v>NA</v>
      </c>
      <c r="P59" s="135" t="str">
        <f t="shared" si="76"/>
        <v>NA</v>
      </c>
      <c r="Q59" s="36" t="str">
        <f t="shared" ref="Q59:Q60" si="152">IF(ISBLANK(I59),"Sin Diligenciar","Calificar")</f>
        <v>Calificar</v>
      </c>
      <c r="R59" s="36" t="str">
        <f t="shared" ref="R59:R60" si="153">IF(ISBLANK(J59),"Sin Diligenciar","Calificar")</f>
        <v>Sin Diligenciar</v>
      </c>
      <c r="S59" s="140" t="str">
        <f t="shared" ref="S59:S60" si="154">IF(ISBLANK(K59),"Sin Diligenciar","Calificar")</f>
        <v>Sin Diligenciar</v>
      </c>
      <c r="T59" s="145" t="str">
        <f t="shared" ref="T59:T60" si="155">IF(OR(Q59="Calificar",R59="Calificar",S59="Calificar"),"Calificar","Sin Diligenciar")</f>
        <v>Calificar</v>
      </c>
      <c r="U59" s="146">
        <v>3</v>
      </c>
      <c r="V59" s="146"/>
      <c r="W59" s="147"/>
      <c r="X59" s="159"/>
      <c r="Y59" s="135"/>
      <c r="Z59" s="109" t="str">
        <f t="shared" ref="Z59:Z60" si="156">IF(T59="Calificar",IF(U59=0,"rojo",IF(AND(U59&gt;0,U59&lt;=3),"amarillo","verde")),"verde")</f>
        <v>amarillo</v>
      </c>
      <c r="AA59" s="109" t="str">
        <f t="shared" ref="AA59:AA60" si="157">IF(U59="Calificar",IF(W59=0,"rojo",IF(AND(W59&gt;0,W59&lt;=3),"amarillo","verde")),"verde")</f>
        <v>verde</v>
      </c>
      <c r="AB59" s="133" t="str">
        <f t="shared" ref="AB59:AB60" si="158">IF(W59="Calificar",IF(X59=0,"rojo",IF(AND(X59&gt;0,X59&lt;=3),"amarillo","verde")),"verde")</f>
        <v>verde</v>
      </c>
      <c r="AC59" s="148" t="str">
        <f t="shared" ref="AC59:AC60" si="159">IF(AND(N59="amarillo",Q59="Sin Diligenciar"),"verde",IF(AND(N59="naranja",Q59="Sin Diligenciar"),"naranja",IF(AND(N59="rojo",Q59="Sin Diligenciar"),"rojo",Z59)))</f>
        <v>amarillo</v>
      </c>
      <c r="AD59" s="148" t="str">
        <f t="shared" ref="AD59:AD60" si="160">IF(AND(O59="amarillo",R59="Sin Diligenciar"),"verde",IF(AND(O59="naranja",R59="Sin Diligenciar"),"naranja",IF(AND(O59="rojo",R59="Sin Diligenciar"),"rojo",AA59)))</f>
        <v>verde</v>
      </c>
      <c r="AE59" s="148" t="str">
        <f t="shared" ref="AE59:AE60" si="161">IF(AND(P59="amarillo",S59="Sin Diligenciar"),"verde",IF(AND(P59="naranja",S59="Sin Diligenciar"),"naranja",IF(AND(P59="rojo",S59="Sin Diligenciar"),"rojo",AB59)))</f>
        <v>verde</v>
      </c>
      <c r="AF59" s="147" t="str">
        <f t="shared" ref="AF59:AF60" si="162">IF(OR(AC59="rojo",AD59="rojo",AE59="rojo"),"rojo",IF(OR(AC59="naranja",AD59="naranja",AE59="naranja"),"naranja",IF(OR(AC59="amarillo",AD59="amarillo",AE59="amarillo"),"amarillo","verde")))</f>
        <v>amarillo</v>
      </c>
      <c r="AG59" s="149">
        <f t="shared" ref="AG59:AG60" si="163">IF(OR(AD59="rojo",AE59="rojo",AF59="rojo"),1,IF(OR(AD59="naranja",AE59="naranja",AF59="naranja"),2,IF(OR(AD59="amarillo",AE59="amarillo",AF59="amarillo"),3,4)))</f>
        <v>3</v>
      </c>
    </row>
    <row r="60" spans="1:113" s="44" customFormat="1" ht="57.75" customHeight="1" x14ac:dyDescent="0.3">
      <c r="A60" s="421"/>
      <c r="B60" s="45" t="s">
        <v>275</v>
      </c>
      <c r="C60" s="5" t="s">
        <v>276</v>
      </c>
      <c r="D60" s="5" t="s">
        <v>277</v>
      </c>
      <c r="E60" s="6" t="s">
        <v>278</v>
      </c>
      <c r="F60" s="414"/>
      <c r="G60" s="207">
        <v>45989</v>
      </c>
      <c r="H60" s="410"/>
      <c r="I60" s="356" t="s">
        <v>279</v>
      </c>
      <c r="J60" s="77"/>
      <c r="K60" s="78"/>
      <c r="L60" s="153"/>
      <c r="M60" s="12"/>
      <c r="N60" s="135" t="str">
        <f t="shared" ref="N60:P60" si="164">IF(AND($H60&gt;N$4,$H60&lt;N$5),IF($H60-$M$2&gt;30,"amarillo",IF(AND($H60-$M$2&lt;=30,$H60-$M$2&gt;0),"naranja","rojo")),"NA")</f>
        <v>NA</v>
      </c>
      <c r="O60" s="135" t="str">
        <f t="shared" si="164"/>
        <v>NA</v>
      </c>
      <c r="P60" s="135" t="str">
        <f t="shared" si="164"/>
        <v>NA</v>
      </c>
      <c r="Q60" s="36" t="str">
        <f t="shared" si="152"/>
        <v>Calificar</v>
      </c>
      <c r="R60" s="36" t="str">
        <f t="shared" si="153"/>
        <v>Sin Diligenciar</v>
      </c>
      <c r="S60" s="140" t="str">
        <f t="shared" si="154"/>
        <v>Sin Diligenciar</v>
      </c>
      <c r="T60" s="145" t="str">
        <f t="shared" si="155"/>
        <v>Calificar</v>
      </c>
      <c r="U60" s="146">
        <v>3</v>
      </c>
      <c r="V60" s="146"/>
      <c r="W60" s="147"/>
      <c r="X60" s="159"/>
      <c r="Y60" s="135"/>
      <c r="Z60" s="109" t="str">
        <f t="shared" si="156"/>
        <v>amarillo</v>
      </c>
      <c r="AA60" s="109" t="str">
        <f t="shared" si="157"/>
        <v>verde</v>
      </c>
      <c r="AB60" s="133" t="str">
        <f t="shared" si="158"/>
        <v>verde</v>
      </c>
      <c r="AC60" s="148" t="str">
        <f t="shared" si="159"/>
        <v>amarillo</v>
      </c>
      <c r="AD60" s="148" t="str">
        <f t="shared" si="160"/>
        <v>verde</v>
      </c>
      <c r="AE60" s="148" t="str">
        <f t="shared" si="161"/>
        <v>verde</v>
      </c>
      <c r="AF60" s="147" t="str">
        <f t="shared" si="162"/>
        <v>amarillo</v>
      </c>
      <c r="AG60" s="149">
        <f t="shared" si="163"/>
        <v>3</v>
      </c>
    </row>
    <row r="61" spans="1:113" ht="13.8" x14ac:dyDescent="0.25">
      <c r="F61" s="1"/>
      <c r="G61" s="1"/>
      <c r="H61" s="1"/>
      <c r="L61" s="44"/>
      <c r="M61" s="44"/>
      <c r="N61" s="44"/>
      <c r="O61" s="44"/>
      <c r="P61" s="44"/>
      <c r="Q61" s="44"/>
      <c r="R61" s="44"/>
      <c r="S61" s="44"/>
      <c r="T61" s="44"/>
      <c r="U61" s="44"/>
      <c r="V61" s="44"/>
      <c r="W61" s="44"/>
      <c r="X61" s="44"/>
      <c r="Y61" s="44"/>
      <c r="Z61" s="44"/>
      <c r="AA61" s="44"/>
      <c r="AB61" s="44"/>
      <c r="AC61" s="44"/>
      <c r="AD61" s="44"/>
      <c r="AE61" s="44"/>
      <c r="AF61" s="44"/>
      <c r="AG61" s="44"/>
      <c r="AH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row>
    <row r="62" spans="1:113" ht="14.4" x14ac:dyDescent="0.3">
      <c r="C62"/>
      <c r="F62" s="1"/>
      <c r="G62" s="1"/>
      <c r="H62" s="1"/>
      <c r="L62" s="44"/>
      <c r="M62" s="44"/>
      <c r="N62" s="44"/>
      <c r="O62" s="44"/>
      <c r="P62" s="44"/>
      <c r="Q62" s="44"/>
      <c r="R62" s="44"/>
      <c r="S62" s="44"/>
      <c r="T62" s="44"/>
      <c r="U62" s="44"/>
      <c r="V62" s="44"/>
      <c r="W62" s="44"/>
      <c r="X62" s="44"/>
      <c r="Y62" s="44"/>
      <c r="Z62" s="44"/>
      <c r="AA62" s="44"/>
      <c r="AB62" s="44"/>
      <c r="AC62" s="44"/>
      <c r="AD62" s="44"/>
      <c r="AE62" s="44"/>
      <c r="AF62" s="44"/>
      <c r="AG62" s="44"/>
      <c r="AH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row>
    <row r="63" spans="1:113" ht="13.8" x14ac:dyDescent="0.25">
      <c r="F63" s="1"/>
      <c r="G63" s="1"/>
      <c r="H63" s="1"/>
    </row>
  </sheetData>
  <autoFilter ref="A5:DI60" xr:uid="{00000000-0001-0000-0600-000000000000}">
    <filterColumn colId="1" showButton="0"/>
    <filterColumn colId="34" showButton="0"/>
    <filterColumn colId="35" showButton="0"/>
  </autoFilter>
  <mergeCells count="76">
    <mergeCell ref="D6:D8"/>
    <mergeCell ref="E6:E8"/>
    <mergeCell ref="D15:D16"/>
    <mergeCell ref="E15:E16"/>
    <mergeCell ref="B9:B11"/>
    <mergeCell ref="C9:C11"/>
    <mergeCell ref="D9:D11"/>
    <mergeCell ref="E9:E11"/>
    <mergeCell ref="D23:D24"/>
    <mergeCell ref="E23:E24"/>
    <mergeCell ref="B17:B19"/>
    <mergeCell ref="C17:C19"/>
    <mergeCell ref="D17:D19"/>
    <mergeCell ref="E17:E19"/>
    <mergeCell ref="D32:D33"/>
    <mergeCell ref="E32:E33"/>
    <mergeCell ref="C30:C31"/>
    <mergeCell ref="B30:B31"/>
    <mergeCell ref="D30:D31"/>
    <mergeCell ref="E30:E31"/>
    <mergeCell ref="D53:D54"/>
    <mergeCell ref="E53:E54"/>
    <mergeCell ref="D50:D52"/>
    <mergeCell ref="E50:E52"/>
    <mergeCell ref="B39:B40"/>
    <mergeCell ref="C39:C40"/>
    <mergeCell ref="D39:D40"/>
    <mergeCell ref="E39:E40"/>
    <mergeCell ref="A6:A40"/>
    <mergeCell ref="A41:A60"/>
    <mergeCell ref="C50:C52"/>
    <mergeCell ref="B50:B52"/>
    <mergeCell ref="B53:B54"/>
    <mergeCell ref="C53:C54"/>
    <mergeCell ref="B32:B33"/>
    <mergeCell ref="C32:C33"/>
    <mergeCell ref="B23:B24"/>
    <mergeCell ref="C23:C24"/>
    <mergeCell ref="B15:B16"/>
    <mergeCell ref="C15:C16"/>
    <mergeCell ref="B6:B8"/>
    <mergeCell ref="C6:C8"/>
    <mergeCell ref="F58:F60"/>
    <mergeCell ref="H58:H60"/>
    <mergeCell ref="F43:F44"/>
    <mergeCell ref="H43:H44"/>
    <mergeCell ref="F50:F52"/>
    <mergeCell ref="H50:H52"/>
    <mergeCell ref="F53:F54"/>
    <mergeCell ref="H53:H54"/>
    <mergeCell ref="F30:F31"/>
    <mergeCell ref="H30:H31"/>
    <mergeCell ref="F32:F33"/>
    <mergeCell ref="H32:H33"/>
    <mergeCell ref="F39:F40"/>
    <mergeCell ref="H39:H40"/>
    <mergeCell ref="F17:F19"/>
    <mergeCell ref="H17:H19"/>
    <mergeCell ref="F23:F24"/>
    <mergeCell ref="H23:H24"/>
    <mergeCell ref="F26:F27"/>
    <mergeCell ref="H26:H27"/>
    <mergeCell ref="H9:H11"/>
    <mergeCell ref="H6:H8"/>
    <mergeCell ref="F6:F8"/>
    <mergeCell ref="F9:F11"/>
    <mergeCell ref="F15:F16"/>
    <mergeCell ref="H15:H16"/>
    <mergeCell ref="AF2:AG2"/>
    <mergeCell ref="AI2:AK2"/>
    <mergeCell ref="AI5:AK5"/>
    <mergeCell ref="N2:P2"/>
    <mergeCell ref="Q2:S2"/>
    <mergeCell ref="U2:X2"/>
    <mergeCell ref="Z2:AB2"/>
    <mergeCell ref="AC2:AE2"/>
  </mergeCells>
  <phoneticPr fontId="16" type="noConversion"/>
  <conditionalFormatting sqref="AC6:AE60">
    <cfRule type="containsText" dxfId="5" priority="15" operator="containsText" text="alerta">
      <formula>NOT(ISERROR(SEARCH("alerta",AC6)))</formula>
    </cfRule>
    <cfRule type="containsText" dxfId="4" priority="16" operator="containsText" text="falla">
      <formula>NOT(ISERROR(SEARCH("falla",AC6)))</formula>
    </cfRule>
    <cfRule type="colorScale" priority="17">
      <colorScale>
        <cfvo type="min"/>
        <cfvo type="percentile" val="50"/>
        <cfvo type="max"/>
        <color rgb="FFF8696B"/>
        <color rgb="FFFFEB84"/>
        <color rgb="FF63BE7B"/>
      </colorScale>
    </cfRule>
  </conditionalFormatting>
  <dataValidations count="1">
    <dataValidation type="date" allowBlank="1" showInputMessage="1" showErrorMessage="1" sqref="L6:L8" xr:uid="{E5499023-8420-45EE-BC13-6B23950D3D03}">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1" id="{261C907D-D4D4-484A-8607-69C44CF0CB50}">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AF6:AG60</xm:sqref>
        </x14:conditionalFormatting>
        <x14:conditionalFormatting xmlns:xm="http://schemas.microsoft.com/office/excel/2006/main">
          <x14:cfRule type="iconSet" priority="7" id="{B44D6100-D1D0-47B7-B548-1F5D9E622417}">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showGridLines="0" topLeftCell="D1" zoomScale="90" zoomScaleNormal="90" zoomScalePageLayoutView="20" workbookViewId="0">
      <selection activeCell="E14" sqref="E14"/>
    </sheetView>
  </sheetViews>
  <sheetFormatPr baseColWidth="10" defaultColWidth="11.44140625" defaultRowHeight="16.5" customHeight="1" x14ac:dyDescent="0.25"/>
  <cols>
    <col min="1" max="1" width="42.109375" style="1" bestFit="1" customWidth="1"/>
    <col min="2" max="2" width="7.6640625" style="8" customWidth="1"/>
    <col min="3" max="3" width="39.109375" style="2" customWidth="1"/>
    <col min="4" max="4" width="26.44140625" style="9" customWidth="1"/>
    <col min="5" max="5" width="37.33203125" style="8" customWidth="1"/>
    <col min="6" max="7" width="20.6640625" style="9" customWidth="1"/>
    <col min="8" max="8" width="18.109375" style="44" customWidth="1"/>
    <col min="9" max="9" width="46" style="2" customWidth="1"/>
    <col min="10" max="10" width="62" style="1" customWidth="1"/>
    <col min="11" max="11" width="53.6640625" style="2" customWidth="1"/>
    <col min="12" max="12" width="37" style="1" hidden="1" customWidth="1"/>
    <col min="13" max="13" width="13.109375" style="1" hidden="1" customWidth="1"/>
    <col min="14" max="19" width="0" style="1" hidden="1" customWidth="1"/>
    <col min="20" max="20" width="19.33203125" style="1" customWidth="1"/>
    <col min="21" max="21" width="11.44140625" style="1"/>
    <col min="22" max="22" width="36.5546875" style="1" bestFit="1" customWidth="1"/>
    <col min="23" max="24" width="11.44140625" style="1"/>
    <col min="25" max="25" width="17.109375" style="1" customWidth="1"/>
    <col min="26" max="32" width="0" style="1" hidden="1" customWidth="1"/>
    <col min="33" max="36" width="11.44140625" style="1"/>
    <col min="37" max="37" width="71.88671875" style="1" bestFit="1" customWidth="1"/>
    <col min="38" max="16384" width="11.44140625" style="1"/>
  </cols>
  <sheetData>
    <row r="1" spans="1:37" s="12" customFormat="1" ht="68.25" customHeight="1" x14ac:dyDescent="0.3">
      <c r="A1" s="337"/>
      <c r="B1" s="338"/>
      <c r="C1" s="335" t="s">
        <v>5</v>
      </c>
      <c r="D1" s="335"/>
      <c r="E1" s="335"/>
      <c r="F1" s="335"/>
      <c r="G1" s="335"/>
      <c r="H1" s="335"/>
      <c r="I1" s="335"/>
      <c r="J1" s="335"/>
      <c r="K1" s="336"/>
    </row>
    <row r="2" spans="1:37" s="12" customFormat="1" ht="32.25" customHeight="1" x14ac:dyDescent="0.3">
      <c r="A2" s="339" t="s">
        <v>280</v>
      </c>
      <c r="B2" s="339"/>
      <c r="C2" s="339"/>
      <c r="D2" s="39" t="s">
        <v>7</v>
      </c>
      <c r="E2" s="304" t="s">
        <v>281</v>
      </c>
      <c r="F2" s="305"/>
      <c r="G2" s="306"/>
      <c r="H2" s="306"/>
      <c r="I2" s="113" t="s">
        <v>282</v>
      </c>
      <c r="J2" s="307" t="s">
        <v>11</v>
      </c>
      <c r="K2" s="308"/>
      <c r="L2" s="121" t="s">
        <v>12</v>
      </c>
      <c r="M2" s="121">
        <f ca="1">TODAY()</f>
        <v>45894</v>
      </c>
      <c r="N2" s="378" t="s">
        <v>13</v>
      </c>
      <c r="O2" s="379"/>
      <c r="P2" s="380"/>
      <c r="Q2" s="378" t="s">
        <v>13</v>
      </c>
      <c r="R2" s="379"/>
      <c r="S2" s="379"/>
      <c r="T2" s="134" t="s">
        <v>111</v>
      </c>
      <c r="U2" s="381" t="s">
        <v>15</v>
      </c>
      <c r="V2" s="382"/>
      <c r="W2" s="382"/>
      <c r="X2" s="383"/>
      <c r="Y2" s="127" t="s">
        <v>16</v>
      </c>
      <c r="Z2" s="384" t="s">
        <v>17</v>
      </c>
      <c r="AA2" s="384"/>
      <c r="AB2" s="385"/>
      <c r="AC2" s="373" t="s">
        <v>18</v>
      </c>
      <c r="AD2" s="374"/>
      <c r="AE2" s="375"/>
      <c r="AF2" s="376" t="s">
        <v>19</v>
      </c>
      <c r="AG2" s="377"/>
      <c r="AH2" s="43"/>
      <c r="AI2" s="386" t="s">
        <v>20</v>
      </c>
      <c r="AJ2" s="387"/>
      <c r="AK2" s="388"/>
    </row>
    <row r="3" spans="1:37" s="10" customFormat="1" ht="9" customHeight="1" x14ac:dyDescent="0.3">
      <c r="A3" s="12"/>
      <c r="B3" s="14"/>
      <c r="C3" s="12"/>
      <c r="D3" s="12"/>
      <c r="E3" s="13"/>
      <c r="F3" s="28"/>
      <c r="G3" s="43"/>
      <c r="H3" s="43"/>
      <c r="I3" s="2"/>
      <c r="J3" s="1"/>
      <c r="K3" s="11"/>
      <c r="L3" s="152"/>
      <c r="M3" s="120"/>
      <c r="N3" s="12"/>
      <c r="O3" s="12"/>
      <c r="P3" s="12"/>
      <c r="Q3" s="12"/>
      <c r="R3" s="12"/>
      <c r="S3" s="12"/>
      <c r="T3" s="125"/>
      <c r="U3" s="128"/>
      <c r="V3" s="12"/>
      <c r="W3" s="12"/>
      <c r="X3" s="129"/>
      <c r="Y3" s="12"/>
      <c r="Z3" s="12"/>
      <c r="AA3" s="12"/>
      <c r="AB3" s="129"/>
      <c r="AC3" s="12"/>
      <c r="AD3" s="12"/>
      <c r="AE3" s="12"/>
      <c r="AF3" s="128"/>
      <c r="AG3" s="139"/>
      <c r="AH3" s="43"/>
      <c r="AI3" s="12"/>
      <c r="AJ3" s="12"/>
      <c r="AK3" s="12"/>
    </row>
    <row r="4" spans="1:37" ht="20.25" customHeight="1" x14ac:dyDescent="0.3">
      <c r="A4" s="340" t="s">
        <v>283</v>
      </c>
      <c r="B4" s="341"/>
      <c r="C4" s="341"/>
      <c r="D4" s="341"/>
      <c r="E4" s="341"/>
      <c r="F4" s="342"/>
      <c r="G4" s="37"/>
      <c r="H4" s="37"/>
      <c r="I4" s="22" t="s">
        <v>113</v>
      </c>
      <c r="J4" s="22"/>
      <c r="K4" s="22"/>
      <c r="L4" s="155" t="s">
        <v>23</v>
      </c>
      <c r="M4" s="12"/>
      <c r="N4" s="122">
        <v>45658</v>
      </c>
      <c r="O4" s="122">
        <v>45777</v>
      </c>
      <c r="P4" s="122">
        <v>45900</v>
      </c>
      <c r="Q4" s="122">
        <v>45658</v>
      </c>
      <c r="R4" s="122">
        <v>45777</v>
      </c>
      <c r="S4" s="124">
        <v>45900</v>
      </c>
      <c r="T4" s="125"/>
      <c r="U4" s="128"/>
      <c r="V4" s="12"/>
      <c r="W4" s="12"/>
      <c r="X4" s="129"/>
      <c r="Y4" s="12"/>
      <c r="Z4" s="136"/>
      <c r="AA4" s="123"/>
      <c r="AB4" s="132"/>
      <c r="AC4" s="12"/>
      <c r="AD4" s="12"/>
      <c r="AE4" s="12"/>
      <c r="AF4" s="128"/>
      <c r="AG4" s="139"/>
      <c r="AH4" s="43"/>
      <c r="AI4" s="12"/>
      <c r="AJ4" s="12"/>
      <c r="AK4" s="12"/>
    </row>
    <row r="5" spans="1:37" s="7" customFormat="1" ht="45.75" customHeight="1" x14ac:dyDescent="0.3">
      <c r="A5" s="23" t="s">
        <v>284</v>
      </c>
      <c r="B5" s="23" t="s">
        <v>285</v>
      </c>
      <c r="C5" s="23"/>
      <c r="D5" s="23" t="s">
        <v>286</v>
      </c>
      <c r="E5" s="33" t="s">
        <v>287</v>
      </c>
      <c r="F5" s="19" t="s">
        <v>28</v>
      </c>
      <c r="G5" s="168" t="s">
        <v>29</v>
      </c>
      <c r="H5" s="23" t="s">
        <v>30</v>
      </c>
      <c r="I5" s="210" t="s">
        <v>31</v>
      </c>
      <c r="J5" s="34" t="s">
        <v>32</v>
      </c>
      <c r="K5" s="34" t="s">
        <v>33</v>
      </c>
      <c r="L5" s="156" t="s">
        <v>34</v>
      </c>
      <c r="M5" s="12"/>
      <c r="N5" s="122">
        <v>45777</v>
      </c>
      <c r="O5" s="122">
        <v>45900</v>
      </c>
      <c r="P5" s="122">
        <v>46022</v>
      </c>
      <c r="Q5" s="122">
        <v>45777</v>
      </c>
      <c r="R5" s="122">
        <v>45900</v>
      </c>
      <c r="S5" s="124">
        <v>46022</v>
      </c>
      <c r="T5" s="126"/>
      <c r="U5" s="130">
        <v>45777</v>
      </c>
      <c r="V5" s="218" t="s">
        <v>288</v>
      </c>
      <c r="W5" s="122">
        <v>45900</v>
      </c>
      <c r="X5" s="124">
        <v>46022</v>
      </c>
      <c r="Y5" s="122"/>
      <c r="Z5" s="122">
        <v>45777</v>
      </c>
      <c r="AA5" s="122">
        <v>45900</v>
      </c>
      <c r="AB5" s="160">
        <v>46022</v>
      </c>
      <c r="AC5" s="95">
        <v>45777</v>
      </c>
      <c r="AD5" s="122">
        <v>45900</v>
      </c>
      <c r="AE5" s="131">
        <v>46022</v>
      </c>
      <c r="AF5" s="109"/>
      <c r="AG5" s="144"/>
      <c r="AH5" s="43"/>
      <c r="AI5" s="370" t="s">
        <v>35</v>
      </c>
      <c r="AJ5" s="371"/>
      <c r="AK5" s="372"/>
    </row>
    <row r="6" spans="1:37" s="7" customFormat="1" ht="43.2" x14ac:dyDescent="0.3">
      <c r="A6" s="402" t="s">
        <v>289</v>
      </c>
      <c r="B6" s="19" t="s">
        <v>290</v>
      </c>
      <c r="C6" s="31" t="s">
        <v>291</v>
      </c>
      <c r="D6" s="35" t="s">
        <v>292</v>
      </c>
      <c r="E6" s="31" t="s">
        <v>47</v>
      </c>
      <c r="F6" s="32">
        <v>45690</v>
      </c>
      <c r="G6" s="42">
        <v>45838</v>
      </c>
      <c r="H6" s="42">
        <v>45838</v>
      </c>
      <c r="I6" s="62" t="s">
        <v>293</v>
      </c>
      <c r="J6" s="48"/>
      <c r="K6" s="34"/>
      <c r="L6" s="153"/>
      <c r="M6" s="12"/>
      <c r="N6" s="135" t="str">
        <f>IF(AND($H6&gt;N$4,$H6&lt;N$5),IF($H6-$M$2&gt;30,"amarillo",IF(AND($H6-$M$2&lt;=30,$H6-$M$2&gt;0),"naranja","rojo")),"NA")</f>
        <v>NA</v>
      </c>
      <c r="O6" s="135" t="str">
        <f t="shared" ref="O6:P27" ca="1" si="0">IF(AND($H6&gt;O$4,$H6&lt;O$5),IF($H6-$M$2&gt;30,"amarillo",IF(AND($H6-$M$2&lt;=30,$H6-$M$2&gt;0),"naranja","rojo")),"NA")</f>
        <v>rojo</v>
      </c>
      <c r="P6" s="135" t="str">
        <f t="shared" si="0"/>
        <v>NA</v>
      </c>
      <c r="Q6" s="36" t="str">
        <f>IF(ISBLANK(I6),"Sin Diligenciar","Calificar")</f>
        <v>Calificar</v>
      </c>
      <c r="R6" s="36" t="str">
        <f>IF(ISBLANK(J6),"Sin Diligenciar","Calificar")</f>
        <v>Sin Diligenciar</v>
      </c>
      <c r="S6" s="140" t="str">
        <f>IF(ISBLANK(K6),"Sin Diligenciar","Calificar")</f>
        <v>Sin Diligenciar</v>
      </c>
      <c r="T6" s="137" t="str">
        <f>IF(OR(Q6="Calificar",R6="Calificar",S6="Calificar"),"Calificar","Sin Diligenciar")</f>
        <v>Calificar</v>
      </c>
      <c r="U6" s="141">
        <v>3</v>
      </c>
      <c r="V6" s="141"/>
      <c r="W6" s="36"/>
      <c r="X6" s="140"/>
      <c r="Y6" s="36"/>
      <c r="Z6" s="109" t="str">
        <f>IF(T6="Calificar",IF(U6=0,"rojo",IF(AND(U6&gt;0,U6&lt;=3),"amarillo","verde")),"verde")</f>
        <v>amarillo</v>
      </c>
      <c r="AA6" s="109" t="str">
        <f>IF(U6="Calificar",IF(W6=0,"rojo",IF(AND(W6&gt;0,W6&lt;=3),"amarillo","verde")),"verde")</f>
        <v>verde</v>
      </c>
      <c r="AB6" s="129" t="str">
        <f t="shared" ref="AB6:AB27" si="1">IF(W6="Calificar",IF(X6=0,"rojo",IF(AND(X6&gt;0,X6&lt;=3),"amarillo","verde")),"verde")</f>
        <v>verde</v>
      </c>
      <c r="AC6" s="43" t="str">
        <f t="shared" ref="AC6:AE10" si="2">IF(AND(N6="amarillo",Q6="Sin Diligenciar"),"verde",IF(AND(N6="naranja",Q6="Sin Diligenciar"),"naranja",IF(AND(N6="rojo",Q6="Sin Diligenciar"),"rojo",Z6)))</f>
        <v>amarillo</v>
      </c>
      <c r="AD6" s="43" t="str">
        <f t="shared" ca="1" si="2"/>
        <v>rojo</v>
      </c>
      <c r="AE6" s="43" t="str">
        <f t="shared" si="2"/>
        <v>verde</v>
      </c>
      <c r="AF6" s="135" t="str">
        <f ca="1">IF(OR(AC6="rojo",AD6="rojo",AE6="rojo"),"rojo",IF(OR(AC6="naranja",AD6="naranja",AE6="naranja"),"naranja",IF(OR(AC6="amarillo",AD6="amarillo",AE6="amarillo"),"amarillo","verde")))</f>
        <v>rojo</v>
      </c>
      <c r="AG6" s="144">
        <f t="shared" ref="AG6:AG43" ca="1" si="3">IF(OR(AD6="rojo",AE6="rojo",AF6="rojo"),1,IF(OR(AD6="naranja",AE6="naranja",AF6="naranja"),2,IF(OR(AD6="amarillo",AE6="amarillo",AF6="amarillo"),3,4)))</f>
        <v>1</v>
      </c>
      <c r="AH6" s="43"/>
      <c r="AI6" s="18" t="s">
        <v>42</v>
      </c>
      <c r="AJ6" s="161">
        <v>4</v>
      </c>
      <c r="AK6" s="162" t="s">
        <v>43</v>
      </c>
    </row>
    <row r="7" spans="1:37" s="68" customFormat="1" ht="115.2" x14ac:dyDescent="0.3">
      <c r="A7" s="444"/>
      <c r="B7" s="23" t="s">
        <v>44</v>
      </c>
      <c r="C7" s="36" t="s">
        <v>294</v>
      </c>
      <c r="D7" s="29" t="s">
        <v>295</v>
      </c>
      <c r="E7" s="36" t="s">
        <v>47</v>
      </c>
      <c r="F7" s="42">
        <v>45658</v>
      </c>
      <c r="G7" s="42">
        <v>45688</v>
      </c>
      <c r="H7" s="42">
        <v>45688</v>
      </c>
      <c r="I7" s="62" t="s">
        <v>296</v>
      </c>
      <c r="J7" s="54"/>
      <c r="K7" s="34"/>
      <c r="L7" s="153"/>
      <c r="M7" s="12"/>
      <c r="N7" s="135" t="str">
        <f t="shared" ref="N7:P43" ca="1" si="4">IF(AND($H7&gt;N$4,$H7&lt;N$5),IF($H7-$M$2&gt;30,"amarillo",IF(AND($H7-$M$2&lt;=30,$H7-$M$2&gt;0),"naranja","rojo")),"NA")</f>
        <v>rojo</v>
      </c>
      <c r="O7" s="135" t="str">
        <f t="shared" si="0"/>
        <v>NA</v>
      </c>
      <c r="P7" s="135" t="str">
        <f t="shared" si="0"/>
        <v>NA</v>
      </c>
      <c r="Q7" s="36" t="str">
        <f t="shared" ref="Q7:S43" si="5">IF(ISBLANK(I7),"Sin Diligenciar","Calificar")</f>
        <v>Calificar</v>
      </c>
      <c r="R7" s="36" t="str">
        <f t="shared" si="5"/>
        <v>Sin Diligenciar</v>
      </c>
      <c r="S7" s="140" t="str">
        <f t="shared" si="5"/>
        <v>Sin Diligenciar</v>
      </c>
      <c r="T7" s="137" t="str">
        <f t="shared" ref="T7:T43" si="6">IF(OR(Q7="Calificar",R7="Calificar",S7="Calificar"),"Calificar","Sin Diligenciar")</f>
        <v>Calificar</v>
      </c>
      <c r="U7" s="141">
        <v>5</v>
      </c>
      <c r="V7" s="141"/>
      <c r="W7" s="36"/>
      <c r="X7" s="140"/>
      <c r="Y7" s="36"/>
      <c r="Z7" s="109" t="str">
        <f>IF(T7="Calificar",IF(U7=0,"rojo",IF(AND(U7&gt;0,U7&lt;=3),"amarillo","verde")),"verde")</f>
        <v>verde</v>
      </c>
      <c r="AA7" s="109" t="str">
        <f>IF(U7="Calificar",IF(W7=0,"rojo",IF(AND(W7&gt;0,W7&lt;=3),"amarillo","verde")),"verde")</f>
        <v>verde</v>
      </c>
      <c r="AB7" s="129" t="str">
        <f t="shared" si="1"/>
        <v>verde</v>
      </c>
      <c r="AC7" s="43" t="str">
        <f t="shared" ca="1" si="2"/>
        <v>verde</v>
      </c>
      <c r="AD7" s="43" t="str">
        <f t="shared" si="2"/>
        <v>verde</v>
      </c>
      <c r="AE7" s="43" t="str">
        <f t="shared" si="2"/>
        <v>verde</v>
      </c>
      <c r="AF7" s="135" t="str">
        <f t="shared" ref="AF7:AF43" ca="1" si="7">IF(OR(AC7="rojo",AD7="rojo",AE7="rojo"),"rojo",IF(OR(AC7="naranja",AD7="naranja",AE7="naranja"),"naranja",IF(OR(AC7="amarillo",AD7="amarillo",AE7="amarillo"),"amarillo","verde")))</f>
        <v>verde</v>
      </c>
      <c r="AG7" s="144">
        <f t="shared" ca="1" si="3"/>
        <v>4</v>
      </c>
      <c r="AH7" s="43"/>
      <c r="AI7" s="18" t="s">
        <v>49</v>
      </c>
      <c r="AJ7" s="161">
        <v>3</v>
      </c>
      <c r="AK7" s="162" t="s">
        <v>121</v>
      </c>
    </row>
    <row r="8" spans="1:37" s="68" customFormat="1" ht="86.4" x14ac:dyDescent="0.3">
      <c r="A8" s="444"/>
      <c r="B8" s="23" t="s">
        <v>51</v>
      </c>
      <c r="C8" s="36" t="s">
        <v>297</v>
      </c>
      <c r="D8" s="29" t="s">
        <v>298</v>
      </c>
      <c r="E8" s="36" t="s">
        <v>299</v>
      </c>
      <c r="F8" s="42">
        <v>45717</v>
      </c>
      <c r="G8" s="42">
        <v>45869</v>
      </c>
      <c r="H8" s="42">
        <v>45869</v>
      </c>
      <c r="I8" s="62" t="s">
        <v>300</v>
      </c>
      <c r="J8" s="61"/>
      <c r="K8" s="34"/>
      <c r="L8" s="153"/>
      <c r="M8" s="12"/>
      <c r="N8" s="135" t="str">
        <f t="shared" si="4"/>
        <v>NA</v>
      </c>
      <c r="O8" s="135" t="str">
        <f t="shared" ca="1" si="0"/>
        <v>rojo</v>
      </c>
      <c r="P8" s="135" t="str">
        <f t="shared" si="0"/>
        <v>NA</v>
      </c>
      <c r="Q8" s="36" t="str">
        <f t="shared" si="5"/>
        <v>Calificar</v>
      </c>
      <c r="R8" s="36" t="str">
        <f t="shared" si="5"/>
        <v>Sin Diligenciar</v>
      </c>
      <c r="S8" s="140" t="str">
        <f t="shared" si="5"/>
        <v>Sin Diligenciar</v>
      </c>
      <c r="T8" s="137" t="str">
        <f t="shared" si="6"/>
        <v>Calificar</v>
      </c>
      <c r="U8" s="141">
        <v>5</v>
      </c>
      <c r="V8" s="141"/>
      <c r="W8" s="36"/>
      <c r="X8" s="140"/>
      <c r="Y8" s="36"/>
      <c r="Z8" s="109" t="str">
        <f>IF(T8="Calificar",IF(U8=0,"rojo",IF(AND(U8&gt;0,U8&lt;=3),"amarillo","verde")),"verde")</f>
        <v>verde</v>
      </c>
      <c r="AA8" s="109" t="str">
        <f>IF(U8="Calificar",IF(W8=0,"rojo",IF(AND(W8&gt;0,W8&lt;=3),"amarillo","verde")),"verde")</f>
        <v>verde</v>
      </c>
      <c r="AB8" s="129" t="str">
        <f t="shared" si="1"/>
        <v>verde</v>
      </c>
      <c r="AC8" s="43" t="str">
        <f t="shared" si="2"/>
        <v>verde</v>
      </c>
      <c r="AD8" s="43" t="str">
        <f t="shared" ca="1" si="2"/>
        <v>rojo</v>
      </c>
      <c r="AE8" s="43" t="str">
        <f t="shared" si="2"/>
        <v>verde</v>
      </c>
      <c r="AF8" s="135" t="str">
        <f t="shared" ca="1" si="7"/>
        <v>rojo</v>
      </c>
      <c r="AG8" s="144">
        <f t="shared" ca="1" si="3"/>
        <v>1</v>
      </c>
      <c r="AH8" s="43"/>
      <c r="AI8" s="164" t="s">
        <v>55</v>
      </c>
      <c r="AJ8" s="161">
        <v>2</v>
      </c>
      <c r="AK8" s="163" t="s">
        <v>56</v>
      </c>
    </row>
    <row r="9" spans="1:37" s="68" customFormat="1" ht="42.75" customHeight="1" x14ac:dyDescent="0.3">
      <c r="A9" s="444"/>
      <c r="B9" s="23" t="s">
        <v>57</v>
      </c>
      <c r="C9" s="36" t="s">
        <v>301</v>
      </c>
      <c r="D9" s="29" t="s">
        <v>302</v>
      </c>
      <c r="E9" s="36" t="s">
        <v>47</v>
      </c>
      <c r="F9" s="42">
        <v>45931</v>
      </c>
      <c r="G9" s="42">
        <v>45989</v>
      </c>
      <c r="H9" s="42">
        <v>45989</v>
      </c>
      <c r="I9" s="62" t="s">
        <v>279</v>
      </c>
      <c r="J9" s="62"/>
      <c r="K9" s="34"/>
      <c r="L9" s="153"/>
      <c r="M9" s="12"/>
      <c r="N9" s="135" t="str">
        <f t="shared" si="4"/>
        <v>NA</v>
      </c>
      <c r="O9" s="135" t="str">
        <f t="shared" si="0"/>
        <v>NA</v>
      </c>
      <c r="P9" s="135" t="str">
        <f t="shared" ca="1" si="0"/>
        <v>amarillo</v>
      </c>
      <c r="Q9" s="36" t="str">
        <f t="shared" si="5"/>
        <v>Calificar</v>
      </c>
      <c r="R9" s="36" t="str">
        <f t="shared" si="5"/>
        <v>Sin Diligenciar</v>
      </c>
      <c r="S9" s="140" t="str">
        <f t="shared" si="5"/>
        <v>Sin Diligenciar</v>
      </c>
      <c r="T9" s="137" t="str">
        <f t="shared" si="6"/>
        <v>Calificar</v>
      </c>
      <c r="U9" s="141">
        <v>3</v>
      </c>
      <c r="V9" s="141"/>
      <c r="W9" s="36"/>
      <c r="X9" s="140"/>
      <c r="Y9" s="36"/>
      <c r="Z9" s="109" t="str">
        <f>IF(T9="Calificar",IF(U9=0,"rojo",IF(AND(U9&gt;0,U9&lt;=3),"amarillo","verde")),"verde")</f>
        <v>amarillo</v>
      </c>
      <c r="AA9" s="109" t="str">
        <f>IF(U9="Calificar",IF(W9=0,"rojo",IF(AND(W9&gt;0,W9&lt;=3),"amarillo","verde")),"verde")</f>
        <v>verde</v>
      </c>
      <c r="AB9" s="129" t="str">
        <f t="shared" si="1"/>
        <v>verde</v>
      </c>
      <c r="AC9" s="43" t="str">
        <f t="shared" si="2"/>
        <v>amarillo</v>
      </c>
      <c r="AD9" s="43" t="str">
        <f t="shared" si="2"/>
        <v>verde</v>
      </c>
      <c r="AE9" s="43" t="str">
        <f t="shared" ca="1" si="2"/>
        <v>verde</v>
      </c>
      <c r="AF9" s="135" t="str">
        <f t="shared" ca="1" si="7"/>
        <v>amarillo</v>
      </c>
      <c r="AG9" s="144">
        <f t="shared" ca="1" si="3"/>
        <v>3</v>
      </c>
      <c r="AH9" s="43"/>
      <c r="AI9" s="164" t="s">
        <v>62</v>
      </c>
      <c r="AJ9" s="161">
        <v>1</v>
      </c>
      <c r="AK9" s="163" t="s">
        <v>63</v>
      </c>
    </row>
    <row r="10" spans="1:37" s="44" customFormat="1" ht="57.6" x14ac:dyDescent="0.3">
      <c r="A10" s="444"/>
      <c r="B10" s="232" t="s">
        <v>64</v>
      </c>
      <c r="C10" s="327" t="s">
        <v>303</v>
      </c>
      <c r="D10" s="327" t="s">
        <v>304</v>
      </c>
      <c r="E10" s="327" t="s">
        <v>305</v>
      </c>
      <c r="F10" s="441">
        <v>45658</v>
      </c>
      <c r="G10" s="42">
        <v>45777</v>
      </c>
      <c r="H10" s="441">
        <v>45989</v>
      </c>
      <c r="I10" s="62" t="s">
        <v>306</v>
      </c>
      <c r="J10" s="29"/>
      <c r="K10" s="36"/>
      <c r="L10" s="153"/>
      <c r="M10" s="12"/>
      <c r="N10" s="135" t="str">
        <f t="shared" si="4"/>
        <v>NA</v>
      </c>
      <c r="O10" s="135" t="str">
        <f t="shared" si="0"/>
        <v>NA</v>
      </c>
      <c r="P10" s="135" t="str">
        <f t="shared" ca="1" si="0"/>
        <v>amarillo</v>
      </c>
      <c r="Q10" s="36" t="str">
        <f t="shared" si="5"/>
        <v>Calificar</v>
      </c>
      <c r="R10" s="36" t="str">
        <f t="shared" si="5"/>
        <v>Sin Diligenciar</v>
      </c>
      <c r="S10" s="140" t="str">
        <f t="shared" si="5"/>
        <v>Sin Diligenciar</v>
      </c>
      <c r="T10" s="137" t="str">
        <f t="shared" si="6"/>
        <v>Calificar</v>
      </c>
      <c r="U10" s="141">
        <v>5</v>
      </c>
      <c r="V10" s="141"/>
      <c r="W10" s="36"/>
      <c r="X10" s="140"/>
      <c r="Y10" s="36"/>
      <c r="Z10" s="109" t="str">
        <f>IF(T10="Calificar",IF(U10=0,"rojo",IF(AND(U10&gt;0,U10&lt;=3),"amarillo","verde")),"verde")</f>
        <v>verde</v>
      </c>
      <c r="AA10" s="109" t="str">
        <f>IF(U10="Calificar",IF(W10=0,"rojo",IF(AND(W10&gt;0,W10&lt;=3),"amarillo","verde")),"verde")</f>
        <v>verde</v>
      </c>
      <c r="AB10" s="129" t="str">
        <f t="shared" si="1"/>
        <v>verde</v>
      </c>
      <c r="AC10" s="43" t="str">
        <f t="shared" si="2"/>
        <v>verde</v>
      </c>
      <c r="AD10" s="43" t="str">
        <f t="shared" si="2"/>
        <v>verde</v>
      </c>
      <c r="AE10" s="43" t="str">
        <f t="shared" ca="1" si="2"/>
        <v>verde</v>
      </c>
      <c r="AF10" s="135" t="str">
        <f t="shared" ca="1" si="7"/>
        <v>verde</v>
      </c>
      <c r="AG10" s="144">
        <f t="shared" ca="1" si="3"/>
        <v>4</v>
      </c>
      <c r="AH10" s="43"/>
      <c r="AI10" s="43"/>
      <c r="AJ10" s="43"/>
      <c r="AK10" s="43"/>
    </row>
    <row r="11" spans="1:37" s="44" customFormat="1" ht="34.799999999999997" x14ac:dyDescent="0.3">
      <c r="A11" s="444"/>
      <c r="B11" s="326"/>
      <c r="C11" s="328"/>
      <c r="D11" s="328"/>
      <c r="E11" s="328"/>
      <c r="F11" s="442"/>
      <c r="G11" s="42">
        <v>45900</v>
      </c>
      <c r="H11" s="442"/>
      <c r="I11" s="62"/>
      <c r="J11" s="29"/>
      <c r="K11" s="36"/>
      <c r="L11" s="153"/>
      <c r="M11" s="12"/>
      <c r="N11" s="135" t="str">
        <f t="shared" si="4"/>
        <v>NA</v>
      </c>
      <c r="O11" s="135" t="str">
        <f t="shared" si="0"/>
        <v>NA</v>
      </c>
      <c r="P11" s="135" t="str">
        <f t="shared" si="0"/>
        <v>NA</v>
      </c>
      <c r="Q11" s="36" t="str">
        <f t="shared" ref="Q11:Q12" si="8">IF(ISBLANK(I11),"Sin Diligenciar","Calificar")</f>
        <v>Sin Diligenciar</v>
      </c>
      <c r="R11" s="36" t="str">
        <f t="shared" ref="R11:R12" si="9">IF(ISBLANK(J11),"Sin Diligenciar","Calificar")</f>
        <v>Sin Diligenciar</v>
      </c>
      <c r="S11" s="140" t="str">
        <f t="shared" ref="S11:S12" si="10">IF(ISBLANK(K11),"Sin Diligenciar","Calificar")</f>
        <v>Sin Diligenciar</v>
      </c>
      <c r="T11" s="137" t="str">
        <f t="shared" ref="T11:T12" si="11">IF(OR(Q11="Calificar",R11="Calificar",S11="Calificar"),"Calificar","Sin Diligenciar")</f>
        <v>Sin Diligenciar</v>
      </c>
      <c r="U11" s="141">
        <v>3</v>
      </c>
      <c r="V11" s="141"/>
      <c r="W11" s="36"/>
      <c r="X11" s="140"/>
      <c r="Y11" s="36"/>
      <c r="Z11" s="109" t="str">
        <f t="shared" ref="Z11:Z12" si="12">IF(T11="Calificar",IF(U11=0,"rojo",IF(AND(U11&gt;0,U11&lt;=3),"amarillo","verde")),"verde")</f>
        <v>verde</v>
      </c>
      <c r="AA11" s="109" t="str">
        <f t="shared" ref="AA11:AA12" si="13">IF(U11="Calificar",IF(W11=0,"rojo",IF(AND(W11&gt;0,W11&lt;=3),"amarillo","verde")),"verde")</f>
        <v>verde</v>
      </c>
      <c r="AB11" s="129" t="str">
        <f t="shared" ref="AB11:AB12" si="14">IF(W11="Calificar",IF(X11=0,"rojo",IF(AND(X11&gt;0,X11&lt;=3),"amarillo","verde")),"verde")</f>
        <v>verde</v>
      </c>
      <c r="AC11" s="43" t="str">
        <f t="shared" ref="AC11:AC12" si="15">IF(AND(N11="amarillo",Q11="Sin Diligenciar"),"verde",IF(AND(N11="naranja",Q11="Sin Diligenciar"),"naranja",IF(AND(N11="rojo",Q11="Sin Diligenciar"),"rojo",Z11)))</f>
        <v>verde</v>
      </c>
      <c r="AD11" s="43" t="str">
        <f t="shared" ref="AD11:AD12" si="16">IF(AND(O11="amarillo",R11="Sin Diligenciar"),"verde",IF(AND(O11="naranja",R11="Sin Diligenciar"),"naranja",IF(AND(O11="rojo",R11="Sin Diligenciar"),"rojo",AA11)))</f>
        <v>verde</v>
      </c>
      <c r="AE11" s="43" t="str">
        <f t="shared" ref="AE11:AE12" si="17">IF(AND(P11="amarillo",S11="Sin Diligenciar"),"verde",IF(AND(P11="naranja",S11="Sin Diligenciar"),"naranja",IF(AND(P11="rojo",S11="Sin Diligenciar"),"rojo",AB11)))</f>
        <v>verde</v>
      </c>
      <c r="AF11" s="135" t="str">
        <f t="shared" ref="AF11:AF12" si="18">IF(OR(AC11="rojo",AD11="rojo",AE11="rojo"),"rojo",IF(OR(AC11="naranja",AD11="naranja",AE11="naranja"),"naranja",IF(OR(AC11="amarillo",AD11="amarillo",AE11="amarillo"),"amarillo","verde")))</f>
        <v>verde</v>
      </c>
      <c r="AG11" s="144">
        <f t="shared" ref="AG11:AG12" si="19">IF(OR(AD11="rojo",AE11="rojo",AF11="rojo"),1,IF(OR(AD11="naranja",AE11="naranja",AF11="naranja"),2,IF(OR(AD11="amarillo",AE11="amarillo",AF11="amarillo"),3,4)))</f>
        <v>4</v>
      </c>
      <c r="AH11" s="43"/>
      <c r="AI11" s="43"/>
      <c r="AJ11" s="43"/>
      <c r="AK11" s="43"/>
    </row>
    <row r="12" spans="1:37" s="44" customFormat="1" ht="34.799999999999997" x14ac:dyDescent="0.3">
      <c r="A12" s="444"/>
      <c r="B12" s="240"/>
      <c r="C12" s="329"/>
      <c r="D12" s="329"/>
      <c r="E12" s="329"/>
      <c r="F12" s="443"/>
      <c r="G12" s="42">
        <v>46719</v>
      </c>
      <c r="H12" s="443"/>
      <c r="I12" s="62"/>
      <c r="J12" s="29"/>
      <c r="K12" s="36"/>
      <c r="L12" s="153"/>
      <c r="M12" s="12"/>
      <c r="N12" s="135" t="str">
        <f t="shared" si="4"/>
        <v>NA</v>
      </c>
      <c r="O12" s="135" t="str">
        <f t="shared" si="0"/>
        <v>NA</v>
      </c>
      <c r="P12" s="135" t="str">
        <f t="shared" si="0"/>
        <v>NA</v>
      </c>
      <c r="Q12" s="36" t="str">
        <f t="shared" si="8"/>
        <v>Sin Diligenciar</v>
      </c>
      <c r="R12" s="36" t="str">
        <f t="shared" si="9"/>
        <v>Sin Diligenciar</v>
      </c>
      <c r="S12" s="140" t="str">
        <f t="shared" si="10"/>
        <v>Sin Diligenciar</v>
      </c>
      <c r="T12" s="137" t="str">
        <f t="shared" si="11"/>
        <v>Sin Diligenciar</v>
      </c>
      <c r="U12" s="141">
        <v>3</v>
      </c>
      <c r="V12" s="141"/>
      <c r="W12" s="36"/>
      <c r="X12" s="140"/>
      <c r="Y12" s="36"/>
      <c r="Z12" s="109" t="str">
        <f t="shared" si="12"/>
        <v>verde</v>
      </c>
      <c r="AA12" s="109" t="str">
        <f t="shared" si="13"/>
        <v>verde</v>
      </c>
      <c r="AB12" s="129" t="str">
        <f t="shared" si="14"/>
        <v>verde</v>
      </c>
      <c r="AC12" s="43" t="str">
        <f t="shared" si="15"/>
        <v>verde</v>
      </c>
      <c r="AD12" s="43" t="str">
        <f t="shared" si="16"/>
        <v>verde</v>
      </c>
      <c r="AE12" s="43" t="str">
        <f t="shared" si="17"/>
        <v>verde</v>
      </c>
      <c r="AF12" s="135" t="str">
        <f t="shared" si="18"/>
        <v>verde</v>
      </c>
      <c r="AG12" s="144">
        <f t="shared" si="19"/>
        <v>4</v>
      </c>
      <c r="AH12" s="43"/>
      <c r="AI12" s="43"/>
      <c r="AJ12" s="43"/>
      <c r="AK12" s="43"/>
    </row>
    <row r="13" spans="1:37" s="71" customFormat="1" ht="43.35" customHeight="1" x14ac:dyDescent="0.3">
      <c r="A13" s="444"/>
      <c r="B13" s="23" t="s">
        <v>135</v>
      </c>
      <c r="C13" s="63" t="s">
        <v>307</v>
      </c>
      <c r="D13" s="63" t="s">
        <v>308</v>
      </c>
      <c r="E13" s="63" t="s">
        <v>309</v>
      </c>
      <c r="F13" s="72">
        <v>45689</v>
      </c>
      <c r="G13" s="72">
        <v>45989</v>
      </c>
      <c r="H13" s="72">
        <v>45989</v>
      </c>
      <c r="I13" s="90" t="s">
        <v>119</v>
      </c>
      <c r="J13" s="73"/>
      <c r="K13" s="63"/>
      <c r="L13" s="153"/>
      <c r="M13" s="12"/>
      <c r="N13" s="135" t="str">
        <f t="shared" si="4"/>
        <v>NA</v>
      </c>
      <c r="O13" s="135" t="str">
        <f t="shared" si="0"/>
        <v>NA</v>
      </c>
      <c r="P13" s="135" t="str">
        <f t="shared" ca="1" si="0"/>
        <v>amarillo</v>
      </c>
      <c r="Q13" s="36" t="str">
        <f t="shared" si="5"/>
        <v>Calificar</v>
      </c>
      <c r="R13" s="36" t="str">
        <f t="shared" si="5"/>
        <v>Sin Diligenciar</v>
      </c>
      <c r="S13" s="140" t="str">
        <f t="shared" si="5"/>
        <v>Sin Diligenciar</v>
      </c>
      <c r="T13" s="137" t="str">
        <f t="shared" si="6"/>
        <v>Calificar</v>
      </c>
      <c r="U13" s="141">
        <v>4</v>
      </c>
      <c r="V13" s="141"/>
      <c r="W13" s="36"/>
      <c r="X13" s="140"/>
      <c r="Y13" s="36"/>
      <c r="Z13" s="109" t="str">
        <f>IF(T13="Calificar",IF(U13=0,"rojo",IF(AND(U13&gt;0,U13&lt;=3),"amarillo","verde")),"verde")</f>
        <v>verde</v>
      </c>
      <c r="AA13" s="109" t="str">
        <f>IF(U13="Calificar",IF(W13=0,"rojo",IF(AND(W13&gt;0,W13&lt;=3),"amarillo","verde")),"verde")</f>
        <v>verde</v>
      </c>
      <c r="AB13" s="129" t="str">
        <f t="shared" si="1"/>
        <v>verde</v>
      </c>
      <c r="AC13" s="43" t="str">
        <f t="shared" ref="AC13:AE14" si="20">IF(AND(N13="amarillo",Q13="Sin Diligenciar"),"verde",IF(AND(N13="naranja",Q13="Sin Diligenciar"),"naranja",IF(AND(N13="rojo",Q13="Sin Diligenciar"),"rojo",Z13)))</f>
        <v>verde</v>
      </c>
      <c r="AD13" s="43" t="str">
        <f t="shared" si="20"/>
        <v>verde</v>
      </c>
      <c r="AE13" s="43" t="str">
        <f t="shared" ca="1" si="20"/>
        <v>verde</v>
      </c>
      <c r="AF13" s="135" t="str">
        <f t="shared" ca="1" si="7"/>
        <v>verde</v>
      </c>
      <c r="AG13" s="144">
        <f t="shared" ca="1" si="3"/>
        <v>4</v>
      </c>
      <c r="AH13" s="43"/>
      <c r="AI13" s="43"/>
      <c r="AJ13" s="43"/>
      <c r="AK13" s="43"/>
    </row>
    <row r="14" spans="1:37" s="71" customFormat="1" ht="197.25" customHeight="1" x14ac:dyDescent="0.3">
      <c r="A14" s="444"/>
      <c r="B14" s="232" t="s">
        <v>139</v>
      </c>
      <c r="C14" s="332" t="s">
        <v>310</v>
      </c>
      <c r="D14" s="332" t="s">
        <v>311</v>
      </c>
      <c r="E14" s="327" t="s">
        <v>268</v>
      </c>
      <c r="F14" s="453">
        <v>45691</v>
      </c>
      <c r="G14" s="42">
        <v>45777</v>
      </c>
      <c r="H14" s="441">
        <v>45989</v>
      </c>
      <c r="I14" s="289" t="s">
        <v>312</v>
      </c>
      <c r="J14" s="74"/>
      <c r="K14" s="63"/>
      <c r="L14" s="153"/>
      <c r="M14" s="12"/>
      <c r="N14" s="135" t="str">
        <f t="shared" si="4"/>
        <v>NA</v>
      </c>
      <c r="O14" s="135" t="str">
        <f t="shared" si="0"/>
        <v>NA</v>
      </c>
      <c r="P14" s="135" t="str">
        <f t="shared" ca="1" si="0"/>
        <v>amarillo</v>
      </c>
      <c r="Q14" s="36" t="str">
        <f t="shared" si="5"/>
        <v>Calificar</v>
      </c>
      <c r="R14" s="36" t="str">
        <f t="shared" si="5"/>
        <v>Sin Diligenciar</v>
      </c>
      <c r="S14" s="140" t="str">
        <f t="shared" si="5"/>
        <v>Sin Diligenciar</v>
      </c>
      <c r="T14" s="137" t="str">
        <f t="shared" si="6"/>
        <v>Calificar</v>
      </c>
      <c r="U14" s="141">
        <v>5</v>
      </c>
      <c r="V14" s="141"/>
      <c r="W14" s="36"/>
      <c r="X14" s="140"/>
      <c r="Y14" s="36"/>
      <c r="Z14" s="109" t="str">
        <f>IF(T14="Calificar",IF(U14=0,"rojo",IF(AND(U14&gt;0,U14&lt;=3),"amarillo","verde")),"verde")</f>
        <v>verde</v>
      </c>
      <c r="AA14" s="109" t="str">
        <f>IF(U14="Calificar",IF(W14=0,"rojo",IF(AND(W14&gt;0,W14&lt;=3),"amarillo","verde")),"verde")</f>
        <v>verde</v>
      </c>
      <c r="AB14" s="129" t="str">
        <f t="shared" si="1"/>
        <v>verde</v>
      </c>
      <c r="AC14" s="43" t="str">
        <f t="shared" si="20"/>
        <v>verde</v>
      </c>
      <c r="AD14" s="43" t="str">
        <f t="shared" si="20"/>
        <v>verde</v>
      </c>
      <c r="AE14" s="43" t="str">
        <f t="shared" ca="1" si="20"/>
        <v>verde</v>
      </c>
      <c r="AF14" s="135" t="str">
        <f t="shared" ca="1" si="7"/>
        <v>verde</v>
      </c>
      <c r="AG14" s="144">
        <f t="shared" ca="1" si="3"/>
        <v>4</v>
      </c>
      <c r="AH14" s="43"/>
      <c r="AI14" s="43"/>
      <c r="AJ14" s="43"/>
      <c r="AK14" s="43"/>
    </row>
    <row r="15" spans="1:37" s="71" customFormat="1" ht="58.5" customHeight="1" x14ac:dyDescent="0.3">
      <c r="A15" s="444"/>
      <c r="B15" s="326"/>
      <c r="C15" s="333"/>
      <c r="D15" s="333"/>
      <c r="E15" s="328"/>
      <c r="F15" s="454"/>
      <c r="G15" s="42">
        <v>45900</v>
      </c>
      <c r="H15" s="442"/>
      <c r="I15" s="62"/>
      <c r="J15" s="74"/>
      <c r="K15" s="63"/>
      <c r="L15" s="153"/>
      <c r="M15" s="12"/>
      <c r="N15" s="135" t="str">
        <f t="shared" si="4"/>
        <v>NA</v>
      </c>
      <c r="O15" s="135" t="str">
        <f t="shared" si="0"/>
        <v>NA</v>
      </c>
      <c r="P15" s="135" t="str">
        <f t="shared" si="0"/>
        <v>NA</v>
      </c>
      <c r="Q15" s="36" t="str">
        <f t="shared" ref="Q15:Q16" si="21">IF(ISBLANK(I15),"Sin Diligenciar","Calificar")</f>
        <v>Sin Diligenciar</v>
      </c>
      <c r="R15" s="36" t="str">
        <f t="shared" ref="R15:R16" si="22">IF(ISBLANK(J15),"Sin Diligenciar","Calificar")</f>
        <v>Sin Diligenciar</v>
      </c>
      <c r="S15" s="140" t="str">
        <f t="shared" ref="S15:S16" si="23">IF(ISBLANK(K15),"Sin Diligenciar","Calificar")</f>
        <v>Sin Diligenciar</v>
      </c>
      <c r="T15" s="137" t="str">
        <f t="shared" ref="T15:T16" si="24">IF(OR(Q15="Calificar",R15="Calificar",S15="Calificar"),"Calificar","Sin Diligenciar")</f>
        <v>Sin Diligenciar</v>
      </c>
      <c r="U15" s="141"/>
      <c r="V15" s="141"/>
      <c r="W15" s="36"/>
      <c r="X15" s="140"/>
      <c r="Y15" s="36"/>
      <c r="Z15" s="109" t="str">
        <f t="shared" ref="Z15:Z16" si="25">IF(T15="Calificar",IF(U15=0,"rojo",IF(AND(U15&gt;0,U15&lt;=3),"amarillo","verde")),"verde")</f>
        <v>verde</v>
      </c>
      <c r="AA15" s="109" t="str">
        <f t="shared" ref="AA15:AA16" si="26">IF(U15="Calificar",IF(W15=0,"rojo",IF(AND(W15&gt;0,W15&lt;=3),"amarillo","verde")),"verde")</f>
        <v>verde</v>
      </c>
      <c r="AB15" s="129" t="str">
        <f t="shared" ref="AB15:AB16" si="27">IF(W15="Calificar",IF(X15=0,"rojo",IF(AND(X15&gt;0,X15&lt;=3),"amarillo","verde")),"verde")</f>
        <v>verde</v>
      </c>
      <c r="AC15" s="43" t="str">
        <f t="shared" ref="AC15:AC16" si="28">IF(AND(N15="amarillo",Q15="Sin Diligenciar"),"verde",IF(AND(N15="naranja",Q15="Sin Diligenciar"),"naranja",IF(AND(N15="rojo",Q15="Sin Diligenciar"),"rojo",Z15)))</f>
        <v>verde</v>
      </c>
      <c r="AD15" s="43" t="str">
        <f t="shared" ref="AD15:AD16" si="29">IF(AND(O15="amarillo",R15="Sin Diligenciar"),"verde",IF(AND(O15="naranja",R15="Sin Diligenciar"),"naranja",IF(AND(O15="rojo",R15="Sin Diligenciar"),"rojo",AA15)))</f>
        <v>verde</v>
      </c>
      <c r="AE15" s="43" t="str">
        <f t="shared" ref="AE15:AE16" si="30">IF(AND(P15="amarillo",S15="Sin Diligenciar"),"verde",IF(AND(P15="naranja",S15="Sin Diligenciar"),"naranja",IF(AND(P15="rojo",S15="Sin Diligenciar"),"rojo",AB15)))</f>
        <v>verde</v>
      </c>
      <c r="AF15" s="135" t="str">
        <f t="shared" ref="AF15:AF16" si="31">IF(OR(AC15="rojo",AD15="rojo",AE15="rojo"),"rojo",IF(OR(AC15="naranja",AD15="naranja",AE15="naranja"),"naranja",IF(OR(AC15="amarillo",AD15="amarillo",AE15="amarillo"),"amarillo","verde")))</f>
        <v>verde</v>
      </c>
      <c r="AG15" s="144">
        <f t="shared" ref="AG15:AG16" si="32">IF(OR(AD15="rojo",AE15="rojo",AF15="rojo"),1,IF(OR(AD15="naranja",AE15="naranja",AF15="naranja"),2,IF(OR(AD15="amarillo",AE15="amarillo",AF15="amarillo"),3,4)))</f>
        <v>4</v>
      </c>
      <c r="AH15" s="43"/>
      <c r="AI15" s="43"/>
      <c r="AJ15" s="43"/>
      <c r="AK15" s="43"/>
    </row>
    <row r="16" spans="1:37" s="71" customFormat="1" ht="57.75" customHeight="1" x14ac:dyDescent="0.3">
      <c r="A16" s="444"/>
      <c r="B16" s="240"/>
      <c r="C16" s="334"/>
      <c r="D16" s="334"/>
      <c r="E16" s="329"/>
      <c r="F16" s="455"/>
      <c r="G16" s="42">
        <v>46719</v>
      </c>
      <c r="H16" s="443"/>
      <c r="I16" s="62"/>
      <c r="J16" s="74"/>
      <c r="K16" s="63"/>
      <c r="L16" s="153"/>
      <c r="M16" s="12"/>
      <c r="N16" s="135" t="str">
        <f t="shared" si="4"/>
        <v>NA</v>
      </c>
      <c r="O16" s="135" t="str">
        <f t="shared" si="0"/>
        <v>NA</v>
      </c>
      <c r="P16" s="135" t="str">
        <f t="shared" si="0"/>
        <v>NA</v>
      </c>
      <c r="Q16" s="36" t="str">
        <f t="shared" si="21"/>
        <v>Sin Diligenciar</v>
      </c>
      <c r="R16" s="36" t="str">
        <f t="shared" si="22"/>
        <v>Sin Diligenciar</v>
      </c>
      <c r="S16" s="140" t="str">
        <f t="shared" si="23"/>
        <v>Sin Diligenciar</v>
      </c>
      <c r="T16" s="137" t="str">
        <f t="shared" si="24"/>
        <v>Sin Diligenciar</v>
      </c>
      <c r="U16" s="141"/>
      <c r="V16" s="141"/>
      <c r="W16" s="36"/>
      <c r="X16" s="140"/>
      <c r="Y16" s="36"/>
      <c r="Z16" s="109" t="str">
        <f t="shared" si="25"/>
        <v>verde</v>
      </c>
      <c r="AA16" s="109" t="str">
        <f t="shared" si="26"/>
        <v>verde</v>
      </c>
      <c r="AB16" s="129" t="str">
        <f t="shared" si="27"/>
        <v>verde</v>
      </c>
      <c r="AC16" s="43" t="str">
        <f t="shared" si="28"/>
        <v>verde</v>
      </c>
      <c r="AD16" s="43" t="str">
        <f t="shared" si="29"/>
        <v>verde</v>
      </c>
      <c r="AE16" s="43" t="str">
        <f t="shared" si="30"/>
        <v>verde</v>
      </c>
      <c r="AF16" s="135" t="str">
        <f t="shared" si="31"/>
        <v>verde</v>
      </c>
      <c r="AG16" s="144">
        <f t="shared" si="32"/>
        <v>4</v>
      </c>
      <c r="AH16" s="43"/>
      <c r="AI16" s="43"/>
      <c r="AJ16" s="43"/>
      <c r="AK16" s="43"/>
    </row>
    <row r="17" spans="1:37" s="71" customFormat="1" ht="88.5" customHeight="1" x14ac:dyDescent="0.3">
      <c r="A17" s="444"/>
      <c r="B17" s="23" t="s">
        <v>144</v>
      </c>
      <c r="C17" s="69" t="s">
        <v>313</v>
      </c>
      <c r="D17" s="63" t="s">
        <v>314</v>
      </c>
      <c r="E17" s="36" t="s">
        <v>315</v>
      </c>
      <c r="F17" s="72">
        <v>45717</v>
      </c>
      <c r="G17" s="42">
        <v>45989</v>
      </c>
      <c r="H17" s="42">
        <v>45989</v>
      </c>
      <c r="I17" s="62" t="s">
        <v>316</v>
      </c>
      <c r="J17" s="74" t="s">
        <v>317</v>
      </c>
      <c r="K17" s="63"/>
      <c r="L17" s="153"/>
      <c r="M17" s="12"/>
      <c r="N17" s="135" t="str">
        <f t="shared" si="4"/>
        <v>NA</v>
      </c>
      <c r="O17" s="135" t="str">
        <f t="shared" si="0"/>
        <v>NA</v>
      </c>
      <c r="P17" s="135" t="str">
        <f t="shared" ca="1" si="0"/>
        <v>amarillo</v>
      </c>
      <c r="Q17" s="36" t="str">
        <f t="shared" si="5"/>
        <v>Calificar</v>
      </c>
      <c r="R17" s="36" t="str">
        <f t="shared" si="5"/>
        <v>Calificar</v>
      </c>
      <c r="S17" s="140" t="str">
        <f t="shared" si="5"/>
        <v>Sin Diligenciar</v>
      </c>
      <c r="T17" s="137" t="str">
        <f t="shared" si="6"/>
        <v>Calificar</v>
      </c>
      <c r="U17" s="141">
        <v>5</v>
      </c>
      <c r="V17" s="141"/>
      <c r="W17" s="36"/>
      <c r="X17" s="140"/>
      <c r="Y17" s="36"/>
      <c r="Z17" s="109" t="str">
        <f t="shared" ref="Z17:Z22" si="33">IF(T17="Calificar",IF(U17=0,"rojo",IF(AND(U17&gt;0,U17&lt;=3),"amarillo","verde")),"verde")</f>
        <v>verde</v>
      </c>
      <c r="AA17" s="109" t="str">
        <f t="shared" ref="AA17:AA22" si="34">IF(U17="Calificar",IF(W17=0,"rojo",IF(AND(W17&gt;0,W17&lt;=3),"amarillo","verde")),"verde")</f>
        <v>verde</v>
      </c>
      <c r="AB17" s="129" t="str">
        <f t="shared" si="1"/>
        <v>verde</v>
      </c>
      <c r="AC17" s="43" t="str">
        <f t="shared" ref="AC17:AE22" si="35">IF(AND(N17="amarillo",Q17="Sin Diligenciar"),"verde",IF(AND(N17="naranja",Q17="Sin Diligenciar"),"naranja",IF(AND(N17="rojo",Q17="Sin Diligenciar"),"rojo",Z17)))</f>
        <v>verde</v>
      </c>
      <c r="AD17" s="43" t="str">
        <f t="shared" si="35"/>
        <v>verde</v>
      </c>
      <c r="AE17" s="43" t="str">
        <f t="shared" ca="1" si="35"/>
        <v>verde</v>
      </c>
      <c r="AF17" s="135" t="str">
        <f t="shared" ca="1" si="7"/>
        <v>verde</v>
      </c>
      <c r="AG17" s="144">
        <f t="shared" ca="1" si="3"/>
        <v>4</v>
      </c>
      <c r="AH17" s="12"/>
      <c r="AI17" s="12"/>
      <c r="AJ17" s="12"/>
      <c r="AK17" s="12"/>
    </row>
    <row r="18" spans="1:37" s="71" customFormat="1" ht="127.5" customHeight="1" x14ac:dyDescent="0.3">
      <c r="A18" s="444"/>
      <c r="B18" s="23" t="s">
        <v>148</v>
      </c>
      <c r="C18" s="63" t="s">
        <v>318</v>
      </c>
      <c r="D18" s="29" t="s">
        <v>319</v>
      </c>
      <c r="E18" s="29" t="s">
        <v>320</v>
      </c>
      <c r="F18" s="72">
        <v>45691</v>
      </c>
      <c r="G18" s="72">
        <v>45838</v>
      </c>
      <c r="H18" s="72">
        <v>45838</v>
      </c>
      <c r="I18" s="62" t="s">
        <v>279</v>
      </c>
      <c r="J18" s="74"/>
      <c r="K18" s="63"/>
      <c r="L18" s="153"/>
      <c r="M18" s="12"/>
      <c r="N18" s="135" t="str">
        <f t="shared" si="4"/>
        <v>NA</v>
      </c>
      <c r="O18" s="135" t="str">
        <f t="shared" ca="1" si="0"/>
        <v>rojo</v>
      </c>
      <c r="P18" s="135" t="str">
        <f t="shared" si="0"/>
        <v>NA</v>
      </c>
      <c r="Q18" s="36" t="str">
        <f t="shared" si="5"/>
        <v>Calificar</v>
      </c>
      <c r="R18" s="36" t="str">
        <f t="shared" si="5"/>
        <v>Sin Diligenciar</v>
      </c>
      <c r="S18" s="140" t="str">
        <f t="shared" si="5"/>
        <v>Sin Diligenciar</v>
      </c>
      <c r="T18" s="137" t="str">
        <f t="shared" si="6"/>
        <v>Calificar</v>
      </c>
      <c r="U18" s="141">
        <v>3</v>
      </c>
      <c r="V18" s="141"/>
      <c r="W18" s="36"/>
      <c r="X18" s="140"/>
      <c r="Y18" s="36"/>
      <c r="Z18" s="109" t="str">
        <f t="shared" si="33"/>
        <v>amarillo</v>
      </c>
      <c r="AA18" s="109" t="str">
        <f t="shared" si="34"/>
        <v>verde</v>
      </c>
      <c r="AB18" s="129" t="str">
        <f t="shared" si="1"/>
        <v>verde</v>
      </c>
      <c r="AC18" s="43" t="str">
        <f t="shared" si="35"/>
        <v>amarillo</v>
      </c>
      <c r="AD18" s="43" t="str">
        <f t="shared" ca="1" si="35"/>
        <v>rojo</v>
      </c>
      <c r="AE18" s="43" t="str">
        <f t="shared" si="35"/>
        <v>verde</v>
      </c>
      <c r="AF18" s="135" t="str">
        <f t="shared" ca="1" si="7"/>
        <v>rojo</v>
      </c>
      <c r="AG18" s="144">
        <f t="shared" ca="1" si="3"/>
        <v>1</v>
      </c>
      <c r="AH18" s="12"/>
      <c r="AI18" s="12"/>
      <c r="AJ18" s="12"/>
      <c r="AK18" s="12"/>
    </row>
    <row r="19" spans="1:37" s="71" customFormat="1" ht="84.75" customHeight="1" x14ac:dyDescent="0.3">
      <c r="A19" s="403"/>
      <c r="B19" s="23" t="s">
        <v>153</v>
      </c>
      <c r="C19" s="69" t="s">
        <v>321</v>
      </c>
      <c r="D19" s="63" t="s">
        <v>322</v>
      </c>
      <c r="E19" s="65" t="s">
        <v>323</v>
      </c>
      <c r="F19" s="72">
        <v>45672</v>
      </c>
      <c r="G19" s="42">
        <v>46006</v>
      </c>
      <c r="H19" s="42">
        <v>46006</v>
      </c>
      <c r="I19" s="62" t="s">
        <v>324</v>
      </c>
      <c r="J19" s="74"/>
      <c r="K19" s="63"/>
      <c r="L19" s="153"/>
      <c r="M19" s="12"/>
      <c r="N19" s="135" t="str">
        <f t="shared" si="4"/>
        <v>NA</v>
      </c>
      <c r="O19" s="135" t="str">
        <f t="shared" si="0"/>
        <v>NA</v>
      </c>
      <c r="P19" s="135" t="str">
        <f t="shared" ca="1" si="0"/>
        <v>amarillo</v>
      </c>
      <c r="Q19" s="36" t="str">
        <f t="shared" si="5"/>
        <v>Calificar</v>
      </c>
      <c r="R19" s="36" t="str">
        <f t="shared" si="5"/>
        <v>Sin Diligenciar</v>
      </c>
      <c r="S19" s="140" t="str">
        <f t="shared" si="5"/>
        <v>Sin Diligenciar</v>
      </c>
      <c r="T19" s="137" t="str">
        <f t="shared" si="6"/>
        <v>Calificar</v>
      </c>
      <c r="U19" s="141">
        <v>3</v>
      </c>
      <c r="V19" s="141"/>
      <c r="W19" s="36"/>
      <c r="X19" s="140"/>
      <c r="Y19" s="36"/>
      <c r="Z19" s="109" t="str">
        <f t="shared" si="33"/>
        <v>amarillo</v>
      </c>
      <c r="AA19" s="109" t="str">
        <f t="shared" si="34"/>
        <v>verde</v>
      </c>
      <c r="AB19" s="129" t="str">
        <f t="shared" si="1"/>
        <v>verde</v>
      </c>
      <c r="AC19" s="43" t="str">
        <f t="shared" si="35"/>
        <v>amarillo</v>
      </c>
      <c r="AD19" s="43" t="str">
        <f t="shared" si="35"/>
        <v>verde</v>
      </c>
      <c r="AE19" s="43" t="str">
        <f t="shared" ca="1" si="35"/>
        <v>verde</v>
      </c>
      <c r="AF19" s="135" t="str">
        <f t="shared" ca="1" si="7"/>
        <v>amarillo</v>
      </c>
      <c r="AG19" s="144">
        <f t="shared" ca="1" si="3"/>
        <v>3</v>
      </c>
      <c r="AH19" s="12"/>
      <c r="AI19" s="12"/>
      <c r="AJ19" s="12"/>
      <c r="AK19" s="12"/>
    </row>
    <row r="20" spans="1:37" s="44" customFormat="1" ht="92.25" customHeight="1" x14ac:dyDescent="0.3">
      <c r="A20" s="419" t="s">
        <v>325</v>
      </c>
      <c r="B20" s="23" t="s">
        <v>69</v>
      </c>
      <c r="C20" s="36" t="s">
        <v>326</v>
      </c>
      <c r="D20" s="36" t="s">
        <v>327</v>
      </c>
      <c r="E20" s="36" t="s">
        <v>328</v>
      </c>
      <c r="F20" s="42">
        <v>45931</v>
      </c>
      <c r="G20" s="42">
        <v>45989</v>
      </c>
      <c r="H20" s="42">
        <v>45989</v>
      </c>
      <c r="I20" s="62"/>
      <c r="J20" s="62"/>
      <c r="K20" s="29"/>
      <c r="L20" s="153"/>
      <c r="M20" s="12"/>
      <c r="N20" s="135" t="str">
        <f t="shared" si="4"/>
        <v>NA</v>
      </c>
      <c r="O20" s="135" t="str">
        <f t="shared" si="0"/>
        <v>NA</v>
      </c>
      <c r="P20" s="135" t="str">
        <f t="shared" ca="1" si="0"/>
        <v>amarillo</v>
      </c>
      <c r="Q20" s="36" t="str">
        <f t="shared" si="5"/>
        <v>Sin Diligenciar</v>
      </c>
      <c r="R20" s="36" t="str">
        <f t="shared" si="5"/>
        <v>Sin Diligenciar</v>
      </c>
      <c r="S20" s="140" t="str">
        <f t="shared" si="5"/>
        <v>Sin Diligenciar</v>
      </c>
      <c r="T20" s="137" t="str">
        <f t="shared" si="6"/>
        <v>Sin Diligenciar</v>
      </c>
      <c r="U20" s="141">
        <v>3</v>
      </c>
      <c r="V20" s="141"/>
      <c r="W20" s="36"/>
      <c r="X20" s="140"/>
      <c r="Y20" s="36"/>
      <c r="Z20" s="109" t="str">
        <f t="shared" si="33"/>
        <v>verde</v>
      </c>
      <c r="AA20" s="109" t="str">
        <f t="shared" si="34"/>
        <v>verde</v>
      </c>
      <c r="AB20" s="129" t="str">
        <f t="shared" si="1"/>
        <v>verde</v>
      </c>
      <c r="AC20" s="43" t="str">
        <f t="shared" si="35"/>
        <v>verde</v>
      </c>
      <c r="AD20" s="43" t="str">
        <f t="shared" si="35"/>
        <v>verde</v>
      </c>
      <c r="AE20" s="43" t="str">
        <f t="shared" ca="1" si="35"/>
        <v>verde</v>
      </c>
      <c r="AF20" s="135" t="str">
        <f t="shared" ca="1" si="7"/>
        <v>verde</v>
      </c>
      <c r="AG20" s="144">
        <f t="shared" ca="1" si="3"/>
        <v>4</v>
      </c>
      <c r="AH20" s="12"/>
      <c r="AI20" s="12"/>
      <c r="AJ20" s="12"/>
      <c r="AK20" s="12"/>
    </row>
    <row r="21" spans="1:37" s="44" customFormat="1" ht="80.25" customHeight="1" x14ac:dyDescent="0.3">
      <c r="A21" s="420"/>
      <c r="B21" s="23" t="s">
        <v>215</v>
      </c>
      <c r="C21" s="29" t="s">
        <v>329</v>
      </c>
      <c r="D21" s="36" t="s">
        <v>330</v>
      </c>
      <c r="E21" s="36" t="s">
        <v>331</v>
      </c>
      <c r="F21" s="41">
        <v>45717</v>
      </c>
      <c r="G21" s="42">
        <v>46021</v>
      </c>
      <c r="H21" s="42">
        <v>46021</v>
      </c>
      <c r="I21" s="62" t="s">
        <v>332</v>
      </c>
      <c r="J21" s="62" t="s">
        <v>332</v>
      </c>
      <c r="K21" s="29"/>
      <c r="L21" s="153"/>
      <c r="M21" s="12"/>
      <c r="N21" s="135" t="str">
        <f t="shared" si="4"/>
        <v>NA</v>
      </c>
      <c r="O21" s="135" t="str">
        <f t="shared" si="0"/>
        <v>NA</v>
      </c>
      <c r="P21" s="135" t="str">
        <f t="shared" ca="1" si="0"/>
        <v>amarillo</v>
      </c>
      <c r="Q21" s="36" t="str">
        <f t="shared" si="5"/>
        <v>Calificar</v>
      </c>
      <c r="R21" s="36" t="str">
        <f t="shared" si="5"/>
        <v>Calificar</v>
      </c>
      <c r="S21" s="140" t="str">
        <f t="shared" si="5"/>
        <v>Sin Diligenciar</v>
      </c>
      <c r="T21" s="137" t="str">
        <f t="shared" si="6"/>
        <v>Calificar</v>
      </c>
      <c r="U21" s="141">
        <v>3</v>
      </c>
      <c r="V21" s="141"/>
      <c r="W21" s="36"/>
      <c r="X21" s="140"/>
      <c r="Y21" s="36"/>
      <c r="Z21" s="109" t="str">
        <f t="shared" si="33"/>
        <v>amarillo</v>
      </c>
      <c r="AA21" s="109" t="str">
        <f t="shared" si="34"/>
        <v>verde</v>
      </c>
      <c r="AB21" s="129" t="str">
        <f t="shared" si="1"/>
        <v>verde</v>
      </c>
      <c r="AC21" s="43" t="str">
        <f t="shared" si="35"/>
        <v>amarillo</v>
      </c>
      <c r="AD21" s="43" t="str">
        <f t="shared" si="35"/>
        <v>verde</v>
      </c>
      <c r="AE21" s="43" t="str">
        <f t="shared" ca="1" si="35"/>
        <v>verde</v>
      </c>
      <c r="AF21" s="135" t="str">
        <f t="shared" ca="1" si="7"/>
        <v>amarillo</v>
      </c>
      <c r="AG21" s="144">
        <f t="shared" ca="1" si="3"/>
        <v>3</v>
      </c>
      <c r="AH21" s="12"/>
      <c r="AI21" s="12"/>
      <c r="AJ21" s="12"/>
      <c r="AK21" s="12"/>
    </row>
    <row r="22" spans="1:37" s="44" customFormat="1" ht="230.4" x14ac:dyDescent="0.3">
      <c r="A22" s="420"/>
      <c r="B22" s="232" t="s">
        <v>218</v>
      </c>
      <c r="C22" s="327" t="s">
        <v>333</v>
      </c>
      <c r="D22" s="327" t="s">
        <v>334</v>
      </c>
      <c r="E22" s="357" t="s">
        <v>245</v>
      </c>
      <c r="F22" s="410">
        <v>45691</v>
      </c>
      <c r="G22" s="360">
        <v>45777</v>
      </c>
      <c r="H22" s="441">
        <v>45989</v>
      </c>
      <c r="I22" s="62" t="s">
        <v>335</v>
      </c>
      <c r="J22" s="29"/>
      <c r="K22" s="29"/>
      <c r="L22" s="153"/>
      <c r="M22" s="12"/>
      <c r="N22" s="135" t="str">
        <f t="shared" si="4"/>
        <v>NA</v>
      </c>
      <c r="O22" s="135" t="str">
        <f t="shared" si="0"/>
        <v>NA</v>
      </c>
      <c r="P22" s="135" t="str">
        <f t="shared" ca="1" si="0"/>
        <v>amarillo</v>
      </c>
      <c r="Q22" s="36" t="str">
        <f t="shared" si="5"/>
        <v>Calificar</v>
      </c>
      <c r="R22" s="36" t="str">
        <f t="shared" si="5"/>
        <v>Sin Diligenciar</v>
      </c>
      <c r="S22" s="140" t="str">
        <f t="shared" si="5"/>
        <v>Sin Diligenciar</v>
      </c>
      <c r="T22" s="137" t="str">
        <f t="shared" si="6"/>
        <v>Calificar</v>
      </c>
      <c r="U22" s="142">
        <v>5</v>
      </c>
      <c r="V22" s="142"/>
      <c r="W22" s="109"/>
      <c r="X22" s="157"/>
      <c r="Y22" s="109"/>
      <c r="Z22" s="109" t="str">
        <f t="shared" si="33"/>
        <v>verde</v>
      </c>
      <c r="AA22" s="109" t="str">
        <f t="shared" si="34"/>
        <v>verde</v>
      </c>
      <c r="AB22" s="129" t="str">
        <f t="shared" si="1"/>
        <v>verde</v>
      </c>
      <c r="AC22" s="43" t="str">
        <f t="shared" si="35"/>
        <v>verde</v>
      </c>
      <c r="AD22" s="43" t="str">
        <f t="shared" si="35"/>
        <v>verde</v>
      </c>
      <c r="AE22" s="43" t="str">
        <f t="shared" ca="1" si="35"/>
        <v>verde</v>
      </c>
      <c r="AF22" s="135" t="str">
        <f t="shared" ca="1" si="7"/>
        <v>verde</v>
      </c>
      <c r="AG22" s="144">
        <f t="shared" ca="1" si="3"/>
        <v>4</v>
      </c>
      <c r="AH22" s="12"/>
      <c r="AI22" s="12"/>
      <c r="AJ22" s="12"/>
      <c r="AK22" s="12"/>
    </row>
    <row r="23" spans="1:37" s="44" customFormat="1" ht="148.94999999999999" customHeight="1" x14ac:dyDescent="0.3">
      <c r="A23" s="420"/>
      <c r="B23" s="326"/>
      <c r="C23" s="328"/>
      <c r="D23" s="328"/>
      <c r="E23" s="358"/>
      <c r="F23" s="410"/>
      <c r="G23" s="360">
        <v>45900</v>
      </c>
      <c r="H23" s="442"/>
      <c r="I23" s="62"/>
      <c r="J23" s="291" t="s">
        <v>336</v>
      </c>
      <c r="K23" s="29"/>
      <c r="L23" s="153"/>
      <c r="M23" s="12"/>
      <c r="N23" s="135" t="str">
        <f t="shared" si="4"/>
        <v>NA</v>
      </c>
      <c r="O23" s="135" t="str">
        <f t="shared" si="0"/>
        <v>NA</v>
      </c>
      <c r="P23" s="135" t="str">
        <f t="shared" si="0"/>
        <v>NA</v>
      </c>
      <c r="Q23" s="36" t="str">
        <f t="shared" ref="Q23:Q24" si="36">IF(ISBLANK(I23),"Sin Diligenciar","Calificar")</f>
        <v>Sin Diligenciar</v>
      </c>
      <c r="R23" s="36" t="str">
        <f t="shared" ref="R23:R24" si="37">IF(ISBLANK(J23),"Sin Diligenciar","Calificar")</f>
        <v>Calificar</v>
      </c>
      <c r="S23" s="140" t="str">
        <f t="shared" ref="S23:S24" si="38">IF(ISBLANK(K23),"Sin Diligenciar","Calificar")</f>
        <v>Sin Diligenciar</v>
      </c>
      <c r="T23" s="137" t="str">
        <f t="shared" ref="T23:T24" si="39">IF(OR(Q23="Calificar",R23="Calificar",S23="Calificar"),"Calificar","Sin Diligenciar")</f>
        <v>Calificar</v>
      </c>
      <c r="U23" s="142"/>
      <c r="V23" s="142"/>
      <c r="W23" s="109"/>
      <c r="X23" s="157"/>
      <c r="Y23" s="109"/>
      <c r="Z23" s="109" t="str">
        <f t="shared" ref="Z23:Z24" si="40">IF(T23="Calificar",IF(U23=0,"rojo",IF(AND(U23&gt;0,U23&lt;=3),"amarillo","verde")),"verde")</f>
        <v>rojo</v>
      </c>
      <c r="AA23" s="109" t="str">
        <f t="shared" ref="AA23:AA24" si="41">IF(U23="Calificar",IF(W23=0,"rojo",IF(AND(W23&gt;0,W23&lt;=3),"amarillo","verde")),"verde")</f>
        <v>verde</v>
      </c>
      <c r="AB23" s="129" t="str">
        <f t="shared" ref="AB23:AB24" si="42">IF(W23="Calificar",IF(X23=0,"rojo",IF(AND(X23&gt;0,X23&lt;=3),"amarillo","verde")),"verde")</f>
        <v>verde</v>
      </c>
      <c r="AC23" s="43" t="str">
        <f t="shared" ref="AC23:AC24" si="43">IF(AND(N23="amarillo",Q23="Sin Diligenciar"),"verde",IF(AND(N23="naranja",Q23="Sin Diligenciar"),"naranja",IF(AND(N23="rojo",Q23="Sin Diligenciar"),"rojo",Z23)))</f>
        <v>rojo</v>
      </c>
      <c r="AD23" s="43" t="str">
        <f t="shared" ref="AD23:AD24" si="44">IF(AND(O23="amarillo",R23="Sin Diligenciar"),"verde",IF(AND(O23="naranja",R23="Sin Diligenciar"),"naranja",IF(AND(O23="rojo",R23="Sin Diligenciar"),"rojo",AA23)))</f>
        <v>verde</v>
      </c>
      <c r="AE23" s="43" t="str">
        <f t="shared" ref="AE23:AE24" si="45">IF(AND(P23="amarillo",S23="Sin Diligenciar"),"verde",IF(AND(P23="naranja",S23="Sin Diligenciar"),"naranja",IF(AND(P23="rojo",S23="Sin Diligenciar"),"rojo",AB23)))</f>
        <v>verde</v>
      </c>
      <c r="AF23" s="135" t="str">
        <f t="shared" ref="AF23:AF24" si="46">IF(OR(AC23="rojo",AD23="rojo",AE23="rojo"),"rojo",IF(OR(AC23="naranja",AD23="naranja",AE23="naranja"),"naranja",IF(OR(AC23="amarillo",AD23="amarillo",AE23="amarillo"),"amarillo","verde")))</f>
        <v>rojo</v>
      </c>
      <c r="AG23" s="144">
        <f t="shared" ref="AG23:AG24" si="47">IF(OR(AD23="rojo",AE23="rojo",AF23="rojo"),1,IF(OR(AD23="naranja",AE23="naranja",AF23="naranja"),2,IF(OR(AD23="amarillo",AE23="amarillo",AF23="amarillo"),3,4)))</f>
        <v>1</v>
      </c>
      <c r="AH23" s="12"/>
      <c r="AI23" s="12"/>
      <c r="AJ23" s="12"/>
      <c r="AK23" s="12"/>
    </row>
    <row r="24" spans="1:37" s="44" customFormat="1" ht="36.75" customHeight="1" x14ac:dyDescent="0.3">
      <c r="A24" s="420"/>
      <c r="B24" s="240"/>
      <c r="C24" s="329"/>
      <c r="D24" s="329"/>
      <c r="E24" s="359"/>
      <c r="F24" s="410"/>
      <c r="G24" s="360" t="s">
        <v>337</v>
      </c>
      <c r="H24" s="443"/>
      <c r="I24" s="62"/>
      <c r="J24" s="29"/>
      <c r="K24" s="29"/>
      <c r="L24" s="153"/>
      <c r="M24" s="12"/>
      <c r="N24" s="135" t="str">
        <f t="shared" si="4"/>
        <v>NA</v>
      </c>
      <c r="O24" s="135" t="str">
        <f t="shared" si="0"/>
        <v>NA</v>
      </c>
      <c r="P24" s="135" t="str">
        <f t="shared" si="0"/>
        <v>NA</v>
      </c>
      <c r="Q24" s="36" t="str">
        <f t="shared" si="36"/>
        <v>Sin Diligenciar</v>
      </c>
      <c r="R24" s="36" t="str">
        <f t="shared" si="37"/>
        <v>Sin Diligenciar</v>
      </c>
      <c r="S24" s="140" t="str">
        <f t="shared" si="38"/>
        <v>Sin Diligenciar</v>
      </c>
      <c r="T24" s="137" t="str">
        <f t="shared" si="39"/>
        <v>Sin Diligenciar</v>
      </c>
      <c r="U24" s="142"/>
      <c r="V24" s="142"/>
      <c r="W24" s="109"/>
      <c r="X24" s="157"/>
      <c r="Y24" s="109"/>
      <c r="Z24" s="109" t="str">
        <f t="shared" si="40"/>
        <v>verde</v>
      </c>
      <c r="AA24" s="109" t="str">
        <f t="shared" si="41"/>
        <v>verde</v>
      </c>
      <c r="AB24" s="129" t="str">
        <f t="shared" si="42"/>
        <v>verde</v>
      </c>
      <c r="AC24" s="43" t="str">
        <f t="shared" si="43"/>
        <v>verde</v>
      </c>
      <c r="AD24" s="43" t="str">
        <f t="shared" si="44"/>
        <v>verde</v>
      </c>
      <c r="AE24" s="43" t="str">
        <f t="shared" si="45"/>
        <v>verde</v>
      </c>
      <c r="AF24" s="135" t="str">
        <f t="shared" si="46"/>
        <v>verde</v>
      </c>
      <c r="AG24" s="144">
        <f t="shared" si="47"/>
        <v>4</v>
      </c>
      <c r="AH24" s="12"/>
      <c r="AI24" s="12"/>
      <c r="AJ24" s="12"/>
      <c r="AK24" s="12"/>
    </row>
    <row r="25" spans="1:37" s="44" customFormat="1" ht="72" x14ac:dyDescent="0.3">
      <c r="A25" s="420"/>
      <c r="B25" s="23" t="s">
        <v>222</v>
      </c>
      <c r="C25" s="29" t="s">
        <v>338</v>
      </c>
      <c r="D25" s="29" t="s">
        <v>339</v>
      </c>
      <c r="E25" s="29" t="s">
        <v>340</v>
      </c>
      <c r="F25" s="241">
        <v>45870</v>
      </c>
      <c r="G25" s="42">
        <v>45930</v>
      </c>
      <c r="H25" s="42">
        <v>45930</v>
      </c>
      <c r="I25" s="62" t="s">
        <v>279</v>
      </c>
      <c r="J25" s="62"/>
      <c r="K25" s="29"/>
      <c r="L25" s="153"/>
      <c r="M25" s="12"/>
      <c r="N25" s="135" t="str">
        <f t="shared" si="4"/>
        <v>NA</v>
      </c>
      <c r="O25" s="135" t="str">
        <f t="shared" si="0"/>
        <v>NA</v>
      </c>
      <c r="P25" s="135" t="str">
        <f t="shared" ca="1" si="0"/>
        <v>amarillo</v>
      </c>
      <c r="Q25" s="36" t="str">
        <f t="shared" si="5"/>
        <v>Calificar</v>
      </c>
      <c r="R25" s="36" t="str">
        <f t="shared" si="5"/>
        <v>Sin Diligenciar</v>
      </c>
      <c r="S25" s="140" t="str">
        <f t="shared" si="5"/>
        <v>Sin Diligenciar</v>
      </c>
      <c r="T25" s="137" t="str">
        <f t="shared" si="6"/>
        <v>Calificar</v>
      </c>
      <c r="U25" s="143">
        <v>3</v>
      </c>
      <c r="V25" s="143"/>
      <c r="W25" s="135"/>
      <c r="X25" s="158"/>
      <c r="Y25" s="135"/>
      <c r="Z25" s="109" t="str">
        <f t="shared" ref="Z25:Z33" si="48">IF(T25="Calificar",IF(U25=0,"rojo",IF(AND(U25&gt;0,U25&lt;=3),"amarillo","verde")),"verde")</f>
        <v>amarillo</v>
      </c>
      <c r="AA25" s="109" t="str">
        <f t="shared" ref="AA25:AA33" si="49">IF(U25="Calificar",IF(W25=0,"rojo",IF(AND(W25&gt;0,W25&lt;=3),"amarillo","verde")),"verde")</f>
        <v>verde</v>
      </c>
      <c r="AB25" s="129" t="str">
        <f t="shared" si="1"/>
        <v>verde</v>
      </c>
      <c r="AC25" s="43" t="str">
        <f t="shared" ref="AC25:AC33" si="50">IF(AND(N25="amarillo",Q25="Sin Diligenciar"),"verde",IF(AND(N25="naranja",Q25="Sin Diligenciar"),"naranja",IF(AND(N25="rojo",Q25="Sin Diligenciar"),"rojo",Z25)))</f>
        <v>amarillo</v>
      </c>
      <c r="AD25" s="43" t="str">
        <f t="shared" ref="AD25:AD33" si="51">IF(AND(O25="amarillo",R25="Sin Diligenciar"),"verde",IF(AND(O25="naranja",R25="Sin Diligenciar"),"naranja",IF(AND(O25="rojo",R25="Sin Diligenciar"),"rojo",AA25)))</f>
        <v>verde</v>
      </c>
      <c r="AE25" s="43" t="str">
        <f t="shared" ref="AE25:AE33" ca="1" si="52">IF(AND(P25="amarillo",S25="Sin Diligenciar"),"verde",IF(AND(P25="naranja",S25="Sin Diligenciar"),"naranja",IF(AND(P25="rojo",S25="Sin Diligenciar"),"rojo",AB25)))</f>
        <v>verde</v>
      </c>
      <c r="AF25" s="135" t="str">
        <f t="shared" ca="1" si="7"/>
        <v>amarillo</v>
      </c>
      <c r="AG25" s="144">
        <f t="shared" ca="1" si="3"/>
        <v>3</v>
      </c>
      <c r="AH25" s="43"/>
      <c r="AI25" s="43"/>
      <c r="AJ25" s="43"/>
      <c r="AK25" s="43"/>
    </row>
    <row r="26" spans="1:37" s="44" customFormat="1" ht="115.2" x14ac:dyDescent="0.3">
      <c r="A26" s="420"/>
      <c r="B26" s="23" t="s">
        <v>227</v>
      </c>
      <c r="C26" s="29" t="s">
        <v>341</v>
      </c>
      <c r="D26" s="36" t="s">
        <v>342</v>
      </c>
      <c r="E26" s="36" t="s">
        <v>343</v>
      </c>
      <c r="F26" s="42">
        <v>45931</v>
      </c>
      <c r="G26" s="42">
        <v>45961</v>
      </c>
      <c r="H26" s="42">
        <v>45961</v>
      </c>
      <c r="I26" s="62" t="s">
        <v>344</v>
      </c>
      <c r="J26" s="62"/>
      <c r="K26" s="29"/>
      <c r="L26" s="153"/>
      <c r="M26" s="12"/>
      <c r="N26" s="135" t="str">
        <f t="shared" si="4"/>
        <v>NA</v>
      </c>
      <c r="O26" s="135" t="str">
        <f t="shared" si="0"/>
        <v>NA</v>
      </c>
      <c r="P26" s="135" t="str">
        <f t="shared" ca="1" si="0"/>
        <v>amarillo</v>
      </c>
      <c r="Q26" s="36" t="str">
        <f t="shared" si="5"/>
        <v>Calificar</v>
      </c>
      <c r="R26" s="36" t="str">
        <f t="shared" si="5"/>
        <v>Sin Diligenciar</v>
      </c>
      <c r="S26" s="140" t="str">
        <f t="shared" si="5"/>
        <v>Sin Diligenciar</v>
      </c>
      <c r="T26" s="145" t="str">
        <f t="shared" si="6"/>
        <v>Calificar</v>
      </c>
      <c r="U26" s="146">
        <v>3</v>
      </c>
      <c r="V26" s="146"/>
      <c r="W26" s="147"/>
      <c r="X26" s="159"/>
      <c r="Y26" s="135"/>
      <c r="Z26" s="109" t="str">
        <f t="shared" si="48"/>
        <v>amarillo</v>
      </c>
      <c r="AA26" s="109" t="str">
        <f t="shared" si="49"/>
        <v>verde</v>
      </c>
      <c r="AB26" s="133" t="str">
        <f t="shared" si="1"/>
        <v>verde</v>
      </c>
      <c r="AC26" s="148" t="str">
        <f t="shared" si="50"/>
        <v>amarillo</v>
      </c>
      <c r="AD26" s="148" t="str">
        <f t="shared" si="51"/>
        <v>verde</v>
      </c>
      <c r="AE26" s="148" t="str">
        <f t="shared" ca="1" si="52"/>
        <v>verde</v>
      </c>
      <c r="AF26" s="147" t="str">
        <f t="shared" ca="1" si="7"/>
        <v>amarillo</v>
      </c>
      <c r="AG26" s="149">
        <f t="shared" ca="1" si="3"/>
        <v>3</v>
      </c>
      <c r="AH26" s="43"/>
      <c r="AI26" s="43"/>
      <c r="AJ26" s="43"/>
      <c r="AK26" s="43"/>
    </row>
    <row r="27" spans="1:37" s="44" customFormat="1" ht="57.6" x14ac:dyDescent="0.3">
      <c r="A27" s="420"/>
      <c r="B27" s="23" t="s">
        <v>230</v>
      </c>
      <c r="C27" s="29" t="s">
        <v>345</v>
      </c>
      <c r="D27" s="29" t="s">
        <v>346</v>
      </c>
      <c r="E27" s="36" t="s">
        <v>299</v>
      </c>
      <c r="F27" s="42">
        <v>45962</v>
      </c>
      <c r="G27" s="42">
        <v>45989</v>
      </c>
      <c r="H27" s="42">
        <v>45989</v>
      </c>
      <c r="I27" s="62" t="s">
        <v>279</v>
      </c>
      <c r="J27" s="62"/>
      <c r="K27" s="29"/>
      <c r="L27" s="153"/>
      <c r="M27" s="12"/>
      <c r="N27" s="135" t="str">
        <f t="shared" si="4"/>
        <v>NA</v>
      </c>
      <c r="O27" s="135" t="str">
        <f t="shared" si="0"/>
        <v>NA</v>
      </c>
      <c r="P27" s="135" t="str">
        <f t="shared" ca="1" si="0"/>
        <v>amarillo</v>
      </c>
      <c r="Q27" s="36" t="str">
        <f t="shared" si="5"/>
        <v>Calificar</v>
      </c>
      <c r="R27" s="36" t="str">
        <f t="shared" si="5"/>
        <v>Sin Diligenciar</v>
      </c>
      <c r="S27" s="140" t="str">
        <f t="shared" si="5"/>
        <v>Sin Diligenciar</v>
      </c>
      <c r="T27" s="145" t="str">
        <f t="shared" si="6"/>
        <v>Calificar</v>
      </c>
      <c r="U27" s="146">
        <v>3</v>
      </c>
      <c r="V27" s="146"/>
      <c r="W27" s="147"/>
      <c r="X27" s="159"/>
      <c r="Y27" s="135"/>
      <c r="Z27" s="109" t="str">
        <f t="shared" si="48"/>
        <v>amarillo</v>
      </c>
      <c r="AA27" s="109" t="str">
        <f t="shared" si="49"/>
        <v>verde</v>
      </c>
      <c r="AB27" s="133" t="str">
        <f t="shared" si="1"/>
        <v>verde</v>
      </c>
      <c r="AC27" s="148" t="str">
        <f t="shared" si="50"/>
        <v>amarillo</v>
      </c>
      <c r="AD27" s="148" t="str">
        <f t="shared" si="51"/>
        <v>verde</v>
      </c>
      <c r="AE27" s="148" t="str">
        <f t="shared" ca="1" si="52"/>
        <v>verde</v>
      </c>
      <c r="AF27" s="147" t="str">
        <f t="shared" ca="1" si="7"/>
        <v>amarillo</v>
      </c>
      <c r="AG27" s="149">
        <f t="shared" ca="1" si="3"/>
        <v>3</v>
      </c>
    </row>
    <row r="28" spans="1:37" s="44" customFormat="1" ht="57.6" x14ac:dyDescent="0.3">
      <c r="A28" s="420"/>
      <c r="B28" s="23" t="s">
        <v>235</v>
      </c>
      <c r="C28" s="29" t="s">
        <v>347</v>
      </c>
      <c r="D28" s="29" t="s">
        <v>348</v>
      </c>
      <c r="E28" s="29" t="s">
        <v>349</v>
      </c>
      <c r="F28" s="42">
        <v>45962</v>
      </c>
      <c r="G28" s="42">
        <v>45989</v>
      </c>
      <c r="H28" s="42">
        <v>45989</v>
      </c>
      <c r="I28" s="62" t="s">
        <v>279</v>
      </c>
      <c r="J28" s="62"/>
      <c r="K28" s="29"/>
      <c r="L28" s="153"/>
      <c r="M28" s="12"/>
      <c r="N28" s="135" t="str">
        <f t="shared" si="4"/>
        <v>NA</v>
      </c>
      <c r="O28" s="135" t="str">
        <f t="shared" si="4"/>
        <v>NA</v>
      </c>
      <c r="P28" s="135" t="str">
        <f t="shared" ca="1" si="4"/>
        <v>amarillo</v>
      </c>
      <c r="Q28" s="36" t="str">
        <f t="shared" si="5"/>
        <v>Calificar</v>
      </c>
      <c r="R28" s="36" t="str">
        <f t="shared" si="5"/>
        <v>Sin Diligenciar</v>
      </c>
      <c r="S28" s="140" t="str">
        <f t="shared" si="5"/>
        <v>Sin Diligenciar</v>
      </c>
      <c r="T28" s="145" t="str">
        <f t="shared" si="6"/>
        <v>Calificar</v>
      </c>
      <c r="U28" s="146">
        <v>3</v>
      </c>
      <c r="V28" s="146"/>
      <c r="W28" s="147"/>
      <c r="X28" s="159"/>
      <c r="Y28" s="135"/>
      <c r="Z28" s="109" t="str">
        <f t="shared" si="48"/>
        <v>amarillo</v>
      </c>
      <c r="AA28" s="109" t="str">
        <f t="shared" si="49"/>
        <v>verde</v>
      </c>
      <c r="AB28" s="133" t="str">
        <f t="shared" ref="AB28:AB43" si="53">IF(W28="Calificar",IF(X28=0,"rojo",IF(AND(X28&gt;0,X28&lt;=3),"amarillo","verde")),"verde")</f>
        <v>verde</v>
      </c>
      <c r="AC28" s="148" t="str">
        <f t="shared" si="50"/>
        <v>amarillo</v>
      </c>
      <c r="AD28" s="148" t="str">
        <f t="shared" si="51"/>
        <v>verde</v>
      </c>
      <c r="AE28" s="148" t="str">
        <f t="shared" ca="1" si="52"/>
        <v>verde</v>
      </c>
      <c r="AF28" s="147" t="str">
        <f t="shared" ca="1" si="7"/>
        <v>amarillo</v>
      </c>
      <c r="AG28" s="149">
        <f t="shared" ca="1" si="3"/>
        <v>3</v>
      </c>
    </row>
    <row r="29" spans="1:37" s="44" customFormat="1" ht="34.799999999999997" x14ac:dyDescent="0.3">
      <c r="A29" s="420"/>
      <c r="B29" s="23" t="s">
        <v>238</v>
      </c>
      <c r="C29" s="29" t="s">
        <v>350</v>
      </c>
      <c r="D29" s="36" t="s">
        <v>351</v>
      </c>
      <c r="E29" s="36" t="s">
        <v>299</v>
      </c>
      <c r="F29" s="42">
        <v>45962</v>
      </c>
      <c r="G29" s="42">
        <v>45989</v>
      </c>
      <c r="H29" s="42">
        <v>45989</v>
      </c>
      <c r="I29" s="62" t="s">
        <v>279</v>
      </c>
      <c r="J29" s="62"/>
      <c r="K29" s="29"/>
      <c r="L29" s="153"/>
      <c r="M29" s="12"/>
      <c r="N29" s="135" t="str">
        <f t="shared" si="4"/>
        <v>NA</v>
      </c>
      <c r="O29" s="135" t="str">
        <f t="shared" si="4"/>
        <v>NA</v>
      </c>
      <c r="P29" s="135" t="str">
        <f t="shared" ca="1" si="4"/>
        <v>amarillo</v>
      </c>
      <c r="Q29" s="36" t="str">
        <f t="shared" si="5"/>
        <v>Calificar</v>
      </c>
      <c r="R29" s="36" t="str">
        <f t="shared" si="5"/>
        <v>Sin Diligenciar</v>
      </c>
      <c r="S29" s="140" t="str">
        <f t="shared" si="5"/>
        <v>Sin Diligenciar</v>
      </c>
      <c r="T29" s="145" t="str">
        <f t="shared" si="6"/>
        <v>Calificar</v>
      </c>
      <c r="U29" s="146">
        <v>3</v>
      </c>
      <c r="V29" s="146"/>
      <c r="W29" s="147"/>
      <c r="X29" s="159"/>
      <c r="Y29" s="135"/>
      <c r="Z29" s="109" t="str">
        <f t="shared" si="48"/>
        <v>amarillo</v>
      </c>
      <c r="AA29" s="109" t="str">
        <f t="shared" si="49"/>
        <v>verde</v>
      </c>
      <c r="AB29" s="133" t="str">
        <f t="shared" si="53"/>
        <v>verde</v>
      </c>
      <c r="AC29" s="148" t="str">
        <f t="shared" si="50"/>
        <v>amarillo</v>
      </c>
      <c r="AD29" s="148" t="str">
        <f t="shared" si="51"/>
        <v>verde</v>
      </c>
      <c r="AE29" s="148" t="str">
        <f t="shared" ca="1" si="52"/>
        <v>verde</v>
      </c>
      <c r="AF29" s="147" t="str">
        <f t="shared" ca="1" si="7"/>
        <v>amarillo</v>
      </c>
      <c r="AG29" s="149">
        <f t="shared" ca="1" si="3"/>
        <v>3</v>
      </c>
    </row>
    <row r="30" spans="1:37" s="44" customFormat="1" ht="34.799999999999997" x14ac:dyDescent="0.3">
      <c r="A30" s="420"/>
      <c r="B30" s="23" t="s">
        <v>242</v>
      </c>
      <c r="C30" s="29" t="s">
        <v>352</v>
      </c>
      <c r="D30" s="29" t="s">
        <v>353</v>
      </c>
      <c r="E30" s="36" t="s">
        <v>354</v>
      </c>
      <c r="F30" s="42">
        <v>45931</v>
      </c>
      <c r="G30" s="42">
        <v>46020</v>
      </c>
      <c r="H30" s="42">
        <v>46020</v>
      </c>
      <c r="I30" s="62"/>
      <c r="J30" s="62"/>
      <c r="K30" s="29"/>
      <c r="L30" s="153"/>
      <c r="M30" s="12"/>
      <c r="N30" s="135" t="str">
        <f t="shared" si="4"/>
        <v>NA</v>
      </c>
      <c r="O30" s="135" t="str">
        <f t="shared" si="4"/>
        <v>NA</v>
      </c>
      <c r="P30" s="135" t="str">
        <f t="shared" ca="1" si="4"/>
        <v>amarillo</v>
      </c>
      <c r="Q30" s="36" t="str">
        <f t="shared" si="5"/>
        <v>Sin Diligenciar</v>
      </c>
      <c r="R30" s="36" t="str">
        <f t="shared" si="5"/>
        <v>Sin Diligenciar</v>
      </c>
      <c r="S30" s="140" t="str">
        <f t="shared" si="5"/>
        <v>Sin Diligenciar</v>
      </c>
      <c r="T30" s="145" t="str">
        <f t="shared" si="6"/>
        <v>Sin Diligenciar</v>
      </c>
      <c r="U30" s="146">
        <v>3</v>
      </c>
      <c r="V30" s="146"/>
      <c r="W30" s="147"/>
      <c r="X30" s="159"/>
      <c r="Y30" s="135"/>
      <c r="Z30" s="109" t="str">
        <f t="shared" si="48"/>
        <v>verde</v>
      </c>
      <c r="AA30" s="109" t="str">
        <f t="shared" si="49"/>
        <v>verde</v>
      </c>
      <c r="AB30" s="133" t="str">
        <f t="shared" si="53"/>
        <v>verde</v>
      </c>
      <c r="AC30" s="148" t="str">
        <f t="shared" si="50"/>
        <v>verde</v>
      </c>
      <c r="AD30" s="148" t="str">
        <f t="shared" si="51"/>
        <v>verde</v>
      </c>
      <c r="AE30" s="148" t="str">
        <f t="shared" ca="1" si="52"/>
        <v>verde</v>
      </c>
      <c r="AF30" s="147" t="str">
        <f t="shared" ca="1" si="7"/>
        <v>verde</v>
      </c>
      <c r="AG30" s="149">
        <f t="shared" ca="1" si="3"/>
        <v>4</v>
      </c>
    </row>
    <row r="31" spans="1:37" s="44" customFormat="1" ht="43.2" x14ac:dyDescent="0.3">
      <c r="A31" s="420"/>
      <c r="B31" s="23" t="s">
        <v>248</v>
      </c>
      <c r="C31" s="29" t="s">
        <v>355</v>
      </c>
      <c r="D31" s="36" t="s">
        <v>356</v>
      </c>
      <c r="E31" s="36" t="s">
        <v>357</v>
      </c>
      <c r="F31" s="42">
        <v>45782</v>
      </c>
      <c r="G31" s="42">
        <v>45989</v>
      </c>
      <c r="H31" s="42">
        <v>45989</v>
      </c>
      <c r="I31" s="62"/>
      <c r="J31" s="29"/>
      <c r="K31" s="29"/>
      <c r="L31" s="153"/>
      <c r="M31" s="12"/>
      <c r="N31" s="135" t="str">
        <f t="shared" si="4"/>
        <v>NA</v>
      </c>
      <c r="O31" s="135" t="str">
        <f t="shared" si="4"/>
        <v>NA</v>
      </c>
      <c r="P31" s="135" t="str">
        <f t="shared" ca="1" si="4"/>
        <v>amarillo</v>
      </c>
      <c r="Q31" s="36" t="str">
        <f t="shared" si="5"/>
        <v>Sin Diligenciar</v>
      </c>
      <c r="R31" s="36" t="str">
        <f t="shared" si="5"/>
        <v>Sin Diligenciar</v>
      </c>
      <c r="S31" s="140" t="str">
        <f t="shared" si="5"/>
        <v>Sin Diligenciar</v>
      </c>
      <c r="T31" s="145" t="str">
        <f t="shared" si="6"/>
        <v>Sin Diligenciar</v>
      </c>
      <c r="U31" s="146">
        <v>3</v>
      </c>
      <c r="V31" s="146"/>
      <c r="W31" s="147"/>
      <c r="X31" s="159"/>
      <c r="Y31" s="135"/>
      <c r="Z31" s="109" t="str">
        <f t="shared" si="48"/>
        <v>verde</v>
      </c>
      <c r="AA31" s="109" t="str">
        <f t="shared" si="49"/>
        <v>verde</v>
      </c>
      <c r="AB31" s="133" t="str">
        <f t="shared" si="53"/>
        <v>verde</v>
      </c>
      <c r="AC31" s="148" t="str">
        <f t="shared" si="50"/>
        <v>verde</v>
      </c>
      <c r="AD31" s="148" t="str">
        <f t="shared" si="51"/>
        <v>verde</v>
      </c>
      <c r="AE31" s="148" t="str">
        <f t="shared" ca="1" si="52"/>
        <v>verde</v>
      </c>
      <c r="AF31" s="147" t="str">
        <f t="shared" ca="1" si="7"/>
        <v>verde</v>
      </c>
      <c r="AG31" s="149">
        <f t="shared" ca="1" si="3"/>
        <v>4</v>
      </c>
    </row>
    <row r="32" spans="1:37" s="44" customFormat="1" ht="86.25" customHeight="1" x14ac:dyDescent="0.3">
      <c r="A32" s="420"/>
      <c r="B32" s="23" t="s">
        <v>253</v>
      </c>
      <c r="C32" s="69" t="s">
        <v>249</v>
      </c>
      <c r="D32" s="36" t="s">
        <v>330</v>
      </c>
      <c r="E32" s="36" t="s">
        <v>315</v>
      </c>
      <c r="F32" s="42">
        <v>45856</v>
      </c>
      <c r="G32" s="21">
        <v>45868</v>
      </c>
      <c r="H32" s="21">
        <v>45868</v>
      </c>
      <c r="I32" s="62" t="s">
        <v>358</v>
      </c>
      <c r="J32" s="25"/>
      <c r="K32" s="70"/>
      <c r="L32" s="153"/>
      <c r="M32" s="12"/>
      <c r="N32" s="135" t="str">
        <f t="shared" si="4"/>
        <v>NA</v>
      </c>
      <c r="O32" s="135" t="str">
        <f t="shared" ca="1" si="4"/>
        <v>rojo</v>
      </c>
      <c r="P32" s="135" t="str">
        <f t="shared" si="4"/>
        <v>NA</v>
      </c>
      <c r="Q32" s="36" t="str">
        <f t="shared" si="5"/>
        <v>Calificar</v>
      </c>
      <c r="R32" s="36" t="str">
        <f t="shared" si="5"/>
        <v>Sin Diligenciar</v>
      </c>
      <c r="S32" s="140" t="str">
        <f t="shared" si="5"/>
        <v>Sin Diligenciar</v>
      </c>
      <c r="T32" s="145" t="str">
        <f t="shared" si="6"/>
        <v>Calificar</v>
      </c>
      <c r="U32" s="146">
        <v>3</v>
      </c>
      <c r="V32" s="146"/>
      <c r="W32" s="147"/>
      <c r="X32" s="159"/>
      <c r="Y32" s="135"/>
      <c r="Z32" s="109" t="str">
        <f t="shared" si="48"/>
        <v>amarillo</v>
      </c>
      <c r="AA32" s="109" t="str">
        <f t="shared" si="49"/>
        <v>verde</v>
      </c>
      <c r="AB32" s="133" t="str">
        <f t="shared" si="53"/>
        <v>verde</v>
      </c>
      <c r="AC32" s="148" t="str">
        <f t="shared" si="50"/>
        <v>amarillo</v>
      </c>
      <c r="AD32" s="148" t="str">
        <f t="shared" ca="1" si="51"/>
        <v>rojo</v>
      </c>
      <c r="AE32" s="148" t="str">
        <f t="shared" si="52"/>
        <v>verde</v>
      </c>
      <c r="AF32" s="147" t="str">
        <f t="shared" ca="1" si="7"/>
        <v>rojo</v>
      </c>
      <c r="AG32" s="149">
        <f t="shared" ca="1" si="3"/>
        <v>1</v>
      </c>
    </row>
    <row r="33" spans="1:37" s="44" customFormat="1" ht="125.25" customHeight="1" x14ac:dyDescent="0.3">
      <c r="A33" s="420"/>
      <c r="B33" s="232" t="s">
        <v>257</v>
      </c>
      <c r="C33" s="327" t="s">
        <v>359</v>
      </c>
      <c r="D33" s="330" t="s">
        <v>360</v>
      </c>
      <c r="E33" s="344" t="s">
        <v>124</v>
      </c>
      <c r="F33" s="448">
        <v>45658</v>
      </c>
      <c r="G33" s="76">
        <v>45777</v>
      </c>
      <c r="H33" s="450">
        <v>46022</v>
      </c>
      <c r="I33" s="62" t="s">
        <v>361</v>
      </c>
      <c r="J33" s="25"/>
      <c r="K33" s="70"/>
      <c r="L33" s="153"/>
      <c r="M33" s="12"/>
      <c r="N33" s="135" t="str">
        <f t="shared" si="4"/>
        <v>NA</v>
      </c>
      <c r="O33" s="135" t="str">
        <f t="shared" si="4"/>
        <v>NA</v>
      </c>
      <c r="P33" s="135" t="str">
        <f t="shared" si="4"/>
        <v>NA</v>
      </c>
      <c r="Q33" s="36" t="str">
        <f t="shared" si="5"/>
        <v>Calificar</v>
      </c>
      <c r="R33" s="36" t="str">
        <f t="shared" si="5"/>
        <v>Sin Diligenciar</v>
      </c>
      <c r="S33" s="140" t="str">
        <f t="shared" si="5"/>
        <v>Sin Diligenciar</v>
      </c>
      <c r="T33" s="145" t="str">
        <f t="shared" si="6"/>
        <v>Calificar</v>
      </c>
      <c r="U33" s="146">
        <v>5</v>
      </c>
      <c r="V33" s="220"/>
      <c r="W33" s="147"/>
      <c r="X33" s="159"/>
      <c r="Y33" s="135"/>
      <c r="Z33" s="109" t="str">
        <f t="shared" si="48"/>
        <v>verde</v>
      </c>
      <c r="AA33" s="109" t="str">
        <f t="shared" si="49"/>
        <v>verde</v>
      </c>
      <c r="AB33" s="133" t="str">
        <f t="shared" si="53"/>
        <v>verde</v>
      </c>
      <c r="AC33" s="148" t="str">
        <f t="shared" si="50"/>
        <v>verde</v>
      </c>
      <c r="AD33" s="148" t="str">
        <f t="shared" si="51"/>
        <v>verde</v>
      </c>
      <c r="AE33" s="148" t="str">
        <f t="shared" si="52"/>
        <v>verde</v>
      </c>
      <c r="AF33" s="147" t="str">
        <f t="shared" si="7"/>
        <v>verde</v>
      </c>
      <c r="AG33" s="149">
        <f t="shared" si="3"/>
        <v>4</v>
      </c>
    </row>
    <row r="34" spans="1:37" s="44" customFormat="1" ht="35.25" customHeight="1" x14ac:dyDescent="0.3">
      <c r="A34" s="420"/>
      <c r="B34" s="326"/>
      <c r="C34" s="328"/>
      <c r="D34" s="343"/>
      <c r="E34" s="345"/>
      <c r="F34" s="413"/>
      <c r="G34" s="76">
        <v>45900</v>
      </c>
      <c r="H34" s="451"/>
      <c r="I34" s="62"/>
      <c r="J34" s="25"/>
      <c r="K34" s="70"/>
      <c r="L34" s="153"/>
      <c r="M34" s="12"/>
      <c r="N34" s="135" t="str">
        <f t="shared" si="4"/>
        <v>NA</v>
      </c>
      <c r="O34" s="135" t="str">
        <f t="shared" si="4"/>
        <v>NA</v>
      </c>
      <c r="P34" s="135" t="str">
        <f t="shared" si="4"/>
        <v>NA</v>
      </c>
      <c r="Q34" s="36" t="str">
        <f t="shared" ref="Q34:Q35" si="54">IF(ISBLANK(I34),"Sin Diligenciar","Calificar")</f>
        <v>Sin Diligenciar</v>
      </c>
      <c r="R34" s="36" t="str">
        <f t="shared" ref="R34:R35" si="55">IF(ISBLANK(J34),"Sin Diligenciar","Calificar")</f>
        <v>Sin Diligenciar</v>
      </c>
      <c r="S34" s="140" t="str">
        <f t="shared" ref="S34:S35" si="56">IF(ISBLANK(K34),"Sin Diligenciar","Calificar")</f>
        <v>Sin Diligenciar</v>
      </c>
      <c r="T34" s="145" t="str">
        <f t="shared" ref="T34:T35" si="57">IF(OR(Q34="Calificar",R34="Calificar",S34="Calificar"),"Calificar","Sin Diligenciar")</f>
        <v>Sin Diligenciar</v>
      </c>
      <c r="U34" s="146"/>
      <c r="V34" s="220"/>
      <c r="W34" s="147"/>
      <c r="X34" s="159"/>
      <c r="Y34" s="135"/>
      <c r="Z34" s="109" t="str">
        <f t="shared" ref="Z34:Z35" si="58">IF(T34="Calificar",IF(U34=0,"rojo",IF(AND(U34&gt;0,U34&lt;=3),"amarillo","verde")),"verde")</f>
        <v>verde</v>
      </c>
      <c r="AA34" s="109" t="str">
        <f t="shared" ref="AA34:AA35" si="59">IF(U34="Calificar",IF(W34=0,"rojo",IF(AND(W34&gt;0,W34&lt;=3),"amarillo","verde")),"verde")</f>
        <v>verde</v>
      </c>
      <c r="AB34" s="133" t="str">
        <f t="shared" ref="AB34:AB35" si="60">IF(W34="Calificar",IF(X34=0,"rojo",IF(AND(X34&gt;0,X34&lt;=3),"amarillo","verde")),"verde")</f>
        <v>verde</v>
      </c>
      <c r="AC34" s="148" t="str">
        <f t="shared" ref="AC34:AC35" si="61">IF(AND(N34="amarillo",Q34="Sin Diligenciar"),"verde",IF(AND(N34="naranja",Q34="Sin Diligenciar"),"naranja",IF(AND(N34="rojo",Q34="Sin Diligenciar"),"rojo",Z34)))</f>
        <v>verde</v>
      </c>
      <c r="AD34" s="148" t="str">
        <f t="shared" ref="AD34:AD35" si="62">IF(AND(O34="amarillo",R34="Sin Diligenciar"),"verde",IF(AND(O34="naranja",R34="Sin Diligenciar"),"naranja",IF(AND(O34="rojo",R34="Sin Diligenciar"),"rojo",AA34)))</f>
        <v>verde</v>
      </c>
      <c r="AE34" s="148" t="str">
        <f t="shared" ref="AE34:AE35" si="63">IF(AND(P34="amarillo",S34="Sin Diligenciar"),"verde",IF(AND(P34="naranja",S34="Sin Diligenciar"),"naranja",IF(AND(P34="rojo",S34="Sin Diligenciar"),"rojo",AB34)))</f>
        <v>verde</v>
      </c>
      <c r="AF34" s="147" t="str">
        <f t="shared" ref="AF34:AF35" si="64">IF(OR(AC34="rojo",AD34="rojo",AE34="rojo"),"rojo",IF(OR(AC34="naranja",AD34="naranja",AE34="naranja"),"naranja",IF(OR(AC34="amarillo",AD34="amarillo",AE34="amarillo"),"amarillo","verde")))</f>
        <v>verde</v>
      </c>
      <c r="AG34" s="149">
        <f t="shared" ref="AG34:AG35" si="65">IF(OR(AD34="rojo",AE34="rojo",AF34="rojo"),1,IF(OR(AD34="naranja",AE34="naranja",AF34="naranja"),2,IF(OR(AD34="amarillo",AE34="amarillo",AF34="amarillo"),3,4)))</f>
        <v>4</v>
      </c>
    </row>
    <row r="35" spans="1:37" s="44" customFormat="1" ht="36" customHeight="1" x14ac:dyDescent="0.3">
      <c r="A35" s="420"/>
      <c r="B35" s="240"/>
      <c r="C35" s="329"/>
      <c r="D35" s="331"/>
      <c r="E35" s="346"/>
      <c r="F35" s="449"/>
      <c r="G35" s="76">
        <v>46752</v>
      </c>
      <c r="H35" s="452"/>
      <c r="I35" s="62"/>
      <c r="J35" s="25"/>
      <c r="K35" s="70"/>
      <c r="L35" s="153"/>
      <c r="M35" s="12"/>
      <c r="N35" s="135" t="str">
        <f t="shared" si="4"/>
        <v>NA</v>
      </c>
      <c r="O35" s="135" t="str">
        <f t="shared" si="4"/>
        <v>NA</v>
      </c>
      <c r="P35" s="135" t="str">
        <f t="shared" si="4"/>
        <v>NA</v>
      </c>
      <c r="Q35" s="36" t="str">
        <f t="shared" si="54"/>
        <v>Sin Diligenciar</v>
      </c>
      <c r="R35" s="36" t="str">
        <f t="shared" si="55"/>
        <v>Sin Diligenciar</v>
      </c>
      <c r="S35" s="140" t="str">
        <f t="shared" si="56"/>
        <v>Sin Diligenciar</v>
      </c>
      <c r="T35" s="145" t="str">
        <f t="shared" si="57"/>
        <v>Sin Diligenciar</v>
      </c>
      <c r="U35" s="146"/>
      <c r="V35" s="220"/>
      <c r="W35" s="147"/>
      <c r="X35" s="159"/>
      <c r="Y35" s="135"/>
      <c r="Z35" s="109" t="str">
        <f t="shared" si="58"/>
        <v>verde</v>
      </c>
      <c r="AA35" s="109" t="str">
        <f t="shared" si="59"/>
        <v>verde</v>
      </c>
      <c r="AB35" s="133" t="str">
        <f t="shared" si="60"/>
        <v>verde</v>
      </c>
      <c r="AC35" s="148" t="str">
        <f t="shared" si="61"/>
        <v>verde</v>
      </c>
      <c r="AD35" s="148" t="str">
        <f t="shared" si="62"/>
        <v>verde</v>
      </c>
      <c r="AE35" s="148" t="str">
        <f t="shared" si="63"/>
        <v>verde</v>
      </c>
      <c r="AF35" s="147" t="str">
        <f t="shared" si="64"/>
        <v>verde</v>
      </c>
      <c r="AG35" s="149">
        <f t="shared" si="65"/>
        <v>4</v>
      </c>
    </row>
    <row r="36" spans="1:37" s="44" customFormat="1" ht="86.25" customHeight="1" x14ac:dyDescent="0.3">
      <c r="A36" s="420"/>
      <c r="B36" s="23" t="s">
        <v>261</v>
      </c>
      <c r="C36" s="69" t="s">
        <v>362</v>
      </c>
      <c r="D36" s="63" t="s">
        <v>363</v>
      </c>
      <c r="E36" s="65" t="s">
        <v>364</v>
      </c>
      <c r="F36" s="72">
        <v>45672</v>
      </c>
      <c r="G36" s="42">
        <v>45989</v>
      </c>
      <c r="H36" s="42">
        <v>45989</v>
      </c>
      <c r="I36" s="62"/>
      <c r="J36" s="25"/>
      <c r="K36" s="70"/>
      <c r="L36" s="153"/>
      <c r="M36" s="12"/>
      <c r="N36" s="135" t="str">
        <f t="shared" si="4"/>
        <v>NA</v>
      </c>
      <c r="O36" s="135" t="str">
        <f t="shared" si="4"/>
        <v>NA</v>
      </c>
      <c r="P36" s="135" t="str">
        <f t="shared" ca="1" si="4"/>
        <v>amarillo</v>
      </c>
      <c r="Q36" s="36" t="str">
        <f t="shared" si="5"/>
        <v>Sin Diligenciar</v>
      </c>
      <c r="R36" s="36" t="str">
        <f t="shared" si="5"/>
        <v>Sin Diligenciar</v>
      </c>
      <c r="S36" s="140" t="str">
        <f t="shared" si="5"/>
        <v>Sin Diligenciar</v>
      </c>
      <c r="T36" s="145" t="str">
        <f t="shared" si="6"/>
        <v>Sin Diligenciar</v>
      </c>
      <c r="U36" s="146">
        <v>3</v>
      </c>
      <c r="V36" s="146"/>
      <c r="W36" s="147"/>
      <c r="X36" s="159"/>
      <c r="Y36" s="135"/>
      <c r="Z36" s="109" t="str">
        <f t="shared" ref="Z36:Z43" si="66">IF(T36="Calificar",IF(U36=0,"rojo",IF(AND(U36&gt;0,U36&lt;=3),"amarillo","verde")),"verde")</f>
        <v>verde</v>
      </c>
      <c r="AA36" s="109" t="str">
        <f t="shared" ref="AA36:AA43" si="67">IF(U36="Calificar",IF(W36=0,"rojo",IF(AND(W36&gt;0,W36&lt;=3),"amarillo","verde")),"verde")</f>
        <v>verde</v>
      </c>
      <c r="AB36" s="133" t="str">
        <f t="shared" si="53"/>
        <v>verde</v>
      </c>
      <c r="AC36" s="148" t="str">
        <f t="shared" ref="AC36:AE43" si="68">IF(AND(N36="amarillo",Q36="Sin Diligenciar"),"verde",IF(AND(N36="naranja",Q36="Sin Diligenciar"),"naranja",IF(AND(N36="rojo",Q36="Sin Diligenciar"),"rojo",Z36)))</f>
        <v>verde</v>
      </c>
      <c r="AD36" s="148" t="str">
        <f t="shared" si="68"/>
        <v>verde</v>
      </c>
      <c r="AE36" s="148" t="str">
        <f t="shared" ca="1" si="68"/>
        <v>verde</v>
      </c>
      <c r="AF36" s="147" t="str">
        <f t="shared" ca="1" si="7"/>
        <v>verde</v>
      </c>
      <c r="AG36" s="149">
        <f t="shared" ca="1" si="3"/>
        <v>4</v>
      </c>
    </row>
    <row r="37" spans="1:37" s="44" customFormat="1" ht="124.5" customHeight="1" x14ac:dyDescent="0.3">
      <c r="A37" s="420"/>
      <c r="B37" s="23" t="s">
        <v>265</v>
      </c>
      <c r="C37" s="69" t="s">
        <v>365</v>
      </c>
      <c r="D37" s="63" t="s">
        <v>366</v>
      </c>
      <c r="E37" s="118" t="s">
        <v>367</v>
      </c>
      <c r="F37" s="72">
        <v>45672</v>
      </c>
      <c r="G37" s="42">
        <v>45989</v>
      </c>
      <c r="H37" s="42">
        <v>45989</v>
      </c>
      <c r="I37" s="62"/>
      <c r="J37" s="25"/>
      <c r="K37" s="70"/>
      <c r="L37" s="153"/>
      <c r="M37" s="12"/>
      <c r="N37" s="135" t="str">
        <f t="shared" si="4"/>
        <v>NA</v>
      </c>
      <c r="O37" s="135" t="str">
        <f t="shared" si="4"/>
        <v>NA</v>
      </c>
      <c r="P37" s="135" t="str">
        <f t="shared" ca="1" si="4"/>
        <v>amarillo</v>
      </c>
      <c r="Q37" s="36" t="str">
        <f t="shared" si="5"/>
        <v>Sin Diligenciar</v>
      </c>
      <c r="R37" s="36" t="str">
        <f t="shared" si="5"/>
        <v>Sin Diligenciar</v>
      </c>
      <c r="S37" s="140" t="str">
        <f t="shared" si="5"/>
        <v>Sin Diligenciar</v>
      </c>
      <c r="T37" s="145" t="str">
        <f t="shared" si="6"/>
        <v>Sin Diligenciar</v>
      </c>
      <c r="U37" s="146">
        <v>3</v>
      </c>
      <c r="V37" s="146"/>
      <c r="W37" s="147"/>
      <c r="X37" s="159"/>
      <c r="Y37" s="135"/>
      <c r="Z37" s="109" t="str">
        <f t="shared" si="66"/>
        <v>verde</v>
      </c>
      <c r="AA37" s="109" t="str">
        <f t="shared" si="67"/>
        <v>verde</v>
      </c>
      <c r="AB37" s="133" t="str">
        <f t="shared" si="53"/>
        <v>verde</v>
      </c>
      <c r="AC37" s="148" t="str">
        <f t="shared" si="68"/>
        <v>verde</v>
      </c>
      <c r="AD37" s="148" t="str">
        <f t="shared" si="68"/>
        <v>verde</v>
      </c>
      <c r="AE37" s="148" t="str">
        <f t="shared" ca="1" si="68"/>
        <v>verde</v>
      </c>
      <c r="AF37" s="147" t="str">
        <f t="shared" ca="1" si="7"/>
        <v>verde</v>
      </c>
      <c r="AG37" s="149">
        <f t="shared" ca="1" si="3"/>
        <v>4</v>
      </c>
    </row>
    <row r="38" spans="1:37" s="44" customFormat="1" ht="82.5" customHeight="1" x14ac:dyDescent="0.3">
      <c r="A38" s="421"/>
      <c r="B38" s="23" t="s">
        <v>270</v>
      </c>
      <c r="C38" s="69" t="s">
        <v>368</v>
      </c>
      <c r="D38" s="36" t="s">
        <v>330</v>
      </c>
      <c r="E38" s="36" t="s">
        <v>369</v>
      </c>
      <c r="F38" s="42">
        <v>45690</v>
      </c>
      <c r="G38" s="21">
        <v>45989</v>
      </c>
      <c r="H38" s="21">
        <v>45989</v>
      </c>
      <c r="I38" s="62" t="s">
        <v>370</v>
      </c>
      <c r="J38" s="29"/>
      <c r="K38" s="29"/>
      <c r="L38" s="153"/>
      <c r="M38" s="12"/>
      <c r="N38" s="135" t="str">
        <f t="shared" si="4"/>
        <v>NA</v>
      </c>
      <c r="O38" s="135" t="str">
        <f t="shared" si="4"/>
        <v>NA</v>
      </c>
      <c r="P38" s="135" t="str">
        <f t="shared" ca="1" si="4"/>
        <v>amarillo</v>
      </c>
      <c r="Q38" s="36" t="str">
        <f t="shared" si="5"/>
        <v>Calificar</v>
      </c>
      <c r="R38" s="36" t="str">
        <f t="shared" si="5"/>
        <v>Sin Diligenciar</v>
      </c>
      <c r="S38" s="140" t="str">
        <f t="shared" si="5"/>
        <v>Sin Diligenciar</v>
      </c>
      <c r="T38" s="145" t="str">
        <f t="shared" si="6"/>
        <v>Calificar</v>
      </c>
      <c r="U38" s="146">
        <v>3</v>
      </c>
      <c r="V38" s="146"/>
      <c r="W38" s="147"/>
      <c r="X38" s="159"/>
      <c r="Y38" s="135"/>
      <c r="Z38" s="109" t="str">
        <f t="shared" si="66"/>
        <v>amarillo</v>
      </c>
      <c r="AA38" s="109" t="str">
        <f t="shared" si="67"/>
        <v>verde</v>
      </c>
      <c r="AB38" s="133" t="str">
        <f t="shared" si="53"/>
        <v>verde</v>
      </c>
      <c r="AC38" s="148" t="str">
        <f t="shared" si="68"/>
        <v>amarillo</v>
      </c>
      <c r="AD38" s="148" t="str">
        <f t="shared" si="68"/>
        <v>verde</v>
      </c>
      <c r="AE38" s="148" t="str">
        <f t="shared" ca="1" si="68"/>
        <v>verde</v>
      </c>
      <c r="AF38" s="147" t="str">
        <f t="shared" ca="1" si="7"/>
        <v>amarillo</v>
      </c>
      <c r="AG38" s="149">
        <f t="shared" ca="1" si="3"/>
        <v>3</v>
      </c>
    </row>
    <row r="39" spans="1:37" s="43" customFormat="1" ht="86.4" x14ac:dyDescent="0.3">
      <c r="A39" s="445" t="s">
        <v>371</v>
      </c>
      <c r="B39" s="23" t="s">
        <v>76</v>
      </c>
      <c r="C39" s="29" t="s">
        <v>318</v>
      </c>
      <c r="D39" s="29" t="s">
        <v>372</v>
      </c>
      <c r="E39" s="29" t="s">
        <v>320</v>
      </c>
      <c r="F39" s="42">
        <v>45689</v>
      </c>
      <c r="G39" s="42">
        <v>45808</v>
      </c>
      <c r="H39" s="42">
        <v>45808</v>
      </c>
      <c r="I39" s="62"/>
      <c r="J39" s="62"/>
      <c r="K39" s="36"/>
      <c r="L39" s="153"/>
      <c r="M39" s="12"/>
      <c r="N39" s="135" t="str">
        <f t="shared" si="4"/>
        <v>NA</v>
      </c>
      <c r="O39" s="135" t="str">
        <f t="shared" ca="1" si="4"/>
        <v>rojo</v>
      </c>
      <c r="P39" s="135" t="str">
        <f t="shared" si="4"/>
        <v>NA</v>
      </c>
      <c r="Q39" s="36" t="str">
        <f t="shared" si="5"/>
        <v>Sin Diligenciar</v>
      </c>
      <c r="R39" s="36" t="str">
        <f t="shared" si="5"/>
        <v>Sin Diligenciar</v>
      </c>
      <c r="S39" s="140" t="str">
        <f t="shared" si="5"/>
        <v>Sin Diligenciar</v>
      </c>
      <c r="T39" s="145" t="str">
        <f t="shared" si="6"/>
        <v>Sin Diligenciar</v>
      </c>
      <c r="U39" s="146">
        <v>3</v>
      </c>
      <c r="V39" s="146"/>
      <c r="W39" s="147"/>
      <c r="X39" s="159"/>
      <c r="Y39" s="135"/>
      <c r="Z39" s="109" t="str">
        <f t="shared" si="66"/>
        <v>verde</v>
      </c>
      <c r="AA39" s="109" t="str">
        <f t="shared" si="67"/>
        <v>verde</v>
      </c>
      <c r="AB39" s="133" t="str">
        <f t="shared" si="53"/>
        <v>verde</v>
      </c>
      <c r="AC39" s="148" t="str">
        <f t="shared" si="68"/>
        <v>verde</v>
      </c>
      <c r="AD39" s="148" t="str">
        <f t="shared" ca="1" si="68"/>
        <v>rojo</v>
      </c>
      <c r="AE39" s="148" t="str">
        <f t="shared" si="68"/>
        <v>verde</v>
      </c>
      <c r="AF39" s="147" t="str">
        <f t="shared" ca="1" si="7"/>
        <v>rojo</v>
      </c>
      <c r="AG39" s="149">
        <f t="shared" ca="1" si="3"/>
        <v>1</v>
      </c>
      <c r="AH39" s="44"/>
      <c r="AI39" s="44"/>
      <c r="AJ39" s="44"/>
      <c r="AK39" s="44"/>
    </row>
    <row r="40" spans="1:37" s="43" customFormat="1" ht="101.25" customHeight="1" x14ac:dyDescent="0.3">
      <c r="A40" s="446"/>
      <c r="B40" s="23" t="s">
        <v>78</v>
      </c>
      <c r="C40" s="36" t="s">
        <v>193</v>
      </c>
      <c r="D40" s="36" t="s">
        <v>194</v>
      </c>
      <c r="E40" s="29" t="s">
        <v>373</v>
      </c>
      <c r="F40" s="41">
        <v>45843</v>
      </c>
      <c r="G40" s="42">
        <v>45989</v>
      </c>
      <c r="H40" s="42">
        <v>45989</v>
      </c>
      <c r="I40" s="281" t="s">
        <v>191</v>
      </c>
      <c r="J40" s="62"/>
      <c r="K40" s="36"/>
      <c r="L40" s="153"/>
      <c r="M40" s="12"/>
      <c r="N40" s="135" t="str">
        <f t="shared" si="4"/>
        <v>NA</v>
      </c>
      <c r="O40" s="135" t="str">
        <f t="shared" si="4"/>
        <v>NA</v>
      </c>
      <c r="P40" s="135" t="str">
        <f t="shared" ca="1" si="4"/>
        <v>amarillo</v>
      </c>
      <c r="Q40" s="36" t="str">
        <f t="shared" si="5"/>
        <v>Calificar</v>
      </c>
      <c r="R40" s="36" t="str">
        <f t="shared" si="5"/>
        <v>Sin Diligenciar</v>
      </c>
      <c r="S40" s="140" t="str">
        <f t="shared" si="5"/>
        <v>Sin Diligenciar</v>
      </c>
      <c r="T40" s="145" t="str">
        <f t="shared" si="6"/>
        <v>Calificar</v>
      </c>
      <c r="U40" s="146">
        <v>3</v>
      </c>
      <c r="V40" s="146"/>
      <c r="W40" s="147"/>
      <c r="X40" s="159"/>
      <c r="Y40" s="135"/>
      <c r="Z40" s="109" t="str">
        <f t="shared" si="66"/>
        <v>amarillo</v>
      </c>
      <c r="AA40" s="109" t="str">
        <f t="shared" si="67"/>
        <v>verde</v>
      </c>
      <c r="AB40" s="133" t="str">
        <f t="shared" si="53"/>
        <v>verde</v>
      </c>
      <c r="AC40" s="148" t="str">
        <f t="shared" si="68"/>
        <v>amarillo</v>
      </c>
      <c r="AD40" s="148" t="str">
        <f t="shared" si="68"/>
        <v>verde</v>
      </c>
      <c r="AE40" s="148" t="str">
        <f t="shared" ca="1" si="68"/>
        <v>verde</v>
      </c>
      <c r="AF40" s="147" t="str">
        <f t="shared" ca="1" si="7"/>
        <v>amarillo</v>
      </c>
      <c r="AG40" s="149">
        <f t="shared" ca="1" si="3"/>
        <v>3</v>
      </c>
      <c r="AH40" s="44"/>
      <c r="AI40" s="44"/>
      <c r="AJ40" s="44"/>
      <c r="AK40" s="44"/>
    </row>
    <row r="41" spans="1:37" s="43" customFormat="1" ht="93.75" customHeight="1" x14ac:dyDescent="0.3">
      <c r="A41" s="446"/>
      <c r="B41" s="23" t="s">
        <v>82</v>
      </c>
      <c r="C41" s="36" t="s">
        <v>374</v>
      </c>
      <c r="D41" s="36" t="s">
        <v>375</v>
      </c>
      <c r="E41" s="29" t="s">
        <v>373</v>
      </c>
      <c r="F41" s="42">
        <v>45901</v>
      </c>
      <c r="G41" s="42">
        <v>45930</v>
      </c>
      <c r="H41" s="42">
        <v>45930</v>
      </c>
      <c r="I41" s="282" t="s">
        <v>376</v>
      </c>
      <c r="J41" s="62"/>
      <c r="K41" s="36"/>
      <c r="L41" s="153"/>
      <c r="M41" s="12"/>
      <c r="N41" s="135" t="str">
        <f t="shared" si="4"/>
        <v>NA</v>
      </c>
      <c r="O41" s="135" t="str">
        <f t="shared" si="4"/>
        <v>NA</v>
      </c>
      <c r="P41" s="135" t="str">
        <f t="shared" ca="1" si="4"/>
        <v>amarillo</v>
      </c>
      <c r="Q41" s="36" t="str">
        <f t="shared" si="5"/>
        <v>Calificar</v>
      </c>
      <c r="R41" s="36" t="str">
        <f t="shared" si="5"/>
        <v>Sin Diligenciar</v>
      </c>
      <c r="S41" s="140" t="str">
        <f t="shared" si="5"/>
        <v>Sin Diligenciar</v>
      </c>
      <c r="T41" s="145" t="str">
        <f t="shared" si="6"/>
        <v>Calificar</v>
      </c>
      <c r="U41" s="146">
        <v>3</v>
      </c>
      <c r="V41" s="146"/>
      <c r="W41" s="147"/>
      <c r="X41" s="159"/>
      <c r="Y41" s="135"/>
      <c r="Z41" s="109" t="str">
        <f t="shared" si="66"/>
        <v>amarillo</v>
      </c>
      <c r="AA41" s="109" t="str">
        <f t="shared" si="67"/>
        <v>verde</v>
      </c>
      <c r="AB41" s="133" t="str">
        <f t="shared" si="53"/>
        <v>verde</v>
      </c>
      <c r="AC41" s="148" t="str">
        <f t="shared" si="68"/>
        <v>amarillo</v>
      </c>
      <c r="AD41" s="148" t="str">
        <f t="shared" si="68"/>
        <v>verde</v>
      </c>
      <c r="AE41" s="148" t="str">
        <f t="shared" ca="1" si="68"/>
        <v>verde</v>
      </c>
      <c r="AF41" s="147" t="str">
        <f t="shared" ca="1" si="7"/>
        <v>amarillo</v>
      </c>
      <c r="AG41" s="149">
        <f t="shared" ca="1" si="3"/>
        <v>3</v>
      </c>
      <c r="AH41" s="44"/>
      <c r="AI41" s="44"/>
      <c r="AJ41" s="44"/>
      <c r="AK41" s="44"/>
    </row>
    <row r="42" spans="1:37" s="43" customFormat="1" ht="47.25" customHeight="1" x14ac:dyDescent="0.3">
      <c r="A42" s="446"/>
      <c r="B42" s="232" t="s">
        <v>85</v>
      </c>
      <c r="C42" s="327" t="s">
        <v>377</v>
      </c>
      <c r="D42" s="327" t="s">
        <v>378</v>
      </c>
      <c r="E42" s="330" t="s">
        <v>273</v>
      </c>
      <c r="F42" s="88">
        <v>45839</v>
      </c>
      <c r="G42" s="76">
        <v>45842</v>
      </c>
      <c r="H42" s="76">
        <v>45842</v>
      </c>
      <c r="I42" s="62" t="s">
        <v>279</v>
      </c>
      <c r="J42" s="62"/>
      <c r="K42" s="62"/>
      <c r="L42" s="153"/>
      <c r="M42" s="12"/>
      <c r="N42" s="135" t="str">
        <f t="shared" si="4"/>
        <v>NA</v>
      </c>
      <c r="O42" s="135" t="str">
        <f t="shared" ca="1" si="4"/>
        <v>rojo</v>
      </c>
      <c r="P42" s="135" t="str">
        <f t="shared" si="4"/>
        <v>NA</v>
      </c>
      <c r="Q42" s="36" t="str">
        <f t="shared" ref="Q42" si="69">IF(ISBLANK(I42),"Sin Diligenciar","Calificar")</f>
        <v>Calificar</v>
      </c>
      <c r="R42" s="36" t="str">
        <f t="shared" ref="R42" si="70">IF(ISBLANK(J42),"Sin Diligenciar","Calificar")</f>
        <v>Sin Diligenciar</v>
      </c>
      <c r="S42" s="140" t="str">
        <f t="shared" ref="S42" si="71">IF(ISBLANK(K42),"Sin Diligenciar","Calificar")</f>
        <v>Sin Diligenciar</v>
      </c>
      <c r="T42" s="145" t="str">
        <f t="shared" ref="T42" si="72">IF(OR(Q42="Calificar",R42="Calificar",S42="Calificar"),"Calificar","Sin Diligenciar")</f>
        <v>Calificar</v>
      </c>
      <c r="U42" s="146">
        <v>2</v>
      </c>
      <c r="V42" s="146"/>
      <c r="W42" s="147"/>
      <c r="X42" s="159"/>
      <c r="Y42" s="135"/>
      <c r="Z42" s="109" t="str">
        <f t="shared" si="66"/>
        <v>amarillo</v>
      </c>
      <c r="AA42" s="109" t="str">
        <f t="shared" si="67"/>
        <v>verde</v>
      </c>
      <c r="AB42" s="133" t="str">
        <f t="shared" ref="AB42" si="73">IF(W42="Calificar",IF(X42=0,"rojo",IF(AND(X42&gt;0,X42&lt;=3),"amarillo","verde")),"verde")</f>
        <v>verde</v>
      </c>
      <c r="AC42" s="148" t="str">
        <f t="shared" si="68"/>
        <v>amarillo</v>
      </c>
      <c r="AD42" s="148" t="str">
        <f t="shared" ca="1" si="68"/>
        <v>rojo</v>
      </c>
      <c r="AE42" s="148" t="str">
        <f t="shared" si="68"/>
        <v>verde</v>
      </c>
      <c r="AF42" s="147" t="str">
        <f t="shared" ref="AF42" ca="1" si="74">IF(OR(AC42="rojo",AD42="rojo",AE42="rojo"),"rojo",IF(OR(AC42="naranja",AD42="naranja",AE42="naranja"),"naranja",IF(OR(AC42="amarillo",AD42="amarillo",AE42="amarillo"),"amarillo","verde")))</f>
        <v>rojo</v>
      </c>
      <c r="AG42" s="149">
        <f t="shared" ref="AG42" ca="1" si="75">IF(OR(AD42="rojo",AE42="rojo",AF42="rojo"),1,IF(OR(AD42="naranja",AE42="naranja",AF42="naranja"),2,IF(OR(AD42="amarillo",AE42="amarillo",AF42="amarillo"),3,4)))</f>
        <v>1</v>
      </c>
      <c r="AH42" s="44"/>
      <c r="AI42" s="44"/>
      <c r="AJ42" s="44"/>
      <c r="AK42" s="44"/>
    </row>
    <row r="43" spans="1:37" s="16" customFormat="1" ht="36.75" customHeight="1" x14ac:dyDescent="0.3">
      <c r="A43" s="447"/>
      <c r="B43" s="240"/>
      <c r="C43" s="329"/>
      <c r="D43" s="329"/>
      <c r="E43" s="331"/>
      <c r="F43" s="88">
        <v>45986</v>
      </c>
      <c r="G43" s="76">
        <v>45989</v>
      </c>
      <c r="H43" s="76">
        <v>45989</v>
      </c>
      <c r="I43" s="62" t="s">
        <v>279</v>
      </c>
      <c r="J43" s="62"/>
      <c r="K43" s="62"/>
      <c r="L43" s="153"/>
      <c r="M43" s="12"/>
      <c r="N43" s="135" t="str">
        <f t="shared" si="4"/>
        <v>NA</v>
      </c>
      <c r="O43" s="135" t="str">
        <f t="shared" si="4"/>
        <v>NA</v>
      </c>
      <c r="P43" s="135" t="str">
        <f t="shared" ca="1" si="4"/>
        <v>amarillo</v>
      </c>
      <c r="Q43" s="36" t="str">
        <f t="shared" si="5"/>
        <v>Calificar</v>
      </c>
      <c r="R43" s="36" t="str">
        <f t="shared" si="5"/>
        <v>Sin Diligenciar</v>
      </c>
      <c r="S43" s="140" t="str">
        <f t="shared" si="5"/>
        <v>Sin Diligenciar</v>
      </c>
      <c r="T43" s="145" t="str">
        <f t="shared" si="6"/>
        <v>Calificar</v>
      </c>
      <c r="U43" s="146">
        <v>3</v>
      </c>
      <c r="V43" s="146"/>
      <c r="W43" s="147"/>
      <c r="X43" s="159"/>
      <c r="Y43" s="135"/>
      <c r="Z43" s="109" t="str">
        <f t="shared" si="66"/>
        <v>amarillo</v>
      </c>
      <c r="AA43" s="109" t="str">
        <f t="shared" si="67"/>
        <v>verde</v>
      </c>
      <c r="AB43" s="133" t="str">
        <f t="shared" si="53"/>
        <v>verde</v>
      </c>
      <c r="AC43" s="148" t="str">
        <f t="shared" si="68"/>
        <v>amarillo</v>
      </c>
      <c r="AD43" s="148" t="str">
        <f t="shared" si="68"/>
        <v>verde</v>
      </c>
      <c r="AE43" s="148" t="str">
        <f t="shared" ca="1" si="68"/>
        <v>verde</v>
      </c>
      <c r="AF43" s="147" t="str">
        <f t="shared" ca="1" si="7"/>
        <v>amarillo</v>
      </c>
      <c r="AG43" s="149">
        <f t="shared" ca="1" si="3"/>
        <v>3</v>
      </c>
      <c r="AH43" s="44"/>
      <c r="AI43" s="44"/>
      <c r="AJ43" s="44"/>
      <c r="AK43" s="44"/>
    </row>
    <row r="44" spans="1:37" ht="14.1" customHeight="1" x14ac:dyDescent="0.25">
      <c r="A44" s="104"/>
      <c r="G44" s="44"/>
      <c r="L44" s="2"/>
      <c r="M44" s="2"/>
      <c r="N44" s="2"/>
      <c r="O44" s="2"/>
      <c r="P44" s="2"/>
      <c r="Q44" s="2"/>
      <c r="R44" s="2"/>
      <c r="S44" s="2"/>
      <c r="T44" s="2"/>
      <c r="U44" s="2"/>
      <c r="V44" s="2"/>
      <c r="W44" s="2"/>
      <c r="X44" s="2"/>
      <c r="Y44" s="2"/>
      <c r="Z44" s="2"/>
      <c r="AA44" s="2"/>
      <c r="AB44" s="2"/>
      <c r="AC44" s="2"/>
      <c r="AD44" s="2"/>
      <c r="AE44" s="2"/>
      <c r="AF44" s="2"/>
      <c r="AG44" s="2"/>
      <c r="AH44" s="2"/>
      <c r="AI44" s="2"/>
      <c r="AJ44" s="2"/>
      <c r="AK44" s="44"/>
    </row>
    <row r="45" spans="1:37" ht="13.8" x14ac:dyDescent="0.25">
      <c r="A45" s="2"/>
      <c r="G45" s="44"/>
      <c r="L45" s="2"/>
      <c r="M45" s="2"/>
      <c r="N45" s="2"/>
      <c r="O45" s="2"/>
      <c r="P45" s="2"/>
      <c r="Q45" s="2"/>
      <c r="R45" s="2"/>
      <c r="S45" s="2"/>
      <c r="T45" s="2"/>
      <c r="U45" s="2"/>
      <c r="V45" s="2"/>
      <c r="W45" s="2"/>
      <c r="X45" s="2"/>
      <c r="Y45" s="2"/>
      <c r="Z45" s="2"/>
      <c r="AA45" s="2"/>
      <c r="AB45" s="2"/>
      <c r="AC45" s="2"/>
      <c r="AD45" s="2"/>
      <c r="AE45" s="2"/>
      <c r="AF45" s="2"/>
      <c r="AG45" s="2"/>
      <c r="AH45" s="2"/>
      <c r="AI45" s="2"/>
      <c r="AJ45" s="2"/>
      <c r="AK45" s="44"/>
    </row>
    <row r="46" spans="1:37" ht="13.8" x14ac:dyDescent="0.25">
      <c r="A46" s="2"/>
      <c r="G46" s="44"/>
      <c r="L46" s="2"/>
      <c r="M46" s="2"/>
      <c r="N46" s="2"/>
      <c r="O46" s="2"/>
      <c r="P46" s="2"/>
      <c r="Q46" s="2"/>
      <c r="R46" s="2"/>
      <c r="S46" s="2"/>
      <c r="T46" s="2"/>
      <c r="U46" s="2"/>
      <c r="V46" s="2"/>
      <c r="W46" s="2"/>
      <c r="X46" s="2"/>
      <c r="Y46" s="2"/>
      <c r="Z46" s="2"/>
      <c r="AA46" s="2"/>
      <c r="AB46" s="2"/>
      <c r="AC46" s="2"/>
      <c r="AD46" s="2"/>
      <c r="AE46" s="2"/>
      <c r="AF46" s="2"/>
      <c r="AG46" s="2"/>
      <c r="AH46" s="2"/>
      <c r="AI46" s="2"/>
      <c r="AJ46" s="2"/>
      <c r="AK46" s="44"/>
    </row>
    <row r="47" spans="1:37" ht="13.8" x14ac:dyDescent="0.25">
      <c r="A47" s="2"/>
      <c r="G47" s="44"/>
      <c r="L47" s="2"/>
      <c r="M47" s="2"/>
      <c r="N47" s="2"/>
      <c r="O47" s="2"/>
      <c r="P47" s="2"/>
      <c r="Q47" s="2"/>
      <c r="R47" s="2"/>
      <c r="S47" s="2"/>
      <c r="T47" s="2"/>
      <c r="U47" s="2"/>
      <c r="V47" s="2"/>
      <c r="W47" s="2"/>
      <c r="X47" s="2"/>
      <c r="Y47" s="2"/>
      <c r="Z47" s="2"/>
      <c r="AA47" s="2"/>
      <c r="AB47" s="2"/>
      <c r="AC47" s="2"/>
      <c r="AD47" s="2"/>
      <c r="AE47" s="2"/>
      <c r="AF47" s="2"/>
      <c r="AG47" s="2"/>
      <c r="AH47" s="2"/>
      <c r="AI47" s="2"/>
      <c r="AJ47" s="2"/>
      <c r="AK47" s="44"/>
    </row>
    <row r="48" spans="1:37" ht="13.8" x14ac:dyDescent="0.25">
      <c r="A48" s="2"/>
      <c r="G48" s="44"/>
      <c r="L48" s="2"/>
      <c r="M48" s="2"/>
      <c r="N48" s="2"/>
      <c r="O48" s="2"/>
      <c r="P48" s="2"/>
      <c r="Q48" s="2"/>
      <c r="R48" s="2"/>
      <c r="S48" s="2"/>
      <c r="T48" s="2"/>
      <c r="U48" s="2"/>
      <c r="V48" s="2"/>
      <c r="W48" s="2"/>
      <c r="X48" s="2"/>
      <c r="Y48" s="2"/>
      <c r="Z48" s="2"/>
      <c r="AA48" s="2"/>
      <c r="AB48" s="2"/>
      <c r="AC48" s="2"/>
      <c r="AD48" s="2"/>
      <c r="AE48" s="2"/>
      <c r="AF48" s="2"/>
      <c r="AG48" s="2"/>
      <c r="AH48" s="2"/>
      <c r="AI48" s="2"/>
      <c r="AJ48" s="2"/>
      <c r="AK48" s="44"/>
    </row>
    <row r="49" spans="1:37" ht="13.8" x14ac:dyDescent="0.25">
      <c r="A49" s="2"/>
      <c r="G49" s="44"/>
      <c r="L49" s="2"/>
      <c r="M49" s="2"/>
      <c r="N49" s="2"/>
      <c r="O49" s="2"/>
      <c r="P49" s="2"/>
      <c r="Q49" s="2"/>
      <c r="R49" s="2"/>
      <c r="S49" s="2"/>
      <c r="T49" s="2"/>
      <c r="U49" s="2"/>
      <c r="V49" s="2"/>
      <c r="W49" s="2"/>
      <c r="X49" s="2"/>
      <c r="Y49" s="2"/>
      <c r="Z49" s="2"/>
      <c r="AA49" s="2"/>
      <c r="AB49" s="2"/>
      <c r="AC49" s="2"/>
      <c r="AD49" s="2"/>
      <c r="AE49" s="2"/>
      <c r="AF49" s="2"/>
      <c r="AG49" s="2"/>
      <c r="AH49" s="2"/>
      <c r="AI49" s="2"/>
      <c r="AJ49" s="2"/>
      <c r="AK49" s="44"/>
    </row>
    <row r="50" spans="1:37" ht="13.8" x14ac:dyDescent="0.25">
      <c r="A50" s="2"/>
      <c r="G50" s="44"/>
      <c r="L50" s="2"/>
      <c r="M50" s="2"/>
      <c r="N50" s="2"/>
      <c r="O50" s="2"/>
      <c r="P50" s="2"/>
      <c r="Q50" s="2"/>
      <c r="R50" s="2"/>
      <c r="S50" s="2"/>
      <c r="T50" s="2"/>
      <c r="U50" s="2"/>
      <c r="V50" s="2"/>
      <c r="W50" s="2"/>
      <c r="X50" s="2"/>
      <c r="Y50" s="2"/>
      <c r="Z50" s="2"/>
      <c r="AA50" s="2"/>
      <c r="AB50" s="2"/>
      <c r="AC50" s="2"/>
      <c r="AD50" s="2"/>
      <c r="AE50" s="2"/>
      <c r="AF50" s="2"/>
      <c r="AG50" s="2"/>
      <c r="AH50" s="2"/>
      <c r="AI50" s="2"/>
      <c r="AJ50" s="2"/>
      <c r="AK50" s="44"/>
    </row>
    <row r="51" spans="1:37" ht="13.8" x14ac:dyDescent="0.25">
      <c r="A51" s="2"/>
      <c r="G51" s="44"/>
      <c r="L51" s="2"/>
      <c r="M51" s="2"/>
      <c r="N51" s="2"/>
      <c r="O51" s="2"/>
      <c r="P51" s="2"/>
      <c r="Q51" s="2"/>
      <c r="R51" s="2"/>
      <c r="S51" s="2"/>
      <c r="T51" s="2"/>
      <c r="U51" s="2"/>
      <c r="V51" s="2"/>
      <c r="W51" s="2"/>
      <c r="X51" s="2"/>
      <c r="Y51" s="2"/>
      <c r="Z51" s="2"/>
      <c r="AA51" s="2"/>
      <c r="AB51" s="2"/>
      <c r="AC51" s="2"/>
      <c r="AD51" s="2"/>
      <c r="AE51" s="2"/>
      <c r="AF51" s="2"/>
      <c r="AG51" s="2"/>
      <c r="AH51" s="2"/>
      <c r="AI51" s="2"/>
      <c r="AJ51" s="2"/>
      <c r="AK51" s="44"/>
    </row>
    <row r="52" spans="1:37" ht="13.8" x14ac:dyDescent="0.25">
      <c r="A52" s="2"/>
      <c r="G52" s="44"/>
    </row>
    <row r="53" spans="1:37" ht="13.8" x14ac:dyDescent="0.25">
      <c r="A53" s="2"/>
      <c r="G53" s="44"/>
    </row>
    <row r="54" spans="1:37" ht="13.8" x14ac:dyDescent="0.25">
      <c r="A54" s="2"/>
      <c r="G54" s="44"/>
    </row>
  </sheetData>
  <protectedRanges>
    <protectedRange sqref="E40:E41" name="Simulado_1_1_1_1"/>
  </protectedRanges>
  <autoFilter ref="A5:P43" xr:uid="{00000000-0001-0000-0400-000000000000}">
    <filterColumn colId="1" showButton="0"/>
  </autoFilter>
  <mergeCells count="19">
    <mergeCell ref="H22:H24"/>
    <mergeCell ref="A6:A19"/>
    <mergeCell ref="A20:A38"/>
    <mergeCell ref="A39:A43"/>
    <mergeCell ref="AF2:AG2"/>
    <mergeCell ref="F33:F35"/>
    <mergeCell ref="H33:H35"/>
    <mergeCell ref="F10:F12"/>
    <mergeCell ref="H10:H12"/>
    <mergeCell ref="F14:F16"/>
    <mergeCell ref="H14:H16"/>
    <mergeCell ref="F22:F24"/>
    <mergeCell ref="AI2:AK2"/>
    <mergeCell ref="AI5:AK5"/>
    <mergeCell ref="N2:P2"/>
    <mergeCell ref="Q2:S2"/>
    <mergeCell ref="U2:X2"/>
    <mergeCell ref="Z2:AB2"/>
    <mergeCell ref="AC2:AE2"/>
  </mergeCells>
  <phoneticPr fontId="16" type="noConversion"/>
  <conditionalFormatting sqref="AC6:AE43">
    <cfRule type="containsText" dxfId="3" priority="8" operator="containsText" text="alerta">
      <formula>NOT(ISERROR(SEARCH("alerta",AC6)))</formula>
    </cfRule>
    <cfRule type="containsText" dxfId="2" priority="9" operator="containsText" text="falla">
      <formula>NOT(ISERROR(SEARCH("falla",AC6)))</formula>
    </cfRule>
    <cfRule type="colorScale" priority="10">
      <colorScale>
        <cfvo type="min"/>
        <cfvo type="percentile" val="50"/>
        <cfvo type="max"/>
        <color rgb="FFF8696B"/>
        <color rgb="FFFFEB84"/>
        <color rgb="FF63BE7B"/>
      </colorScale>
    </cfRule>
  </conditionalFormatting>
  <dataValidations count="1">
    <dataValidation type="date" allowBlank="1" showInputMessage="1" showErrorMessage="1" sqref="L6" xr:uid="{E6CB0A33-AA3E-4248-AC89-583DE468D116}">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4" id="{DC031895-DD0D-44B5-A6E5-013E0CA14861}">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AF6:AG43</xm:sqref>
        </x14:conditionalFormatting>
        <x14:conditionalFormatting xmlns:xm="http://schemas.microsoft.com/office/excel/2006/main">
          <x14:cfRule type="iconSet" priority="1" id="{3A73A9D8-7B0C-45EC-AD90-4DE26AD661EC}">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6543-2ACF-41C6-98ED-66F6E3CFD575}">
  <sheetPr filterMode="1"/>
  <dimension ref="A1:DK47"/>
  <sheetViews>
    <sheetView showGridLines="0" topLeftCell="D4" zoomScale="78" zoomScaleNormal="100" workbookViewId="0">
      <selection activeCell="I22" sqref="I22"/>
    </sheetView>
  </sheetViews>
  <sheetFormatPr baseColWidth="10" defaultColWidth="11.44140625" defaultRowHeight="12.75" customHeight="1" x14ac:dyDescent="0.3"/>
  <cols>
    <col min="1" max="1" width="33.6640625" style="12" customWidth="1"/>
    <col min="2" max="2" width="6.33203125" style="12" customWidth="1"/>
    <col min="3" max="3" width="43.44140625" style="12" customWidth="1"/>
    <col min="4" max="4" width="36.6640625" style="12" customWidth="1"/>
    <col min="5" max="5" width="21.44140625" style="12" customWidth="1"/>
    <col min="6" max="8" width="20" style="12" customWidth="1"/>
    <col min="9" max="9" width="54.44140625" style="50" customWidth="1"/>
    <col min="10" max="10" width="50.6640625" style="12" customWidth="1"/>
    <col min="11" max="11" width="46.44140625" style="12" customWidth="1"/>
    <col min="12" max="12" width="36" style="12" hidden="1" customWidth="1"/>
    <col min="13" max="13" width="15.5546875" style="12" hidden="1" customWidth="1"/>
    <col min="14" max="19" width="0" style="12" hidden="1" customWidth="1"/>
    <col min="20" max="20" width="18.6640625" style="12" customWidth="1"/>
    <col min="21" max="21" width="11.44140625" style="12"/>
    <col min="22" max="22" width="36.5546875" style="12" bestFit="1" customWidth="1"/>
    <col min="23" max="24" width="11.44140625" style="12"/>
    <col min="25" max="25" width="20.33203125" style="12" customWidth="1"/>
    <col min="26" max="32" width="0" style="12" hidden="1" customWidth="1"/>
    <col min="33" max="35" width="11.44140625" style="12"/>
    <col min="36" max="36" width="10" style="12" customWidth="1"/>
    <col min="37" max="37" width="83.5546875" style="12" customWidth="1"/>
    <col min="38" max="16384" width="11.44140625" style="12"/>
  </cols>
  <sheetData>
    <row r="1" spans="1:37" ht="65.25" customHeight="1" x14ac:dyDescent="0.3">
      <c r="A1" s="301" t="s">
        <v>5</v>
      </c>
      <c r="B1" s="301"/>
      <c r="C1" s="301"/>
      <c r="D1" s="301"/>
      <c r="E1" s="301"/>
      <c r="F1" s="301"/>
      <c r="G1" s="301"/>
      <c r="H1" s="301"/>
      <c r="I1" s="301"/>
      <c r="J1" s="301"/>
      <c r="K1" s="301"/>
    </row>
    <row r="2" spans="1:37" ht="42" customHeight="1" x14ac:dyDescent="0.3">
      <c r="A2" s="302" t="s">
        <v>6</v>
      </c>
      <c r="B2" s="303"/>
      <c r="C2" s="39" t="s">
        <v>7</v>
      </c>
      <c r="D2" s="18" t="s">
        <v>8</v>
      </c>
      <c r="E2" s="304" t="s">
        <v>9</v>
      </c>
      <c r="F2" s="305"/>
      <c r="G2" s="306"/>
      <c r="H2" s="306"/>
      <c r="I2" s="113" t="s">
        <v>379</v>
      </c>
      <c r="J2" s="307" t="s">
        <v>11</v>
      </c>
      <c r="K2" s="308"/>
      <c r="L2" s="121" t="s">
        <v>12</v>
      </c>
      <c r="M2" s="121">
        <f ca="1">TODAY()</f>
        <v>45894</v>
      </c>
      <c r="N2" s="378" t="s">
        <v>13</v>
      </c>
      <c r="O2" s="379"/>
      <c r="P2" s="380"/>
      <c r="Q2" s="378" t="s">
        <v>13</v>
      </c>
      <c r="R2" s="379"/>
      <c r="S2" s="379"/>
      <c r="T2" s="134" t="s">
        <v>111</v>
      </c>
      <c r="U2" s="381" t="s">
        <v>15</v>
      </c>
      <c r="V2" s="382"/>
      <c r="W2" s="382"/>
      <c r="X2" s="382"/>
      <c r="Y2" s="171" t="s">
        <v>16</v>
      </c>
      <c r="Z2" s="384" t="s">
        <v>17</v>
      </c>
      <c r="AA2" s="384"/>
      <c r="AB2" s="385"/>
      <c r="AC2" s="373" t="s">
        <v>18</v>
      </c>
      <c r="AD2" s="374"/>
      <c r="AE2" s="375"/>
      <c r="AF2" s="376" t="s">
        <v>19</v>
      </c>
      <c r="AG2" s="377"/>
      <c r="AH2" s="43"/>
      <c r="AI2" s="386" t="s">
        <v>20</v>
      </c>
      <c r="AJ2" s="387"/>
      <c r="AK2" s="388"/>
    </row>
    <row r="3" spans="1:37" ht="7.5" customHeight="1" x14ac:dyDescent="0.3">
      <c r="L3" s="152"/>
      <c r="M3" s="120"/>
      <c r="T3" s="125"/>
      <c r="U3" s="128"/>
      <c r="Y3" s="125"/>
      <c r="AB3" s="129"/>
      <c r="AF3" s="128"/>
      <c r="AG3" s="139"/>
      <c r="AH3" s="43"/>
    </row>
    <row r="4" spans="1:37" s="1" customFormat="1" ht="38.25" customHeight="1" x14ac:dyDescent="0.3">
      <c r="A4" s="340" t="s">
        <v>380</v>
      </c>
      <c r="B4" s="341"/>
      <c r="C4" s="341"/>
      <c r="D4" s="341"/>
      <c r="E4" s="341"/>
      <c r="F4" s="342"/>
      <c r="G4" s="37"/>
      <c r="H4" s="37"/>
      <c r="I4" s="22" t="s">
        <v>113</v>
      </c>
      <c r="J4" s="22"/>
      <c r="K4" s="22"/>
      <c r="L4" s="155" t="s">
        <v>23</v>
      </c>
      <c r="M4" s="12"/>
      <c r="N4" s="122">
        <v>45658</v>
      </c>
      <c r="O4" s="122">
        <v>45777</v>
      </c>
      <c r="P4" s="122">
        <v>45900</v>
      </c>
      <c r="Q4" s="122">
        <v>45658</v>
      </c>
      <c r="R4" s="122">
        <v>45777</v>
      </c>
      <c r="S4" s="124">
        <v>45900</v>
      </c>
      <c r="T4" s="125"/>
      <c r="U4" s="128"/>
      <c r="V4" s="12"/>
      <c r="W4" s="12"/>
      <c r="X4" s="12"/>
      <c r="Y4" s="125"/>
      <c r="Z4" s="136"/>
      <c r="AA4" s="123"/>
      <c r="AB4" s="132"/>
      <c r="AC4" s="12"/>
      <c r="AD4" s="12"/>
      <c r="AE4" s="12"/>
      <c r="AF4" s="128"/>
      <c r="AG4" s="139"/>
      <c r="AH4" s="43"/>
      <c r="AI4" s="12"/>
      <c r="AJ4" s="12"/>
      <c r="AK4" s="12"/>
    </row>
    <row r="5" spans="1:37" ht="73.5" customHeight="1" x14ac:dyDescent="0.3">
      <c r="A5" s="231" t="s">
        <v>24</v>
      </c>
      <c r="B5" s="231" t="s">
        <v>25</v>
      </c>
      <c r="C5" s="231"/>
      <c r="D5" s="232" t="s">
        <v>26</v>
      </c>
      <c r="E5" s="231" t="s">
        <v>27</v>
      </c>
      <c r="F5" s="232" t="s">
        <v>28</v>
      </c>
      <c r="G5" s="168" t="s">
        <v>29</v>
      </c>
      <c r="H5" s="232" t="s">
        <v>30</v>
      </c>
      <c r="I5" s="233" t="s">
        <v>31</v>
      </c>
      <c r="J5" s="233" t="s">
        <v>32</v>
      </c>
      <c r="K5" s="233" t="s">
        <v>33</v>
      </c>
      <c r="L5" s="234" t="s">
        <v>34</v>
      </c>
      <c r="N5" s="235">
        <v>45777</v>
      </c>
      <c r="O5" s="235">
        <v>45900</v>
      </c>
      <c r="P5" s="235">
        <v>46022</v>
      </c>
      <c r="Q5" s="235">
        <v>45777</v>
      </c>
      <c r="R5" s="235">
        <v>45900</v>
      </c>
      <c r="S5" s="236">
        <v>46022</v>
      </c>
      <c r="T5" s="237"/>
      <c r="U5" s="238">
        <v>45777</v>
      </c>
      <c r="V5" s="239" t="s">
        <v>288</v>
      </c>
      <c r="W5" s="235">
        <v>45900</v>
      </c>
      <c r="X5" s="236">
        <v>46022</v>
      </c>
      <c r="Y5" s="126"/>
      <c r="Z5" s="95">
        <v>45777</v>
      </c>
      <c r="AA5" s="122">
        <v>45900</v>
      </c>
      <c r="AB5" s="160">
        <v>46022</v>
      </c>
      <c r="AC5" s="95">
        <v>45777</v>
      </c>
      <c r="AD5" s="122">
        <v>45900</v>
      </c>
      <c r="AE5" s="131">
        <v>46022</v>
      </c>
      <c r="AF5" s="109"/>
      <c r="AG5" s="144"/>
      <c r="AH5" s="43"/>
      <c r="AI5" s="464" t="s">
        <v>35</v>
      </c>
      <c r="AJ5" s="465"/>
      <c r="AK5" s="466"/>
    </row>
    <row r="6" spans="1:37" ht="79.5" hidden="1" customHeight="1" x14ac:dyDescent="0.3">
      <c r="A6" s="461" t="s">
        <v>381</v>
      </c>
      <c r="B6" s="75" t="s">
        <v>37</v>
      </c>
      <c r="C6" s="222" t="s">
        <v>382</v>
      </c>
      <c r="D6" s="222" t="s">
        <v>383</v>
      </c>
      <c r="E6" s="222" t="s">
        <v>72</v>
      </c>
      <c r="F6" s="223">
        <v>45748</v>
      </c>
      <c r="G6" s="223">
        <v>45777</v>
      </c>
      <c r="H6" s="223">
        <v>45777</v>
      </c>
      <c r="I6" s="216" t="s">
        <v>384</v>
      </c>
      <c r="J6" s="83" t="s">
        <v>385</v>
      </c>
      <c r="K6" s="83"/>
      <c r="L6" s="224"/>
      <c r="M6" s="225"/>
      <c r="N6" s="226" t="str">
        <f>IF(AND($H6&gt;N$4,$H6&lt;N$5),IF($H6-$M$2&gt;30,"amarillo",IF(AND($H6-$M$2&lt;=30,$H6-$M$2&gt;0),"naranja","rojo")),"NA")</f>
        <v>NA</v>
      </c>
      <c r="O6" s="226" t="str">
        <f t="shared" ref="O6:P21" si="0">IF(AND($H6&gt;O$4,$H6&lt;O$5),IF($H6-$M$2&gt;30,"amarillo",IF(AND($H6-$M$2&lt;=30,$H6-$M$2&gt;0),"naranja","rojo")),"NA")</f>
        <v>NA</v>
      </c>
      <c r="P6" s="226" t="str">
        <f t="shared" si="0"/>
        <v>NA</v>
      </c>
      <c r="Q6" s="87" t="str">
        <f>IF(ISBLANK(I6),"Sin Diligenciar","Calificar")</f>
        <v>Calificar</v>
      </c>
      <c r="R6" s="87" t="str">
        <f>IF(ISBLANK(J6),"Sin Diligenciar","Calificar")</f>
        <v>Calificar</v>
      </c>
      <c r="S6" s="87" t="str">
        <f>IF(ISBLANK(K6),"Sin Diligenciar","Calificar")</f>
        <v>Sin Diligenciar</v>
      </c>
      <c r="T6" s="87" t="str">
        <f>IF(OR(Q6="Calificar",R6="Calificar",S6="Calificar"),"Calificar","Sin Diligenciar")</f>
        <v>Calificar</v>
      </c>
      <c r="U6" s="87">
        <v>5</v>
      </c>
      <c r="V6" s="87"/>
      <c r="W6" s="87"/>
      <c r="X6" s="87"/>
      <c r="Y6" s="228"/>
      <c r="Z6" s="142" t="str">
        <f t="shared" ref="Z6:Z26" si="1">IF(T6="Calificar",IF(U6=0,"rojo",IF(AND(U6&gt;0,U6&lt;=3),"amarillo","verde")),"verde")</f>
        <v>verde</v>
      </c>
      <c r="AA6" s="109" t="str">
        <f t="shared" ref="AA6:AA26" si="2">IF(U6="Calificar",IF(W6=0,"rojo",IF(AND(W6&gt;0,W6&lt;=3),"amarillo","verde")),"verde")</f>
        <v>verde</v>
      </c>
      <c r="AB6" s="129" t="str">
        <f t="shared" ref="AB6:AB21" si="3">IF(W6="Calificar",IF(X6=0,"rojo",IF(AND(X6&gt;0,X6&lt;=3),"amarillo","verde")),"verde")</f>
        <v>verde</v>
      </c>
      <c r="AC6" s="43" t="str">
        <f t="shared" ref="AC6:AC26" si="4">IF(AND(N6="amarillo",Q6="Sin Diligenciar"),"verde",IF(AND(N6="naranja",Q6="Sin Diligenciar"),"naranja",IF(AND(N6="rojo",Q6="Sin Diligenciar"),"rojo",Z6)))</f>
        <v>verde</v>
      </c>
      <c r="AD6" s="43" t="str">
        <f t="shared" ref="AD6:AD26" si="5">IF(AND(O6="amarillo",R6="Sin Diligenciar"),"verde",IF(AND(O6="naranja",R6="Sin Diligenciar"),"naranja",IF(AND(O6="rojo",R6="Sin Diligenciar"),"rojo",AA6)))</f>
        <v>verde</v>
      </c>
      <c r="AE6" s="43" t="str">
        <f t="shared" ref="AE6:AE26" si="6">IF(AND(P6="amarillo",S6="Sin Diligenciar"),"verde",IF(AND(P6="naranja",S6="Sin Diligenciar"),"naranja",IF(AND(P6="rojo",S6="Sin Diligenciar"),"rojo",AB6)))</f>
        <v>verde</v>
      </c>
      <c r="AF6" s="135" t="str">
        <f>IF(OR(AC6="rojo",AD6="rojo",AE6="rojo"),"rojo",IF(OR(AC6="naranja",AD6="naranja",AE6="naranja"),"naranja",IF(OR(AC6="amarillo",AD6="amarillo",AE6="amarillo"),"amarillo","verde")))</f>
        <v>verde</v>
      </c>
      <c r="AG6" s="144">
        <f t="shared" ref="AG6:AG41" si="7">IF(OR(AD6="rojo",AE6="rojo",AF6="rojo"),1,IF(OR(AD6="naranja",AE6="naranja",AF6="naranja"),2,IF(OR(AD6="amarillo",AE6="amarillo",AF6="amarillo"),3,4)))</f>
        <v>4</v>
      </c>
      <c r="AH6" s="43"/>
      <c r="AI6" s="175" t="s">
        <v>42</v>
      </c>
      <c r="AJ6" s="161">
        <v>4</v>
      </c>
      <c r="AK6" s="177" t="s">
        <v>43</v>
      </c>
    </row>
    <row r="7" spans="1:37" ht="55.5" hidden="1" customHeight="1" x14ac:dyDescent="0.3">
      <c r="A7" s="462"/>
      <c r="B7" s="75" t="s">
        <v>44</v>
      </c>
      <c r="C7" s="222" t="s">
        <v>386</v>
      </c>
      <c r="D7" s="222" t="s">
        <v>387</v>
      </c>
      <c r="E7" s="222" t="s">
        <v>72</v>
      </c>
      <c r="F7" s="76">
        <v>45992</v>
      </c>
      <c r="G7" s="76">
        <v>46021</v>
      </c>
      <c r="H7" s="76">
        <v>46021</v>
      </c>
      <c r="I7" s="92" t="s">
        <v>388</v>
      </c>
      <c r="J7" s="92" t="s">
        <v>389</v>
      </c>
      <c r="K7" s="83"/>
      <c r="L7" s="224"/>
      <c r="M7" s="225"/>
      <c r="N7" s="226" t="str">
        <f t="shared" ref="N7:P41" si="8">IF(AND($H7&gt;N$4,$H7&lt;N$5),IF($H7-$M$2&gt;30,"amarillo",IF(AND($H7-$M$2&lt;=30,$H7-$M$2&gt;0),"naranja","rojo")),"NA")</f>
        <v>NA</v>
      </c>
      <c r="O7" s="226" t="str">
        <f t="shared" si="0"/>
        <v>NA</v>
      </c>
      <c r="P7" s="226" t="str">
        <f t="shared" ca="1" si="0"/>
        <v>amarillo</v>
      </c>
      <c r="Q7" s="87" t="str">
        <f t="shared" ref="Q7:S41" si="9">IF(ISBLANK(I7),"Sin Diligenciar","Calificar")</f>
        <v>Calificar</v>
      </c>
      <c r="R7" s="87" t="str">
        <f t="shared" si="9"/>
        <v>Calificar</v>
      </c>
      <c r="S7" s="87" t="str">
        <f t="shared" si="9"/>
        <v>Sin Diligenciar</v>
      </c>
      <c r="T7" s="87" t="str">
        <f t="shared" ref="T7:T41" si="10">IF(OR(Q7="Calificar",R7="Calificar",S7="Calificar"),"Calificar","Sin Diligenciar")</f>
        <v>Calificar</v>
      </c>
      <c r="U7" s="87">
        <v>3</v>
      </c>
      <c r="V7" s="87"/>
      <c r="W7" s="87"/>
      <c r="X7" s="87"/>
      <c r="Y7" s="228"/>
      <c r="Z7" s="142" t="str">
        <f t="shared" si="1"/>
        <v>amarillo</v>
      </c>
      <c r="AA7" s="109" t="str">
        <f t="shared" si="2"/>
        <v>verde</v>
      </c>
      <c r="AB7" s="129" t="str">
        <f t="shared" si="3"/>
        <v>verde</v>
      </c>
      <c r="AC7" s="43" t="str">
        <f t="shared" si="4"/>
        <v>amarillo</v>
      </c>
      <c r="AD7" s="43" t="str">
        <f t="shared" si="5"/>
        <v>verde</v>
      </c>
      <c r="AE7" s="43" t="str">
        <f t="shared" ca="1" si="6"/>
        <v>verde</v>
      </c>
      <c r="AF7" s="135" t="str">
        <f t="shared" ref="AF7:AF41" ca="1" si="11">IF(OR(AC7="rojo",AD7="rojo",AE7="rojo"),"rojo",IF(OR(AC7="naranja",AD7="naranja",AE7="naranja"),"naranja",IF(OR(AC7="amarillo",AD7="amarillo",AE7="amarillo"),"amarillo","verde")))</f>
        <v>amarillo</v>
      </c>
      <c r="AG7" s="144">
        <f t="shared" ca="1" si="7"/>
        <v>3</v>
      </c>
      <c r="AH7" s="43"/>
      <c r="AI7" s="175" t="s">
        <v>49</v>
      </c>
      <c r="AJ7" s="174">
        <v>3</v>
      </c>
      <c r="AK7" s="178" t="s">
        <v>121</v>
      </c>
    </row>
    <row r="8" spans="1:37" ht="55.5" hidden="1" customHeight="1" x14ac:dyDescent="0.3">
      <c r="A8" s="462"/>
      <c r="B8" s="75" t="s">
        <v>51</v>
      </c>
      <c r="C8" s="222" t="s">
        <v>390</v>
      </c>
      <c r="D8" s="222" t="s">
        <v>391</v>
      </c>
      <c r="E8" s="222" t="s">
        <v>151</v>
      </c>
      <c r="F8" s="76">
        <v>45673</v>
      </c>
      <c r="G8" s="76">
        <v>45989</v>
      </c>
      <c r="H8" s="76">
        <v>45989</v>
      </c>
      <c r="I8" s="89" t="s">
        <v>279</v>
      </c>
      <c r="J8" s="83"/>
      <c r="K8" s="83"/>
      <c r="L8" s="224"/>
      <c r="M8" s="225"/>
      <c r="N8" s="226" t="str">
        <f t="shared" si="8"/>
        <v>NA</v>
      </c>
      <c r="O8" s="226" t="str">
        <f t="shared" si="0"/>
        <v>NA</v>
      </c>
      <c r="P8" s="226" t="str">
        <f t="shared" ca="1" si="0"/>
        <v>amarillo</v>
      </c>
      <c r="Q8" s="87" t="str">
        <f t="shared" si="9"/>
        <v>Calificar</v>
      </c>
      <c r="R8" s="87" t="str">
        <f t="shared" si="9"/>
        <v>Sin Diligenciar</v>
      </c>
      <c r="S8" s="87" t="str">
        <f t="shared" si="9"/>
        <v>Sin Diligenciar</v>
      </c>
      <c r="T8" s="87" t="str">
        <f t="shared" si="10"/>
        <v>Calificar</v>
      </c>
      <c r="U8" s="87">
        <v>3</v>
      </c>
      <c r="V8" s="87"/>
      <c r="W8" s="87"/>
      <c r="X8" s="87"/>
      <c r="Y8" s="228"/>
      <c r="Z8" s="142" t="str">
        <f t="shared" si="1"/>
        <v>amarillo</v>
      </c>
      <c r="AA8" s="109" t="str">
        <f t="shared" si="2"/>
        <v>verde</v>
      </c>
      <c r="AB8" s="129" t="str">
        <f t="shared" si="3"/>
        <v>verde</v>
      </c>
      <c r="AC8" s="43" t="str">
        <f t="shared" si="4"/>
        <v>amarillo</v>
      </c>
      <c r="AD8" s="43" t="str">
        <f t="shared" si="5"/>
        <v>verde</v>
      </c>
      <c r="AE8" s="43" t="str">
        <f t="shared" ca="1" si="6"/>
        <v>verde</v>
      </c>
      <c r="AF8" s="135" t="str">
        <f t="shared" ca="1" si="11"/>
        <v>amarillo</v>
      </c>
      <c r="AG8" s="144">
        <f t="shared" ca="1" si="7"/>
        <v>3</v>
      </c>
      <c r="AH8" s="43"/>
      <c r="AI8" s="176" t="s">
        <v>55</v>
      </c>
      <c r="AJ8" s="174">
        <v>2</v>
      </c>
      <c r="AK8" s="180" t="s">
        <v>392</v>
      </c>
    </row>
    <row r="9" spans="1:37" ht="75.75" hidden="1" customHeight="1" x14ac:dyDescent="0.3">
      <c r="A9" s="462"/>
      <c r="B9" s="75" t="s">
        <v>57</v>
      </c>
      <c r="C9" s="222" t="s">
        <v>393</v>
      </c>
      <c r="D9" s="222" t="s">
        <v>394</v>
      </c>
      <c r="E9" s="222" t="s">
        <v>172</v>
      </c>
      <c r="F9" s="223">
        <v>45689</v>
      </c>
      <c r="G9" s="223">
        <v>45989</v>
      </c>
      <c r="H9" s="223">
        <v>45989</v>
      </c>
      <c r="I9" s="92" t="s">
        <v>395</v>
      </c>
      <c r="J9" s="92"/>
      <c r="K9" s="83"/>
      <c r="L9" s="224"/>
      <c r="M9" s="225"/>
      <c r="N9" s="226" t="str">
        <f t="shared" si="8"/>
        <v>NA</v>
      </c>
      <c r="O9" s="226" t="str">
        <f t="shared" si="0"/>
        <v>NA</v>
      </c>
      <c r="P9" s="226" t="str">
        <f t="shared" ca="1" si="0"/>
        <v>amarillo</v>
      </c>
      <c r="Q9" s="87" t="str">
        <f t="shared" si="9"/>
        <v>Calificar</v>
      </c>
      <c r="R9" s="87" t="str">
        <f t="shared" si="9"/>
        <v>Sin Diligenciar</v>
      </c>
      <c r="S9" s="87" t="str">
        <f t="shared" si="9"/>
        <v>Sin Diligenciar</v>
      </c>
      <c r="T9" s="87" t="str">
        <f t="shared" si="10"/>
        <v>Calificar</v>
      </c>
      <c r="U9" s="87">
        <v>3</v>
      </c>
      <c r="V9" s="87"/>
      <c r="W9" s="87"/>
      <c r="X9" s="87"/>
      <c r="Y9" s="228"/>
      <c r="Z9" s="142" t="str">
        <f t="shared" si="1"/>
        <v>amarillo</v>
      </c>
      <c r="AA9" s="109" t="str">
        <f t="shared" si="2"/>
        <v>verde</v>
      </c>
      <c r="AB9" s="129" t="str">
        <f t="shared" si="3"/>
        <v>verde</v>
      </c>
      <c r="AC9" s="43" t="str">
        <f t="shared" si="4"/>
        <v>amarillo</v>
      </c>
      <c r="AD9" s="43" t="str">
        <f t="shared" si="5"/>
        <v>verde</v>
      </c>
      <c r="AE9" s="43" t="str">
        <f t="shared" ca="1" si="6"/>
        <v>verde</v>
      </c>
      <c r="AF9" s="135" t="str">
        <f t="shared" ca="1" si="11"/>
        <v>amarillo</v>
      </c>
      <c r="AG9" s="144">
        <f t="shared" ca="1" si="7"/>
        <v>3</v>
      </c>
      <c r="AH9" s="43"/>
      <c r="AI9" s="176" t="s">
        <v>62</v>
      </c>
      <c r="AJ9" s="174">
        <v>1</v>
      </c>
      <c r="AK9" s="179" t="s">
        <v>63</v>
      </c>
    </row>
    <row r="10" spans="1:37" ht="45" hidden="1" customHeight="1" x14ac:dyDescent="0.3">
      <c r="A10" s="462"/>
      <c r="B10" s="75" t="s">
        <v>64</v>
      </c>
      <c r="C10" s="222" t="s">
        <v>396</v>
      </c>
      <c r="D10" s="222" t="s">
        <v>397</v>
      </c>
      <c r="E10" s="222" t="s">
        <v>172</v>
      </c>
      <c r="F10" s="223">
        <v>45658</v>
      </c>
      <c r="G10" s="223">
        <v>45989</v>
      </c>
      <c r="H10" s="223">
        <v>45989</v>
      </c>
      <c r="I10" s="92" t="s">
        <v>398</v>
      </c>
      <c r="J10" s="92"/>
      <c r="K10" s="83"/>
      <c r="L10" s="224"/>
      <c r="M10" s="225"/>
      <c r="N10" s="226" t="str">
        <f t="shared" si="8"/>
        <v>NA</v>
      </c>
      <c r="O10" s="226" t="str">
        <f t="shared" si="0"/>
        <v>NA</v>
      </c>
      <c r="P10" s="226" t="str">
        <f t="shared" ca="1" si="0"/>
        <v>amarillo</v>
      </c>
      <c r="Q10" s="87" t="str">
        <f t="shared" si="9"/>
        <v>Calificar</v>
      </c>
      <c r="R10" s="87" t="str">
        <f t="shared" si="9"/>
        <v>Sin Diligenciar</v>
      </c>
      <c r="S10" s="87" t="str">
        <f t="shared" si="9"/>
        <v>Sin Diligenciar</v>
      </c>
      <c r="T10" s="87" t="str">
        <f t="shared" si="10"/>
        <v>Calificar</v>
      </c>
      <c r="U10" s="87">
        <v>3</v>
      </c>
      <c r="V10" s="87"/>
      <c r="W10" s="87"/>
      <c r="X10" s="87"/>
      <c r="Y10" s="228"/>
      <c r="Z10" s="142" t="str">
        <f t="shared" si="1"/>
        <v>amarillo</v>
      </c>
      <c r="AA10" s="109" t="str">
        <f t="shared" si="2"/>
        <v>verde</v>
      </c>
      <c r="AB10" s="129" t="str">
        <f t="shared" si="3"/>
        <v>verde</v>
      </c>
      <c r="AC10" s="43" t="str">
        <f t="shared" si="4"/>
        <v>amarillo</v>
      </c>
      <c r="AD10" s="43" t="str">
        <f t="shared" si="5"/>
        <v>verde</v>
      </c>
      <c r="AE10" s="43" t="str">
        <f t="shared" ca="1" si="6"/>
        <v>verde</v>
      </c>
      <c r="AF10" s="135" t="str">
        <f t="shared" ca="1" si="11"/>
        <v>amarillo</v>
      </c>
      <c r="AG10" s="144">
        <f t="shared" ca="1" si="7"/>
        <v>3</v>
      </c>
      <c r="AH10" s="43"/>
      <c r="AI10" s="43"/>
      <c r="AJ10" s="43"/>
      <c r="AK10" s="43"/>
    </row>
    <row r="11" spans="1:37" ht="108" hidden="1" customHeight="1" x14ac:dyDescent="0.3">
      <c r="A11" s="462"/>
      <c r="B11" s="75" t="s">
        <v>135</v>
      </c>
      <c r="C11" s="222" t="s">
        <v>399</v>
      </c>
      <c r="D11" s="222" t="s">
        <v>400</v>
      </c>
      <c r="E11" s="222" t="s">
        <v>172</v>
      </c>
      <c r="F11" s="223">
        <v>45870</v>
      </c>
      <c r="G11" s="223">
        <v>45989</v>
      </c>
      <c r="H11" s="223">
        <v>45989</v>
      </c>
      <c r="I11" s="92" t="s">
        <v>401</v>
      </c>
      <c r="J11" s="92"/>
      <c r="K11" s="83"/>
      <c r="L11" s="224"/>
      <c r="M11" s="225"/>
      <c r="N11" s="226" t="str">
        <f t="shared" si="8"/>
        <v>NA</v>
      </c>
      <c r="O11" s="226" t="str">
        <f t="shared" si="0"/>
        <v>NA</v>
      </c>
      <c r="P11" s="226" t="str">
        <f t="shared" ca="1" si="0"/>
        <v>amarillo</v>
      </c>
      <c r="Q11" s="87" t="str">
        <f t="shared" si="9"/>
        <v>Calificar</v>
      </c>
      <c r="R11" s="87" t="str">
        <f t="shared" si="9"/>
        <v>Sin Diligenciar</v>
      </c>
      <c r="S11" s="87" t="str">
        <f t="shared" si="9"/>
        <v>Sin Diligenciar</v>
      </c>
      <c r="T11" s="87" t="str">
        <f t="shared" si="10"/>
        <v>Calificar</v>
      </c>
      <c r="U11" s="87">
        <v>3</v>
      </c>
      <c r="V11" s="87"/>
      <c r="W11" s="87"/>
      <c r="X11" s="87"/>
      <c r="Y11" s="228"/>
      <c r="Z11" s="142" t="str">
        <f t="shared" si="1"/>
        <v>amarillo</v>
      </c>
      <c r="AA11" s="109" t="str">
        <f t="shared" si="2"/>
        <v>verde</v>
      </c>
      <c r="AB11" s="129" t="str">
        <f t="shared" si="3"/>
        <v>verde</v>
      </c>
      <c r="AC11" s="43" t="str">
        <f t="shared" si="4"/>
        <v>amarillo</v>
      </c>
      <c r="AD11" s="43" t="str">
        <f t="shared" si="5"/>
        <v>verde</v>
      </c>
      <c r="AE11" s="43" t="str">
        <f t="shared" ca="1" si="6"/>
        <v>verde</v>
      </c>
      <c r="AF11" s="135" t="str">
        <f t="shared" ca="1" si="11"/>
        <v>amarillo</v>
      </c>
      <c r="AG11" s="144">
        <f t="shared" ca="1" si="7"/>
        <v>3</v>
      </c>
      <c r="AH11" s="43"/>
      <c r="AI11" s="43"/>
      <c r="AJ11" s="43"/>
      <c r="AK11" s="43"/>
    </row>
    <row r="12" spans="1:37" s="43" customFormat="1" ht="90" hidden="1" customHeight="1" x14ac:dyDescent="0.3">
      <c r="A12" s="462"/>
      <c r="B12" s="75" t="s">
        <v>139</v>
      </c>
      <c r="C12" s="89" t="s">
        <v>402</v>
      </c>
      <c r="D12" s="89" t="s">
        <v>403</v>
      </c>
      <c r="E12" s="89" t="s">
        <v>147</v>
      </c>
      <c r="F12" s="76">
        <v>45690</v>
      </c>
      <c r="G12" s="76">
        <v>45989</v>
      </c>
      <c r="H12" s="76">
        <v>45989</v>
      </c>
      <c r="I12" s="89" t="s">
        <v>404</v>
      </c>
      <c r="J12" s="89"/>
      <c r="K12" s="83"/>
      <c r="L12" s="224"/>
      <c r="M12" s="225"/>
      <c r="N12" s="226" t="str">
        <f t="shared" si="8"/>
        <v>NA</v>
      </c>
      <c r="O12" s="226" t="str">
        <f t="shared" si="0"/>
        <v>NA</v>
      </c>
      <c r="P12" s="226" t="str">
        <f t="shared" ca="1" si="0"/>
        <v>amarillo</v>
      </c>
      <c r="Q12" s="87" t="str">
        <f t="shared" si="9"/>
        <v>Calificar</v>
      </c>
      <c r="R12" s="87" t="str">
        <f t="shared" si="9"/>
        <v>Sin Diligenciar</v>
      </c>
      <c r="S12" s="87" t="str">
        <f t="shared" si="9"/>
        <v>Sin Diligenciar</v>
      </c>
      <c r="T12" s="87" t="str">
        <f t="shared" si="10"/>
        <v>Calificar</v>
      </c>
      <c r="U12" s="87">
        <v>3</v>
      </c>
      <c r="V12" s="87"/>
      <c r="W12" s="87"/>
      <c r="X12" s="87"/>
      <c r="Y12" s="228"/>
      <c r="Z12" s="142" t="str">
        <f t="shared" si="1"/>
        <v>amarillo</v>
      </c>
      <c r="AA12" s="109" t="str">
        <f t="shared" si="2"/>
        <v>verde</v>
      </c>
      <c r="AB12" s="129" t="str">
        <f t="shared" si="3"/>
        <v>verde</v>
      </c>
      <c r="AC12" s="43" t="str">
        <f t="shared" si="4"/>
        <v>amarillo</v>
      </c>
      <c r="AD12" s="43" t="str">
        <f t="shared" si="5"/>
        <v>verde</v>
      </c>
      <c r="AE12" s="43" t="str">
        <f t="shared" ca="1" si="6"/>
        <v>verde</v>
      </c>
      <c r="AF12" s="135" t="str">
        <f t="shared" ca="1" si="11"/>
        <v>amarillo</v>
      </c>
      <c r="AG12" s="144">
        <f t="shared" ca="1" si="7"/>
        <v>3</v>
      </c>
    </row>
    <row r="13" spans="1:37" s="44" customFormat="1" ht="114.75" hidden="1" customHeight="1" x14ac:dyDescent="0.3">
      <c r="A13" s="462"/>
      <c r="B13" s="75" t="s">
        <v>144</v>
      </c>
      <c r="C13" s="222" t="s">
        <v>405</v>
      </c>
      <c r="D13" s="222" t="s">
        <v>406</v>
      </c>
      <c r="E13" s="222" t="s">
        <v>407</v>
      </c>
      <c r="F13" s="76">
        <v>45778</v>
      </c>
      <c r="G13" s="76">
        <v>45989</v>
      </c>
      <c r="H13" s="76">
        <v>45989</v>
      </c>
      <c r="I13" s="90" t="s">
        <v>404</v>
      </c>
      <c r="J13" s="82"/>
      <c r="K13" s="82"/>
      <c r="L13" s="224"/>
      <c r="M13" s="225"/>
      <c r="N13" s="226" t="str">
        <f t="shared" si="8"/>
        <v>NA</v>
      </c>
      <c r="O13" s="226" t="str">
        <f t="shared" si="0"/>
        <v>NA</v>
      </c>
      <c r="P13" s="226" t="str">
        <f t="shared" ca="1" si="0"/>
        <v>amarillo</v>
      </c>
      <c r="Q13" s="87" t="str">
        <f t="shared" si="9"/>
        <v>Calificar</v>
      </c>
      <c r="R13" s="87" t="str">
        <f t="shared" si="9"/>
        <v>Sin Diligenciar</v>
      </c>
      <c r="S13" s="87" t="str">
        <f t="shared" si="9"/>
        <v>Sin Diligenciar</v>
      </c>
      <c r="T13" s="87" t="str">
        <f t="shared" si="10"/>
        <v>Calificar</v>
      </c>
      <c r="U13" s="87">
        <v>3</v>
      </c>
      <c r="V13" s="87"/>
      <c r="W13" s="87"/>
      <c r="X13" s="87"/>
      <c r="Y13" s="228"/>
      <c r="Z13" s="142" t="str">
        <f t="shared" si="1"/>
        <v>amarillo</v>
      </c>
      <c r="AA13" s="109" t="str">
        <f t="shared" si="2"/>
        <v>verde</v>
      </c>
      <c r="AB13" s="129" t="str">
        <f t="shared" si="3"/>
        <v>verde</v>
      </c>
      <c r="AC13" s="43" t="str">
        <f t="shared" si="4"/>
        <v>amarillo</v>
      </c>
      <c r="AD13" s="43" t="str">
        <f t="shared" si="5"/>
        <v>verde</v>
      </c>
      <c r="AE13" s="43" t="str">
        <f t="shared" ca="1" si="6"/>
        <v>verde</v>
      </c>
      <c r="AF13" s="135" t="str">
        <f t="shared" ca="1" si="11"/>
        <v>amarillo</v>
      </c>
      <c r="AG13" s="144">
        <f t="shared" ca="1" si="7"/>
        <v>3</v>
      </c>
      <c r="AH13" s="12"/>
      <c r="AI13" s="12"/>
      <c r="AJ13" s="12"/>
      <c r="AK13" s="12"/>
    </row>
    <row r="14" spans="1:37" s="44" customFormat="1" ht="63.75" hidden="1" customHeight="1" x14ac:dyDescent="0.3">
      <c r="A14" s="462"/>
      <c r="B14" s="75" t="s">
        <v>148</v>
      </c>
      <c r="C14" s="222" t="s">
        <v>405</v>
      </c>
      <c r="D14" s="222" t="s">
        <v>408</v>
      </c>
      <c r="E14" s="222" t="s">
        <v>409</v>
      </c>
      <c r="F14" s="76">
        <v>45689</v>
      </c>
      <c r="G14" s="76">
        <v>45989</v>
      </c>
      <c r="H14" s="76">
        <v>45989</v>
      </c>
      <c r="I14" s="90" t="s">
        <v>410</v>
      </c>
      <c r="J14" s="90"/>
      <c r="K14" s="82"/>
      <c r="L14" s="224"/>
      <c r="M14" s="225"/>
      <c r="N14" s="226" t="str">
        <f t="shared" si="8"/>
        <v>NA</v>
      </c>
      <c r="O14" s="226" t="str">
        <f t="shared" si="0"/>
        <v>NA</v>
      </c>
      <c r="P14" s="226" t="str">
        <f t="shared" ca="1" si="0"/>
        <v>amarillo</v>
      </c>
      <c r="Q14" s="87" t="str">
        <f t="shared" si="9"/>
        <v>Calificar</v>
      </c>
      <c r="R14" s="87" t="str">
        <f t="shared" si="9"/>
        <v>Sin Diligenciar</v>
      </c>
      <c r="S14" s="87" t="str">
        <f t="shared" si="9"/>
        <v>Sin Diligenciar</v>
      </c>
      <c r="T14" s="87" t="str">
        <f t="shared" si="10"/>
        <v>Calificar</v>
      </c>
      <c r="U14" s="87">
        <v>3</v>
      </c>
      <c r="V14" s="87" t="s">
        <v>411</v>
      </c>
      <c r="W14" s="87"/>
      <c r="X14" s="87"/>
      <c r="Y14" s="228"/>
      <c r="Z14" s="142" t="str">
        <f t="shared" si="1"/>
        <v>amarillo</v>
      </c>
      <c r="AA14" s="109" t="str">
        <f t="shared" si="2"/>
        <v>verde</v>
      </c>
      <c r="AB14" s="129" t="str">
        <f t="shared" si="3"/>
        <v>verde</v>
      </c>
      <c r="AC14" s="43" t="str">
        <f t="shared" si="4"/>
        <v>amarillo</v>
      </c>
      <c r="AD14" s="43" t="str">
        <f t="shared" si="5"/>
        <v>verde</v>
      </c>
      <c r="AE14" s="43" t="str">
        <f t="shared" ca="1" si="6"/>
        <v>verde</v>
      </c>
      <c r="AF14" s="135" t="str">
        <f t="shared" ca="1" si="11"/>
        <v>amarillo</v>
      </c>
      <c r="AG14" s="144">
        <f t="shared" ca="1" si="7"/>
        <v>3</v>
      </c>
      <c r="AH14" s="12"/>
      <c r="AI14" s="12"/>
      <c r="AJ14" s="12"/>
      <c r="AK14" s="12"/>
    </row>
    <row r="15" spans="1:37" s="44" customFormat="1" ht="65.25" hidden="1" customHeight="1" x14ac:dyDescent="0.3">
      <c r="A15" s="462"/>
      <c r="B15" s="75" t="s">
        <v>153</v>
      </c>
      <c r="C15" s="222" t="s">
        <v>405</v>
      </c>
      <c r="D15" s="222" t="s">
        <v>412</v>
      </c>
      <c r="E15" s="222" t="s">
        <v>369</v>
      </c>
      <c r="F15" s="76">
        <v>45689</v>
      </c>
      <c r="G15" s="76">
        <v>45989</v>
      </c>
      <c r="H15" s="76">
        <v>45989</v>
      </c>
      <c r="I15" s="285" t="s">
        <v>134</v>
      </c>
      <c r="J15" s="90"/>
      <c r="K15" s="84"/>
      <c r="L15" s="224"/>
      <c r="M15" s="225"/>
      <c r="N15" s="226" t="str">
        <f t="shared" si="8"/>
        <v>NA</v>
      </c>
      <c r="O15" s="226" t="str">
        <f t="shared" si="0"/>
        <v>NA</v>
      </c>
      <c r="P15" s="226" t="str">
        <f t="shared" ca="1" si="0"/>
        <v>amarillo</v>
      </c>
      <c r="Q15" s="87" t="str">
        <f t="shared" si="9"/>
        <v>Calificar</v>
      </c>
      <c r="R15" s="87" t="str">
        <f t="shared" si="9"/>
        <v>Sin Diligenciar</v>
      </c>
      <c r="S15" s="87" t="str">
        <f t="shared" si="9"/>
        <v>Sin Diligenciar</v>
      </c>
      <c r="T15" s="87" t="str">
        <f t="shared" si="10"/>
        <v>Calificar</v>
      </c>
      <c r="U15" s="87">
        <v>3</v>
      </c>
      <c r="V15" s="87"/>
      <c r="W15" s="87"/>
      <c r="X15" s="87"/>
      <c r="Y15" s="228"/>
      <c r="Z15" s="142" t="str">
        <f t="shared" si="1"/>
        <v>amarillo</v>
      </c>
      <c r="AA15" s="109" t="str">
        <f t="shared" si="2"/>
        <v>verde</v>
      </c>
      <c r="AB15" s="129" t="str">
        <f t="shared" si="3"/>
        <v>verde</v>
      </c>
      <c r="AC15" s="43" t="str">
        <f t="shared" si="4"/>
        <v>amarillo</v>
      </c>
      <c r="AD15" s="43" t="str">
        <f t="shared" si="5"/>
        <v>verde</v>
      </c>
      <c r="AE15" s="43" t="str">
        <f t="shared" ca="1" si="6"/>
        <v>verde</v>
      </c>
      <c r="AF15" s="135" t="str">
        <f t="shared" ca="1" si="11"/>
        <v>amarillo</v>
      </c>
      <c r="AG15" s="144">
        <f t="shared" ca="1" si="7"/>
        <v>3</v>
      </c>
      <c r="AH15" s="12"/>
      <c r="AI15" s="12"/>
      <c r="AJ15" s="12"/>
      <c r="AK15" s="12"/>
    </row>
    <row r="16" spans="1:37" s="44" customFormat="1" ht="76.5" hidden="1" customHeight="1" x14ac:dyDescent="0.35">
      <c r="A16" s="462"/>
      <c r="B16" s="75" t="s">
        <v>158</v>
      </c>
      <c r="C16" s="222" t="s">
        <v>405</v>
      </c>
      <c r="D16" s="222" t="s">
        <v>413</v>
      </c>
      <c r="E16" s="222" t="s">
        <v>414</v>
      </c>
      <c r="F16" s="76">
        <v>45689</v>
      </c>
      <c r="G16" s="207">
        <v>45838</v>
      </c>
      <c r="H16" s="207">
        <v>45838</v>
      </c>
      <c r="I16" s="299"/>
      <c r="J16" s="222" t="s">
        <v>415</v>
      </c>
      <c r="K16" s="82"/>
      <c r="L16" s="224"/>
      <c r="M16" s="225"/>
      <c r="N16" s="226" t="str">
        <f t="shared" si="8"/>
        <v>NA</v>
      </c>
      <c r="O16" s="226" t="str">
        <f t="shared" ca="1" si="0"/>
        <v>rojo</v>
      </c>
      <c r="P16" s="226" t="str">
        <f t="shared" si="0"/>
        <v>NA</v>
      </c>
      <c r="Q16" s="87" t="str">
        <f t="shared" si="9"/>
        <v>Sin Diligenciar</v>
      </c>
      <c r="R16" s="87" t="str">
        <f t="shared" si="9"/>
        <v>Calificar</v>
      </c>
      <c r="S16" s="87" t="str">
        <f t="shared" si="9"/>
        <v>Sin Diligenciar</v>
      </c>
      <c r="T16" s="87" t="str">
        <f t="shared" si="10"/>
        <v>Calificar</v>
      </c>
      <c r="U16" s="87">
        <v>3</v>
      </c>
      <c r="V16" s="87"/>
      <c r="W16" s="87"/>
      <c r="X16" s="87"/>
      <c r="Y16" s="228"/>
      <c r="Z16" s="142" t="str">
        <f t="shared" si="1"/>
        <v>amarillo</v>
      </c>
      <c r="AA16" s="109" t="str">
        <f t="shared" si="2"/>
        <v>verde</v>
      </c>
      <c r="AB16" s="129" t="str">
        <f t="shared" si="3"/>
        <v>verde</v>
      </c>
      <c r="AC16" s="43" t="str">
        <f t="shared" si="4"/>
        <v>amarillo</v>
      </c>
      <c r="AD16" s="43" t="str">
        <f t="shared" ca="1" si="5"/>
        <v>verde</v>
      </c>
      <c r="AE16" s="43" t="str">
        <f t="shared" si="6"/>
        <v>verde</v>
      </c>
      <c r="AF16" s="135" t="str">
        <f t="shared" ca="1" si="11"/>
        <v>amarillo</v>
      </c>
      <c r="AG16" s="144">
        <f t="shared" ca="1" si="7"/>
        <v>3</v>
      </c>
      <c r="AH16" s="12"/>
      <c r="AI16" s="12"/>
      <c r="AJ16" s="12"/>
      <c r="AK16" s="12"/>
    </row>
    <row r="17" spans="1:115" s="44" customFormat="1" ht="78.75" hidden="1" customHeight="1" x14ac:dyDescent="0.3">
      <c r="A17" s="462"/>
      <c r="B17" s="75" t="s">
        <v>162</v>
      </c>
      <c r="C17" s="222" t="s">
        <v>416</v>
      </c>
      <c r="D17" s="222" t="s">
        <v>417</v>
      </c>
      <c r="E17" s="222" t="s">
        <v>409</v>
      </c>
      <c r="F17" s="76">
        <v>45689</v>
      </c>
      <c r="G17" s="76">
        <v>46022</v>
      </c>
      <c r="H17" s="76">
        <v>46022</v>
      </c>
      <c r="I17" s="300" t="s">
        <v>418</v>
      </c>
      <c r="J17" s="90"/>
      <c r="K17" s="82"/>
      <c r="L17" s="224"/>
      <c r="M17" s="225"/>
      <c r="N17" s="226" t="str">
        <f t="shared" si="8"/>
        <v>NA</v>
      </c>
      <c r="O17" s="226" t="str">
        <f t="shared" si="0"/>
        <v>NA</v>
      </c>
      <c r="P17" s="226" t="str">
        <f t="shared" si="0"/>
        <v>NA</v>
      </c>
      <c r="Q17" s="87" t="str">
        <f t="shared" si="9"/>
        <v>Calificar</v>
      </c>
      <c r="R17" s="87" t="str">
        <f t="shared" si="9"/>
        <v>Sin Diligenciar</v>
      </c>
      <c r="S17" s="87" t="str">
        <f t="shared" si="9"/>
        <v>Sin Diligenciar</v>
      </c>
      <c r="T17" s="87" t="str">
        <f t="shared" si="10"/>
        <v>Calificar</v>
      </c>
      <c r="U17" s="87">
        <v>3</v>
      </c>
      <c r="V17" s="87" t="s">
        <v>419</v>
      </c>
      <c r="W17" s="87"/>
      <c r="X17" s="87"/>
      <c r="Y17" s="228"/>
      <c r="Z17" s="142" t="str">
        <f t="shared" si="1"/>
        <v>amarillo</v>
      </c>
      <c r="AA17" s="109" t="str">
        <f t="shared" si="2"/>
        <v>verde</v>
      </c>
      <c r="AB17" s="129" t="str">
        <f t="shared" si="3"/>
        <v>verde</v>
      </c>
      <c r="AC17" s="43" t="str">
        <f t="shared" si="4"/>
        <v>amarillo</v>
      </c>
      <c r="AD17" s="43" t="str">
        <f t="shared" si="5"/>
        <v>verde</v>
      </c>
      <c r="AE17" s="43" t="str">
        <f t="shared" si="6"/>
        <v>verde</v>
      </c>
      <c r="AF17" s="135" t="str">
        <f t="shared" si="11"/>
        <v>amarillo</v>
      </c>
      <c r="AG17" s="144">
        <f t="shared" si="7"/>
        <v>3</v>
      </c>
      <c r="AH17" s="12"/>
      <c r="AI17" s="12"/>
      <c r="AJ17" s="12"/>
      <c r="AK17" s="12"/>
    </row>
    <row r="18" spans="1:115" s="44" customFormat="1" ht="63.75" hidden="1" customHeight="1" x14ac:dyDescent="0.3">
      <c r="A18" s="462"/>
      <c r="B18" s="75" t="s">
        <v>166</v>
      </c>
      <c r="C18" s="222" t="s">
        <v>416</v>
      </c>
      <c r="D18" s="222" t="s">
        <v>417</v>
      </c>
      <c r="E18" s="222" t="s">
        <v>315</v>
      </c>
      <c r="F18" s="76">
        <v>45748</v>
      </c>
      <c r="G18" s="76">
        <v>45989</v>
      </c>
      <c r="H18" s="76">
        <v>45989</v>
      </c>
      <c r="I18" s="90"/>
      <c r="J18" s="82"/>
      <c r="K18" s="82"/>
      <c r="L18" s="224"/>
      <c r="M18" s="225"/>
      <c r="N18" s="226" t="str">
        <f t="shared" si="8"/>
        <v>NA</v>
      </c>
      <c r="O18" s="226" t="str">
        <f t="shared" si="0"/>
        <v>NA</v>
      </c>
      <c r="P18" s="226" t="str">
        <f t="shared" ca="1" si="0"/>
        <v>amarillo</v>
      </c>
      <c r="Q18" s="87" t="str">
        <f t="shared" si="9"/>
        <v>Sin Diligenciar</v>
      </c>
      <c r="R18" s="87" t="str">
        <f t="shared" si="9"/>
        <v>Sin Diligenciar</v>
      </c>
      <c r="S18" s="87" t="str">
        <f t="shared" si="9"/>
        <v>Sin Diligenciar</v>
      </c>
      <c r="T18" s="87" t="str">
        <f t="shared" si="10"/>
        <v>Sin Diligenciar</v>
      </c>
      <c r="U18" s="225">
        <v>3</v>
      </c>
      <c r="V18" s="225"/>
      <c r="W18" s="225"/>
      <c r="X18" s="225"/>
      <c r="Y18" s="229"/>
      <c r="Z18" s="142" t="str">
        <f t="shared" si="1"/>
        <v>verde</v>
      </c>
      <c r="AA18" s="109" t="str">
        <f t="shared" si="2"/>
        <v>verde</v>
      </c>
      <c r="AB18" s="129" t="str">
        <f t="shared" si="3"/>
        <v>verde</v>
      </c>
      <c r="AC18" s="43" t="str">
        <f t="shared" si="4"/>
        <v>verde</v>
      </c>
      <c r="AD18" s="43" t="str">
        <f t="shared" si="5"/>
        <v>verde</v>
      </c>
      <c r="AE18" s="43" t="str">
        <f t="shared" ca="1" si="6"/>
        <v>verde</v>
      </c>
      <c r="AF18" s="135" t="str">
        <f t="shared" ca="1" si="11"/>
        <v>verde</v>
      </c>
      <c r="AG18" s="144">
        <f t="shared" ca="1" si="7"/>
        <v>4</v>
      </c>
      <c r="AH18" s="12"/>
      <c r="AI18" s="12"/>
      <c r="AJ18" s="12"/>
      <c r="AK18" s="12"/>
    </row>
    <row r="19" spans="1:115" s="44" customFormat="1" ht="86.25" hidden="1" customHeight="1" x14ac:dyDescent="0.3">
      <c r="A19" s="462"/>
      <c r="B19" s="75" t="s">
        <v>169</v>
      </c>
      <c r="C19" s="222" t="s">
        <v>416</v>
      </c>
      <c r="D19" s="222" t="s">
        <v>417</v>
      </c>
      <c r="E19" s="222" t="s">
        <v>369</v>
      </c>
      <c r="F19" s="76">
        <v>45689</v>
      </c>
      <c r="G19" s="76">
        <v>45989</v>
      </c>
      <c r="H19" s="76">
        <v>45989</v>
      </c>
      <c r="I19" s="90" t="s">
        <v>134</v>
      </c>
      <c r="J19" s="91"/>
      <c r="K19" s="82"/>
      <c r="L19" s="224"/>
      <c r="M19" s="225"/>
      <c r="N19" s="226" t="str">
        <f t="shared" si="8"/>
        <v>NA</v>
      </c>
      <c r="O19" s="226" t="str">
        <f t="shared" si="0"/>
        <v>NA</v>
      </c>
      <c r="P19" s="226" t="str">
        <f t="shared" ca="1" si="0"/>
        <v>amarillo</v>
      </c>
      <c r="Q19" s="87" t="str">
        <f t="shared" si="9"/>
        <v>Calificar</v>
      </c>
      <c r="R19" s="87" t="str">
        <f t="shared" si="9"/>
        <v>Sin Diligenciar</v>
      </c>
      <c r="S19" s="87" t="str">
        <f t="shared" si="9"/>
        <v>Sin Diligenciar</v>
      </c>
      <c r="T19" s="87" t="str">
        <f t="shared" si="10"/>
        <v>Calificar</v>
      </c>
      <c r="U19" s="226">
        <v>3</v>
      </c>
      <c r="V19" s="226"/>
      <c r="W19" s="226"/>
      <c r="X19" s="226"/>
      <c r="Y19" s="230"/>
      <c r="Z19" s="142" t="str">
        <f t="shared" si="1"/>
        <v>amarillo</v>
      </c>
      <c r="AA19" s="109" t="str">
        <f t="shared" si="2"/>
        <v>verde</v>
      </c>
      <c r="AB19" s="129" t="str">
        <f t="shared" si="3"/>
        <v>verde</v>
      </c>
      <c r="AC19" s="43" t="str">
        <f t="shared" si="4"/>
        <v>amarillo</v>
      </c>
      <c r="AD19" s="43" t="str">
        <f t="shared" si="5"/>
        <v>verde</v>
      </c>
      <c r="AE19" s="43" t="str">
        <f t="shared" ca="1" si="6"/>
        <v>verde</v>
      </c>
      <c r="AF19" s="135" t="str">
        <f t="shared" ca="1" si="11"/>
        <v>amarillo</v>
      </c>
      <c r="AG19" s="144">
        <f t="shared" ca="1" si="7"/>
        <v>3</v>
      </c>
      <c r="AH19" s="43"/>
      <c r="AI19" s="43"/>
      <c r="AJ19" s="43"/>
      <c r="AK19" s="43"/>
    </row>
    <row r="20" spans="1:115" s="44" customFormat="1" ht="63.75" customHeight="1" x14ac:dyDescent="0.3">
      <c r="A20" s="462"/>
      <c r="B20" s="75" t="s">
        <v>174</v>
      </c>
      <c r="C20" s="222" t="s">
        <v>416</v>
      </c>
      <c r="D20" s="222" t="s">
        <v>417</v>
      </c>
      <c r="E20" s="222" t="s">
        <v>420</v>
      </c>
      <c r="F20" s="76">
        <v>45689</v>
      </c>
      <c r="G20" s="76">
        <v>45989</v>
      </c>
      <c r="H20" s="76">
        <v>45989</v>
      </c>
      <c r="I20" s="90" t="s">
        <v>421</v>
      </c>
      <c r="J20" s="82"/>
      <c r="K20" s="82"/>
      <c r="L20" s="224"/>
      <c r="M20" s="225"/>
      <c r="N20" s="226" t="str">
        <f t="shared" si="8"/>
        <v>NA</v>
      </c>
      <c r="O20" s="226" t="str">
        <f t="shared" si="0"/>
        <v>NA</v>
      </c>
      <c r="P20" s="226" t="str">
        <f t="shared" ca="1" si="0"/>
        <v>amarillo</v>
      </c>
      <c r="Q20" s="87" t="str">
        <f t="shared" si="9"/>
        <v>Calificar</v>
      </c>
      <c r="R20" s="87" t="str">
        <f t="shared" si="9"/>
        <v>Sin Diligenciar</v>
      </c>
      <c r="S20" s="87" t="str">
        <f t="shared" si="9"/>
        <v>Sin Diligenciar</v>
      </c>
      <c r="T20" s="87" t="str">
        <f t="shared" si="10"/>
        <v>Calificar</v>
      </c>
      <c r="U20" s="226">
        <v>3</v>
      </c>
      <c r="V20" s="87" t="s">
        <v>419</v>
      </c>
      <c r="W20" s="226"/>
      <c r="X20" s="226"/>
      <c r="Y20" s="230"/>
      <c r="Z20" s="142" t="str">
        <f t="shared" si="1"/>
        <v>amarillo</v>
      </c>
      <c r="AA20" s="109" t="str">
        <f t="shared" si="2"/>
        <v>verde</v>
      </c>
      <c r="AB20" s="133" t="str">
        <f t="shared" si="3"/>
        <v>verde</v>
      </c>
      <c r="AC20" s="148" t="str">
        <f t="shared" si="4"/>
        <v>amarillo</v>
      </c>
      <c r="AD20" s="148" t="str">
        <f t="shared" si="5"/>
        <v>verde</v>
      </c>
      <c r="AE20" s="148" t="str">
        <f t="shared" ca="1" si="6"/>
        <v>verde</v>
      </c>
      <c r="AF20" s="147" t="str">
        <f t="shared" ca="1" si="11"/>
        <v>amarillo</v>
      </c>
      <c r="AG20" s="149">
        <f t="shared" ca="1" si="7"/>
        <v>3</v>
      </c>
      <c r="AH20" s="43"/>
      <c r="AI20" s="43"/>
      <c r="AJ20" s="43"/>
      <c r="AK20" s="43"/>
    </row>
    <row r="21" spans="1:115" s="44" customFormat="1" ht="63.75" hidden="1" customHeight="1" x14ac:dyDescent="0.3">
      <c r="A21" s="462"/>
      <c r="B21" s="75" t="s">
        <v>178</v>
      </c>
      <c r="C21" s="222" t="s">
        <v>416</v>
      </c>
      <c r="D21" s="222" t="s">
        <v>417</v>
      </c>
      <c r="E21" s="222" t="s">
        <v>407</v>
      </c>
      <c r="F21" s="76">
        <v>45691</v>
      </c>
      <c r="G21" s="76">
        <v>45989</v>
      </c>
      <c r="H21" s="76">
        <v>45989</v>
      </c>
      <c r="I21" s="90" t="s">
        <v>404</v>
      </c>
      <c r="J21" s="82"/>
      <c r="K21" s="82"/>
      <c r="L21" s="224"/>
      <c r="M21" s="225"/>
      <c r="N21" s="226" t="str">
        <f t="shared" si="8"/>
        <v>NA</v>
      </c>
      <c r="O21" s="226" t="str">
        <f t="shared" si="0"/>
        <v>NA</v>
      </c>
      <c r="P21" s="226" t="str">
        <f t="shared" ca="1" si="0"/>
        <v>amarillo</v>
      </c>
      <c r="Q21" s="87" t="str">
        <f t="shared" si="9"/>
        <v>Calificar</v>
      </c>
      <c r="R21" s="87" t="str">
        <f t="shared" si="9"/>
        <v>Sin Diligenciar</v>
      </c>
      <c r="S21" s="87" t="str">
        <f t="shared" si="9"/>
        <v>Sin Diligenciar</v>
      </c>
      <c r="T21" s="87" t="str">
        <f t="shared" si="10"/>
        <v>Calificar</v>
      </c>
      <c r="U21" s="226">
        <v>3</v>
      </c>
      <c r="V21" s="226"/>
      <c r="W21" s="226"/>
      <c r="X21" s="226"/>
      <c r="Y21" s="230"/>
      <c r="Z21" s="142" t="str">
        <f t="shared" si="1"/>
        <v>amarillo</v>
      </c>
      <c r="AA21" s="109" t="str">
        <f t="shared" si="2"/>
        <v>verde</v>
      </c>
      <c r="AB21" s="133" t="str">
        <f t="shared" si="3"/>
        <v>verde</v>
      </c>
      <c r="AC21" s="148" t="str">
        <f t="shared" si="4"/>
        <v>amarillo</v>
      </c>
      <c r="AD21" s="148" t="str">
        <f t="shared" si="5"/>
        <v>verde</v>
      </c>
      <c r="AE21" s="148" t="str">
        <f t="shared" ca="1" si="6"/>
        <v>verde</v>
      </c>
      <c r="AF21" s="147" t="str">
        <f t="shared" ca="1" si="11"/>
        <v>amarillo</v>
      </c>
      <c r="AG21" s="149">
        <f t="shared" ca="1" si="7"/>
        <v>3</v>
      </c>
    </row>
    <row r="22" spans="1:115" s="44" customFormat="1" ht="79.5" customHeight="1" x14ac:dyDescent="0.3">
      <c r="A22" s="462"/>
      <c r="B22" s="75" t="s">
        <v>183</v>
      </c>
      <c r="C22" s="222" t="s">
        <v>422</v>
      </c>
      <c r="D22" s="222" t="s">
        <v>423</v>
      </c>
      <c r="E22" s="222" t="s">
        <v>268</v>
      </c>
      <c r="F22" s="76">
        <v>45691</v>
      </c>
      <c r="G22" s="76">
        <v>45989</v>
      </c>
      <c r="H22" s="76">
        <v>45989</v>
      </c>
      <c r="I22" s="285" t="s">
        <v>424</v>
      </c>
      <c r="J22" s="82"/>
      <c r="K22" s="82"/>
      <c r="L22" s="224"/>
      <c r="M22" s="225"/>
      <c r="N22" s="226" t="str">
        <f t="shared" si="8"/>
        <v>NA</v>
      </c>
      <c r="O22" s="226" t="str">
        <f t="shared" si="8"/>
        <v>NA</v>
      </c>
      <c r="P22" s="226" t="str">
        <f t="shared" ca="1" si="8"/>
        <v>amarillo</v>
      </c>
      <c r="Q22" s="87" t="str">
        <f t="shared" si="9"/>
        <v>Calificar</v>
      </c>
      <c r="R22" s="87" t="str">
        <f t="shared" si="9"/>
        <v>Sin Diligenciar</v>
      </c>
      <c r="S22" s="87" t="str">
        <f t="shared" si="9"/>
        <v>Sin Diligenciar</v>
      </c>
      <c r="T22" s="87" t="str">
        <f t="shared" si="10"/>
        <v>Calificar</v>
      </c>
      <c r="U22" s="226">
        <v>3</v>
      </c>
      <c r="V22" s="226"/>
      <c r="W22" s="226"/>
      <c r="X22" s="226"/>
      <c r="Y22" s="230"/>
      <c r="Z22" s="142" t="str">
        <f t="shared" si="1"/>
        <v>amarillo</v>
      </c>
      <c r="AA22" s="109" t="str">
        <f t="shared" si="2"/>
        <v>verde</v>
      </c>
      <c r="AB22" s="133" t="str">
        <f t="shared" ref="AB22:AB41" si="12">IF(W22="Calificar",IF(X22=0,"rojo",IF(AND(X22&gt;0,X22&lt;=3),"amarillo","verde")),"verde")</f>
        <v>verde</v>
      </c>
      <c r="AC22" s="148" t="str">
        <f t="shared" si="4"/>
        <v>amarillo</v>
      </c>
      <c r="AD22" s="148" t="str">
        <f t="shared" si="5"/>
        <v>verde</v>
      </c>
      <c r="AE22" s="148" t="str">
        <f t="shared" ca="1" si="6"/>
        <v>verde</v>
      </c>
      <c r="AF22" s="147" t="str">
        <f t="shared" ca="1" si="11"/>
        <v>amarillo</v>
      </c>
      <c r="AG22" s="149">
        <f t="shared" ca="1" si="7"/>
        <v>3</v>
      </c>
    </row>
    <row r="23" spans="1:115" s="44" customFormat="1" ht="63.75" hidden="1" customHeight="1" x14ac:dyDescent="0.3">
      <c r="A23" s="462"/>
      <c r="B23" s="75" t="s">
        <v>187</v>
      </c>
      <c r="C23" s="222" t="s">
        <v>416</v>
      </c>
      <c r="D23" s="222" t="s">
        <v>417</v>
      </c>
      <c r="E23" s="222" t="s">
        <v>414</v>
      </c>
      <c r="F23" s="76">
        <v>45689</v>
      </c>
      <c r="G23" s="207">
        <v>45900</v>
      </c>
      <c r="H23" s="207">
        <v>45900</v>
      </c>
      <c r="I23" s="90"/>
      <c r="J23" s="222" t="s">
        <v>425</v>
      </c>
      <c r="K23" s="82"/>
      <c r="L23" s="224"/>
      <c r="M23" s="225"/>
      <c r="N23" s="226" t="str">
        <f t="shared" si="8"/>
        <v>NA</v>
      </c>
      <c r="O23" s="226" t="str">
        <f t="shared" si="8"/>
        <v>NA</v>
      </c>
      <c r="P23" s="226" t="str">
        <f t="shared" si="8"/>
        <v>NA</v>
      </c>
      <c r="Q23" s="87" t="str">
        <f t="shared" si="9"/>
        <v>Sin Diligenciar</v>
      </c>
      <c r="R23" s="87" t="str">
        <f t="shared" si="9"/>
        <v>Calificar</v>
      </c>
      <c r="S23" s="87" t="str">
        <f t="shared" si="9"/>
        <v>Sin Diligenciar</v>
      </c>
      <c r="T23" s="87" t="str">
        <f t="shared" si="10"/>
        <v>Calificar</v>
      </c>
      <c r="U23" s="226">
        <v>3</v>
      </c>
      <c r="V23" s="226"/>
      <c r="W23" s="226"/>
      <c r="X23" s="226"/>
      <c r="Y23" s="230"/>
      <c r="Z23" s="142" t="str">
        <f t="shared" si="1"/>
        <v>amarillo</v>
      </c>
      <c r="AA23" s="109" t="str">
        <f t="shared" si="2"/>
        <v>verde</v>
      </c>
      <c r="AB23" s="133" t="str">
        <f t="shared" si="12"/>
        <v>verde</v>
      </c>
      <c r="AC23" s="148" t="str">
        <f t="shared" si="4"/>
        <v>amarillo</v>
      </c>
      <c r="AD23" s="148" t="str">
        <f t="shared" si="5"/>
        <v>verde</v>
      </c>
      <c r="AE23" s="148" t="str">
        <f t="shared" si="6"/>
        <v>verde</v>
      </c>
      <c r="AF23" s="147" t="str">
        <f t="shared" si="11"/>
        <v>amarillo</v>
      </c>
      <c r="AG23" s="149">
        <f t="shared" si="7"/>
        <v>3</v>
      </c>
    </row>
    <row r="24" spans="1:115" s="44" customFormat="1" ht="226.5" hidden="1" customHeight="1" x14ac:dyDescent="0.3">
      <c r="A24" s="462"/>
      <c r="B24" s="75" t="s">
        <v>192</v>
      </c>
      <c r="C24" s="222" t="s">
        <v>426</v>
      </c>
      <c r="D24" s="222" t="s">
        <v>427</v>
      </c>
      <c r="E24" s="222" t="s">
        <v>428</v>
      </c>
      <c r="F24" s="66">
        <v>45689</v>
      </c>
      <c r="G24" s="283">
        <v>45775</v>
      </c>
      <c r="H24" s="283">
        <v>45775</v>
      </c>
      <c r="I24" s="298" t="s">
        <v>429</v>
      </c>
      <c r="J24" s="284"/>
      <c r="K24" s="65"/>
      <c r="L24" s="224"/>
      <c r="M24" s="225"/>
      <c r="N24" s="226" t="str">
        <f t="shared" ca="1" si="8"/>
        <v>rojo</v>
      </c>
      <c r="O24" s="226" t="str">
        <f t="shared" si="8"/>
        <v>NA</v>
      </c>
      <c r="P24" s="226" t="str">
        <f t="shared" si="8"/>
        <v>NA</v>
      </c>
      <c r="Q24" s="87" t="str">
        <f t="shared" si="9"/>
        <v>Calificar</v>
      </c>
      <c r="R24" s="87" t="str">
        <f t="shared" si="9"/>
        <v>Sin Diligenciar</v>
      </c>
      <c r="S24" s="87" t="str">
        <f t="shared" si="9"/>
        <v>Sin Diligenciar</v>
      </c>
      <c r="T24" s="87" t="str">
        <f t="shared" si="10"/>
        <v>Calificar</v>
      </c>
      <c r="U24" s="226">
        <v>0</v>
      </c>
      <c r="V24" s="251" t="s">
        <v>430</v>
      </c>
      <c r="W24" s="226"/>
      <c r="X24" s="226"/>
      <c r="Y24" s="230"/>
      <c r="Z24" s="142" t="str">
        <f t="shared" si="1"/>
        <v>rojo</v>
      </c>
      <c r="AA24" s="109" t="str">
        <f t="shared" si="2"/>
        <v>verde</v>
      </c>
      <c r="AB24" s="133" t="str">
        <f t="shared" si="12"/>
        <v>verde</v>
      </c>
      <c r="AC24" s="148" t="str">
        <f t="shared" ca="1" si="4"/>
        <v>rojo</v>
      </c>
      <c r="AD24" s="148" t="str">
        <f t="shared" si="5"/>
        <v>verde</v>
      </c>
      <c r="AE24" s="148" t="str">
        <f t="shared" si="6"/>
        <v>verde</v>
      </c>
      <c r="AF24" s="147" t="str">
        <f t="shared" ca="1" si="11"/>
        <v>rojo</v>
      </c>
      <c r="AG24" s="149">
        <f t="shared" ca="1" si="7"/>
        <v>1</v>
      </c>
    </row>
    <row r="25" spans="1:115" s="44" customFormat="1" ht="66.75" hidden="1" customHeight="1" x14ac:dyDescent="0.3">
      <c r="A25" s="462"/>
      <c r="B25" s="75" t="s">
        <v>195</v>
      </c>
      <c r="C25" s="222" t="s">
        <v>431</v>
      </c>
      <c r="D25" s="222" t="s">
        <v>432</v>
      </c>
      <c r="E25" s="222" t="s">
        <v>428</v>
      </c>
      <c r="F25" s="66">
        <v>45689</v>
      </c>
      <c r="G25" s="283">
        <v>45869</v>
      </c>
      <c r="H25" s="283">
        <v>45869</v>
      </c>
      <c r="I25" s="281" t="s">
        <v>191</v>
      </c>
      <c r="J25" s="284"/>
      <c r="K25" s="65"/>
      <c r="L25" s="224"/>
      <c r="M25" s="225"/>
      <c r="N25" s="226" t="str">
        <f t="shared" si="8"/>
        <v>NA</v>
      </c>
      <c r="O25" s="226" t="str">
        <f t="shared" ca="1" si="8"/>
        <v>rojo</v>
      </c>
      <c r="P25" s="226" t="str">
        <f t="shared" si="8"/>
        <v>NA</v>
      </c>
      <c r="Q25" s="87" t="str">
        <f t="shared" si="9"/>
        <v>Calificar</v>
      </c>
      <c r="R25" s="87" t="str">
        <f t="shared" si="9"/>
        <v>Sin Diligenciar</v>
      </c>
      <c r="S25" s="87" t="str">
        <f t="shared" si="9"/>
        <v>Sin Diligenciar</v>
      </c>
      <c r="T25" s="87" t="str">
        <f t="shared" si="10"/>
        <v>Calificar</v>
      </c>
      <c r="U25" s="226">
        <v>3</v>
      </c>
      <c r="V25" s="226"/>
      <c r="W25" s="226"/>
      <c r="X25" s="226"/>
      <c r="Y25" s="230"/>
      <c r="Z25" s="142" t="str">
        <f t="shared" si="1"/>
        <v>amarillo</v>
      </c>
      <c r="AA25" s="109" t="str">
        <f t="shared" si="2"/>
        <v>verde</v>
      </c>
      <c r="AB25" s="133" t="str">
        <f t="shared" si="12"/>
        <v>verde</v>
      </c>
      <c r="AC25" s="148" t="str">
        <f t="shared" si="4"/>
        <v>amarillo</v>
      </c>
      <c r="AD25" s="148" t="str">
        <f t="shared" ca="1" si="5"/>
        <v>rojo</v>
      </c>
      <c r="AE25" s="148" t="str">
        <f t="shared" si="6"/>
        <v>verde</v>
      </c>
      <c r="AF25" s="147" t="str">
        <f t="shared" ca="1" si="11"/>
        <v>rojo</v>
      </c>
      <c r="AG25" s="149">
        <f t="shared" ca="1" si="7"/>
        <v>1</v>
      </c>
    </row>
    <row r="26" spans="1:115" s="44" customFormat="1" ht="76.349999999999994" hidden="1" customHeight="1" x14ac:dyDescent="0.3">
      <c r="A26" s="462"/>
      <c r="B26" s="317" t="s">
        <v>198</v>
      </c>
      <c r="C26" s="347" t="s">
        <v>433</v>
      </c>
      <c r="D26" s="347" t="s">
        <v>434</v>
      </c>
      <c r="E26" s="347" t="s">
        <v>130</v>
      </c>
      <c r="F26" s="458">
        <v>45691</v>
      </c>
      <c r="G26" s="76">
        <v>45716</v>
      </c>
      <c r="H26" s="407">
        <v>45989</v>
      </c>
      <c r="I26" s="282" t="s">
        <v>376</v>
      </c>
      <c r="J26" s="89"/>
      <c r="K26" s="87"/>
      <c r="L26" s="224"/>
      <c r="M26" s="225"/>
      <c r="N26" s="226" t="str">
        <f t="shared" si="8"/>
        <v>NA</v>
      </c>
      <c r="O26" s="226" t="str">
        <f t="shared" si="8"/>
        <v>NA</v>
      </c>
      <c r="P26" s="226" t="str">
        <f t="shared" ca="1" si="8"/>
        <v>amarillo</v>
      </c>
      <c r="Q26" s="87" t="str">
        <f t="shared" si="9"/>
        <v>Calificar</v>
      </c>
      <c r="R26" s="87" t="str">
        <f t="shared" si="9"/>
        <v>Sin Diligenciar</v>
      </c>
      <c r="S26" s="87" t="str">
        <f t="shared" si="9"/>
        <v>Sin Diligenciar</v>
      </c>
      <c r="T26" s="87" t="str">
        <f t="shared" si="10"/>
        <v>Calificar</v>
      </c>
      <c r="U26" s="226">
        <v>5</v>
      </c>
      <c r="V26" s="226"/>
      <c r="W26" s="226"/>
      <c r="X26" s="226"/>
      <c r="Y26" s="230"/>
      <c r="Z26" s="142" t="str">
        <f t="shared" si="1"/>
        <v>verde</v>
      </c>
      <c r="AA26" s="109" t="str">
        <f t="shared" si="2"/>
        <v>verde</v>
      </c>
      <c r="AB26" s="133" t="str">
        <f t="shared" si="12"/>
        <v>verde</v>
      </c>
      <c r="AC26" s="148" t="str">
        <f t="shared" si="4"/>
        <v>verde</v>
      </c>
      <c r="AD26" s="148" t="str">
        <f t="shared" si="5"/>
        <v>verde</v>
      </c>
      <c r="AE26" s="148" t="str">
        <f t="shared" ca="1" si="6"/>
        <v>verde</v>
      </c>
      <c r="AF26" s="147" t="str">
        <f t="shared" ca="1" si="11"/>
        <v>verde</v>
      </c>
      <c r="AG26" s="149">
        <f t="shared" ca="1" si="7"/>
        <v>4</v>
      </c>
    </row>
    <row r="27" spans="1:115" s="44" customFormat="1" ht="29.25" hidden="1" customHeight="1" x14ac:dyDescent="0.3">
      <c r="A27" s="462"/>
      <c r="B27" s="318"/>
      <c r="C27" s="348"/>
      <c r="D27" s="348"/>
      <c r="E27" s="348"/>
      <c r="F27" s="459"/>
      <c r="G27" s="259">
        <v>45900</v>
      </c>
      <c r="H27" s="408"/>
      <c r="I27" s="260"/>
      <c r="J27" s="260"/>
      <c r="K27" s="261"/>
      <c r="L27" s="262"/>
      <c r="M27" s="263"/>
      <c r="N27" s="264" t="str">
        <f t="shared" si="8"/>
        <v>NA</v>
      </c>
      <c r="O27" s="264" t="str">
        <f t="shared" si="8"/>
        <v>NA</v>
      </c>
      <c r="P27" s="264" t="str">
        <f t="shared" si="8"/>
        <v>NA</v>
      </c>
      <c r="Q27" s="261" t="str">
        <f t="shared" ref="Q27:Q28" si="13">IF(ISBLANK(I27),"Sin Diligenciar","Calificar")</f>
        <v>Sin Diligenciar</v>
      </c>
      <c r="R27" s="261" t="str">
        <f t="shared" ref="R27:R28" si="14">IF(ISBLANK(J27),"Sin Diligenciar","Calificar")</f>
        <v>Sin Diligenciar</v>
      </c>
      <c r="S27" s="261" t="str">
        <f t="shared" ref="S27:S28" si="15">IF(ISBLANK(K27),"Sin Diligenciar","Calificar")</f>
        <v>Sin Diligenciar</v>
      </c>
      <c r="T27" s="261" t="str">
        <f t="shared" ref="T27:T28" si="16">IF(OR(Q27="Calificar",R27="Calificar",S27="Calificar"),"Calificar","Sin Diligenciar")</f>
        <v>Sin Diligenciar</v>
      </c>
      <c r="U27" s="264">
        <v>3</v>
      </c>
      <c r="V27" s="264"/>
      <c r="W27" s="264"/>
      <c r="X27" s="264"/>
      <c r="Y27" s="265"/>
      <c r="Z27" s="266" t="str">
        <f t="shared" ref="Z27:Z28" si="17">IF(T27="Calificar",IF(U27=0,"rojo",IF(AND(U27&gt;0,U27&lt;=3),"amarillo","verde")),"verde")</f>
        <v>verde</v>
      </c>
      <c r="AA27" s="267" t="str">
        <f t="shared" ref="AA27:AA28" si="18">IF(U27="Calificar",IF(W27=0,"rojo",IF(AND(W27&gt;0,W27&lt;=3),"amarillo","verde")),"verde")</f>
        <v>verde</v>
      </c>
      <c r="AB27" s="129" t="str">
        <f t="shared" ref="AB27:AB28" si="19">IF(W27="Calificar",IF(X27=0,"rojo",IF(AND(X27&gt;0,X27&lt;=3),"amarillo","verde")),"verde")</f>
        <v>verde</v>
      </c>
      <c r="AC27" s="43" t="str">
        <f t="shared" ref="AC27:AC28" si="20">IF(AND(N27="amarillo",Q27="Sin Diligenciar"),"verde",IF(AND(N27="naranja",Q27="Sin Diligenciar"),"naranja",IF(AND(N27="rojo",Q27="Sin Diligenciar"),"rojo",Z27)))</f>
        <v>verde</v>
      </c>
      <c r="AD27" s="43" t="str">
        <f t="shared" ref="AD27:AD28" si="21">IF(AND(O27="amarillo",R27="Sin Diligenciar"),"verde",IF(AND(O27="naranja",R27="Sin Diligenciar"),"naranja",IF(AND(O27="rojo",R27="Sin Diligenciar"),"rojo",AA27)))</f>
        <v>verde</v>
      </c>
      <c r="AE27" s="43" t="str">
        <f t="shared" ref="AE27:AE28" si="22">IF(AND(P27="amarillo",S27="Sin Diligenciar"),"verde",IF(AND(P27="naranja",S27="Sin Diligenciar"),"naranja",IF(AND(P27="rojo",S27="Sin Diligenciar"),"rojo",AB27)))</f>
        <v>verde</v>
      </c>
      <c r="AF27" s="268" t="str">
        <f t="shared" ref="AF27:AF28" si="23">IF(OR(AC27="rojo",AD27="rojo",AE27="rojo"),"rojo",IF(OR(AC27="naranja",AD27="naranja",AE27="naranja"),"naranja",IF(OR(AC27="amarillo",AD27="amarillo",AE27="amarillo"),"amarillo","verde")))</f>
        <v>verde</v>
      </c>
      <c r="AG27" s="269">
        <f t="shared" ref="AG27:AG28" si="24">IF(OR(AD27="rojo",AE27="rojo",AF27="rojo"),1,IF(OR(AD27="naranja",AE27="naranja",AF27="naranja"),2,IF(OR(AD27="amarillo",AE27="amarillo",AF27="amarillo"),3,4)))</f>
        <v>4</v>
      </c>
    </row>
    <row r="28" spans="1:115" s="64" customFormat="1" ht="32.25" hidden="1" customHeight="1" x14ac:dyDescent="0.3">
      <c r="A28" s="462"/>
      <c r="B28" s="350"/>
      <c r="C28" s="349"/>
      <c r="D28" s="349"/>
      <c r="E28" s="349"/>
      <c r="F28" s="460"/>
      <c r="G28" s="76">
        <v>46719</v>
      </c>
      <c r="H28" s="409"/>
      <c r="I28" s="89"/>
      <c r="J28" s="89"/>
      <c r="K28" s="87"/>
      <c r="L28" s="224"/>
      <c r="M28" s="225"/>
      <c r="N28" s="226" t="str">
        <f t="shared" si="8"/>
        <v>NA</v>
      </c>
      <c r="O28" s="226" t="str">
        <f t="shared" si="8"/>
        <v>NA</v>
      </c>
      <c r="P28" s="226" t="str">
        <f t="shared" si="8"/>
        <v>NA</v>
      </c>
      <c r="Q28" s="87" t="str">
        <f t="shared" si="13"/>
        <v>Sin Diligenciar</v>
      </c>
      <c r="R28" s="87" t="str">
        <f t="shared" si="14"/>
        <v>Sin Diligenciar</v>
      </c>
      <c r="S28" s="87" t="str">
        <f t="shared" si="15"/>
        <v>Sin Diligenciar</v>
      </c>
      <c r="T28" s="87" t="str">
        <f t="shared" si="16"/>
        <v>Sin Diligenciar</v>
      </c>
      <c r="U28" s="226">
        <v>3</v>
      </c>
      <c r="V28" s="226"/>
      <c r="W28" s="226"/>
      <c r="X28" s="226"/>
      <c r="Y28" s="226"/>
      <c r="Z28" s="225" t="str">
        <f t="shared" si="17"/>
        <v>verde</v>
      </c>
      <c r="AA28" s="225" t="str">
        <f t="shared" si="18"/>
        <v>verde</v>
      </c>
      <c r="AB28" s="225" t="str">
        <f t="shared" si="19"/>
        <v>verde</v>
      </c>
      <c r="AC28" s="226" t="str">
        <f t="shared" si="20"/>
        <v>verde</v>
      </c>
      <c r="AD28" s="226" t="str">
        <f t="shared" si="21"/>
        <v>verde</v>
      </c>
      <c r="AE28" s="226" t="str">
        <f t="shared" si="22"/>
        <v>verde</v>
      </c>
      <c r="AF28" s="226" t="str">
        <f t="shared" si="23"/>
        <v>verde</v>
      </c>
      <c r="AG28" s="258">
        <f t="shared" si="24"/>
        <v>4</v>
      </c>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row>
    <row r="29" spans="1:115" s="64" customFormat="1" ht="224.25" hidden="1" customHeight="1" x14ac:dyDescent="0.3">
      <c r="A29" s="462"/>
      <c r="B29" s="317" t="s">
        <v>202</v>
      </c>
      <c r="C29" s="347" t="s">
        <v>435</v>
      </c>
      <c r="D29" s="347" t="s">
        <v>436</v>
      </c>
      <c r="E29" s="347" t="s">
        <v>130</v>
      </c>
      <c r="F29" s="458">
        <v>45719</v>
      </c>
      <c r="G29" s="76">
        <v>45777</v>
      </c>
      <c r="H29" s="407">
        <v>45989</v>
      </c>
      <c r="I29" s="89" t="s">
        <v>437</v>
      </c>
      <c r="J29" s="89"/>
      <c r="K29" s="87"/>
      <c r="L29" s="224"/>
      <c r="M29" s="225"/>
      <c r="N29" s="226" t="str">
        <f t="shared" si="8"/>
        <v>NA</v>
      </c>
      <c r="O29" s="226" t="str">
        <f t="shared" si="8"/>
        <v>NA</v>
      </c>
      <c r="P29" s="226" t="str">
        <f t="shared" ca="1" si="8"/>
        <v>amarillo</v>
      </c>
      <c r="Q29" s="87" t="str">
        <f t="shared" si="9"/>
        <v>Calificar</v>
      </c>
      <c r="R29" s="87" t="str">
        <f t="shared" si="9"/>
        <v>Sin Diligenciar</v>
      </c>
      <c r="S29" s="87" t="str">
        <f t="shared" si="9"/>
        <v>Sin Diligenciar</v>
      </c>
      <c r="T29" s="87" t="str">
        <f t="shared" si="10"/>
        <v>Calificar</v>
      </c>
      <c r="U29" s="226">
        <v>5</v>
      </c>
      <c r="V29" s="252"/>
      <c r="W29" s="226"/>
      <c r="X29" s="226"/>
      <c r="Y29" s="226"/>
      <c r="Z29" s="225" t="str">
        <f>IF(T29="Calificar",IF(U29=0,"rojo",IF(AND(U29&gt;0,U29&lt;=3),"amarillo","verde")),"verde")</f>
        <v>verde</v>
      </c>
      <c r="AA29" s="225" t="str">
        <f>IF(U29="Calificar",IF(W29=0,"rojo",IF(AND(W29&gt;0,W29&lt;=3),"amarillo","verde")),"verde")</f>
        <v>verde</v>
      </c>
      <c r="AB29" s="225" t="str">
        <f t="shared" si="12"/>
        <v>verde</v>
      </c>
      <c r="AC29" s="226" t="str">
        <f>IF(AND(N29="amarillo",Q29="Sin Diligenciar"),"verde",IF(AND(N29="naranja",Q29="Sin Diligenciar"),"naranja",IF(AND(N29="rojo",Q29="Sin Diligenciar"),"rojo",Z29)))</f>
        <v>verde</v>
      </c>
      <c r="AD29" s="226" t="str">
        <f>IF(AND(O29="amarillo",R29="Sin Diligenciar"),"verde",IF(AND(O29="naranja",R29="Sin Diligenciar"),"naranja",IF(AND(O29="rojo",R29="Sin Diligenciar"),"rojo",AA29)))</f>
        <v>verde</v>
      </c>
      <c r="AE29" s="226" t="str">
        <f ca="1">IF(AND(P29="amarillo",S29="Sin Diligenciar"),"verde",IF(AND(P29="naranja",S29="Sin Diligenciar"),"naranja",IF(AND(P29="rojo",S29="Sin Diligenciar"),"rojo",AB29)))</f>
        <v>verde</v>
      </c>
      <c r="AF29" s="226" t="str">
        <f t="shared" ca="1" si="11"/>
        <v>verde</v>
      </c>
      <c r="AG29" s="258">
        <f t="shared" ca="1" si="7"/>
        <v>4</v>
      </c>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row>
    <row r="30" spans="1:115" s="44" customFormat="1" ht="31.5" hidden="1" customHeight="1" x14ac:dyDescent="0.3">
      <c r="A30" s="462"/>
      <c r="B30" s="318"/>
      <c r="C30" s="348"/>
      <c r="D30" s="348"/>
      <c r="E30" s="348"/>
      <c r="F30" s="459"/>
      <c r="G30" s="270">
        <v>45838</v>
      </c>
      <c r="H30" s="408"/>
      <c r="I30" s="271"/>
      <c r="J30" s="271"/>
      <c r="K30" s="272"/>
      <c r="L30" s="273"/>
      <c r="M30" s="274"/>
      <c r="N30" s="275" t="str">
        <f t="shared" si="8"/>
        <v>NA</v>
      </c>
      <c r="O30" s="275" t="str">
        <f t="shared" si="8"/>
        <v>NA</v>
      </c>
      <c r="P30" s="275" t="str">
        <f t="shared" si="8"/>
        <v>NA</v>
      </c>
      <c r="Q30" s="272" t="str">
        <f t="shared" ref="Q30:Q32" si="25">IF(ISBLANK(I30),"Sin Diligenciar","Calificar")</f>
        <v>Sin Diligenciar</v>
      </c>
      <c r="R30" s="272" t="str">
        <f t="shared" ref="R30:R32" si="26">IF(ISBLANK(J30),"Sin Diligenciar","Calificar")</f>
        <v>Sin Diligenciar</v>
      </c>
      <c r="S30" s="272" t="str">
        <f t="shared" ref="S30:S32" si="27">IF(ISBLANK(K30),"Sin Diligenciar","Calificar")</f>
        <v>Sin Diligenciar</v>
      </c>
      <c r="T30" s="272" t="str">
        <f t="shared" ref="T30:T32" si="28">IF(OR(Q30="Calificar",R30="Calificar",S30="Calificar"),"Calificar","Sin Diligenciar")</f>
        <v>Sin Diligenciar</v>
      </c>
      <c r="U30" s="275">
        <v>0</v>
      </c>
      <c r="V30" s="275"/>
      <c r="W30" s="275"/>
      <c r="X30" s="275"/>
      <c r="Y30" s="276"/>
      <c r="Z30" s="277" t="str">
        <f t="shared" ref="Z30:Z32" si="29">IF(T30="Calificar",IF(U30=0,"rojo",IF(AND(U30&gt;0,U30&lt;=3),"amarillo","verde")),"verde")</f>
        <v>verde</v>
      </c>
      <c r="AA30" s="278" t="str">
        <f t="shared" ref="AA30:AA32" si="30">IF(U30="Calificar",IF(W30=0,"rojo",IF(AND(W30&gt;0,W30&lt;=3),"amarillo","verde")),"verde")</f>
        <v>verde</v>
      </c>
      <c r="AB30" s="133" t="str">
        <f t="shared" ref="AB30:AB32" si="31">IF(W30="Calificar",IF(X30=0,"rojo",IF(AND(X30&gt;0,X30&lt;=3),"amarillo","verde")),"verde")</f>
        <v>verde</v>
      </c>
      <c r="AC30" s="148" t="str">
        <f t="shared" ref="AC30:AC32" si="32">IF(AND(N30="amarillo",Q30="Sin Diligenciar"),"verde",IF(AND(N30="naranja",Q30="Sin Diligenciar"),"naranja",IF(AND(N30="rojo",Q30="Sin Diligenciar"),"rojo",Z30)))</f>
        <v>verde</v>
      </c>
      <c r="AD30" s="148" t="str">
        <f t="shared" ref="AD30:AD32" si="33">IF(AND(O30="amarillo",R30="Sin Diligenciar"),"verde",IF(AND(O30="naranja",R30="Sin Diligenciar"),"naranja",IF(AND(O30="rojo",R30="Sin Diligenciar"),"rojo",AA30)))</f>
        <v>verde</v>
      </c>
      <c r="AE30" s="148" t="str">
        <f t="shared" ref="AE30:AE32" si="34">IF(AND(P30="amarillo",S30="Sin Diligenciar"),"verde",IF(AND(P30="naranja",S30="Sin Diligenciar"),"naranja",IF(AND(P30="rojo",S30="Sin Diligenciar"),"rojo",AB30)))</f>
        <v>verde</v>
      </c>
      <c r="AF30" s="249" t="str">
        <f t="shared" ref="AF30:AF32" si="35">IF(OR(AC30="rojo",AD30="rojo",AE30="rojo"),"rojo",IF(OR(AC30="naranja",AD30="naranja",AE30="naranja"),"naranja",IF(OR(AC30="amarillo",AD30="amarillo",AE30="amarillo"),"amarillo","verde")))</f>
        <v>verde</v>
      </c>
      <c r="AG30" s="279">
        <f t="shared" ref="AG30:AG32" si="36">IF(OR(AD30="rojo",AE30="rojo",AF30="rojo"),1,IF(OR(AD30="naranja",AE30="naranja",AF30="naranja"),2,IF(OR(AD30="amarillo",AE30="amarillo",AF30="amarillo"),3,4)))</f>
        <v>4</v>
      </c>
    </row>
    <row r="31" spans="1:115" s="44" customFormat="1" ht="31.5" hidden="1" customHeight="1" x14ac:dyDescent="0.3">
      <c r="A31" s="462"/>
      <c r="B31" s="318"/>
      <c r="C31" s="348"/>
      <c r="D31" s="348"/>
      <c r="E31" s="348"/>
      <c r="F31" s="459"/>
      <c r="G31" s="76">
        <v>45900</v>
      </c>
      <c r="H31" s="408"/>
      <c r="I31" s="89"/>
      <c r="J31" s="89"/>
      <c r="K31" s="87"/>
      <c r="L31" s="224"/>
      <c r="M31" s="225"/>
      <c r="N31" s="226" t="str">
        <f t="shared" si="8"/>
        <v>NA</v>
      </c>
      <c r="O31" s="226" t="str">
        <f t="shared" si="8"/>
        <v>NA</v>
      </c>
      <c r="P31" s="226" t="str">
        <f t="shared" si="8"/>
        <v>NA</v>
      </c>
      <c r="Q31" s="87" t="str">
        <f t="shared" si="25"/>
        <v>Sin Diligenciar</v>
      </c>
      <c r="R31" s="87" t="str">
        <f t="shared" si="26"/>
        <v>Sin Diligenciar</v>
      </c>
      <c r="S31" s="87" t="str">
        <f t="shared" si="27"/>
        <v>Sin Diligenciar</v>
      </c>
      <c r="T31" s="87" t="str">
        <f t="shared" si="28"/>
        <v>Sin Diligenciar</v>
      </c>
      <c r="U31" s="226">
        <v>0</v>
      </c>
      <c r="V31" s="226"/>
      <c r="W31" s="226"/>
      <c r="X31" s="226"/>
      <c r="Y31" s="230"/>
      <c r="Z31" s="142" t="str">
        <f t="shared" si="29"/>
        <v>verde</v>
      </c>
      <c r="AA31" s="109" t="str">
        <f t="shared" si="30"/>
        <v>verde</v>
      </c>
      <c r="AB31" s="133" t="str">
        <f t="shared" si="31"/>
        <v>verde</v>
      </c>
      <c r="AC31" s="148" t="str">
        <f t="shared" si="32"/>
        <v>verde</v>
      </c>
      <c r="AD31" s="148" t="str">
        <f t="shared" si="33"/>
        <v>verde</v>
      </c>
      <c r="AE31" s="148" t="str">
        <f t="shared" si="34"/>
        <v>verde</v>
      </c>
      <c r="AF31" s="147" t="str">
        <f t="shared" si="35"/>
        <v>verde</v>
      </c>
      <c r="AG31" s="149">
        <f t="shared" si="36"/>
        <v>4</v>
      </c>
    </row>
    <row r="32" spans="1:115" s="44" customFormat="1" ht="28.5" hidden="1" customHeight="1" x14ac:dyDescent="0.3">
      <c r="A32" s="462"/>
      <c r="B32" s="350"/>
      <c r="C32" s="349"/>
      <c r="D32" s="349"/>
      <c r="E32" s="349"/>
      <c r="F32" s="460"/>
      <c r="G32" s="76">
        <v>47085</v>
      </c>
      <c r="H32" s="409"/>
      <c r="I32" s="89"/>
      <c r="J32" s="89"/>
      <c r="K32" s="87"/>
      <c r="L32" s="224"/>
      <c r="M32" s="225"/>
      <c r="N32" s="226" t="str">
        <f t="shared" si="8"/>
        <v>NA</v>
      </c>
      <c r="O32" s="226" t="str">
        <f t="shared" si="8"/>
        <v>NA</v>
      </c>
      <c r="P32" s="226" t="str">
        <f t="shared" si="8"/>
        <v>NA</v>
      </c>
      <c r="Q32" s="87" t="str">
        <f t="shared" si="25"/>
        <v>Sin Diligenciar</v>
      </c>
      <c r="R32" s="87" t="str">
        <f t="shared" si="26"/>
        <v>Sin Diligenciar</v>
      </c>
      <c r="S32" s="87" t="str">
        <f t="shared" si="27"/>
        <v>Sin Diligenciar</v>
      </c>
      <c r="T32" s="87" t="str">
        <f t="shared" si="28"/>
        <v>Sin Diligenciar</v>
      </c>
      <c r="U32" s="226">
        <v>0</v>
      </c>
      <c r="V32" s="226"/>
      <c r="W32" s="226"/>
      <c r="X32" s="226"/>
      <c r="Y32" s="230"/>
      <c r="Z32" s="142" t="str">
        <f t="shared" si="29"/>
        <v>verde</v>
      </c>
      <c r="AA32" s="109" t="str">
        <f t="shared" si="30"/>
        <v>verde</v>
      </c>
      <c r="AB32" s="133" t="str">
        <f t="shared" si="31"/>
        <v>verde</v>
      </c>
      <c r="AC32" s="148" t="str">
        <f t="shared" si="32"/>
        <v>verde</v>
      </c>
      <c r="AD32" s="148" t="str">
        <f t="shared" si="33"/>
        <v>verde</v>
      </c>
      <c r="AE32" s="148" t="str">
        <f t="shared" si="34"/>
        <v>verde</v>
      </c>
      <c r="AF32" s="147" t="str">
        <f t="shared" si="35"/>
        <v>verde</v>
      </c>
      <c r="AG32" s="149">
        <f t="shared" si="36"/>
        <v>4</v>
      </c>
    </row>
    <row r="33" spans="1:37" s="44" customFormat="1" ht="128.25" hidden="1" customHeight="1" x14ac:dyDescent="0.3">
      <c r="A33" s="462"/>
      <c r="B33" s="75" t="s">
        <v>208</v>
      </c>
      <c r="C33" s="222" t="s">
        <v>438</v>
      </c>
      <c r="D33" s="222" t="s">
        <v>439</v>
      </c>
      <c r="E33" s="222" t="s">
        <v>440</v>
      </c>
      <c r="F33" s="66">
        <v>45689</v>
      </c>
      <c r="G33" s="227">
        <v>45775</v>
      </c>
      <c r="H33" s="227">
        <v>45775</v>
      </c>
      <c r="I33" s="67" t="s">
        <v>441</v>
      </c>
      <c r="J33" s="67"/>
      <c r="K33" s="65"/>
      <c r="L33" s="224"/>
      <c r="M33" s="225"/>
      <c r="N33" s="226" t="str">
        <f t="shared" ca="1" si="8"/>
        <v>rojo</v>
      </c>
      <c r="O33" s="226" t="str">
        <f t="shared" si="8"/>
        <v>NA</v>
      </c>
      <c r="P33" s="226" t="str">
        <f t="shared" si="8"/>
        <v>NA</v>
      </c>
      <c r="Q33" s="87" t="str">
        <f t="shared" si="9"/>
        <v>Calificar</v>
      </c>
      <c r="R33" s="87" t="str">
        <f t="shared" si="9"/>
        <v>Sin Diligenciar</v>
      </c>
      <c r="S33" s="87" t="str">
        <f t="shared" si="9"/>
        <v>Sin Diligenciar</v>
      </c>
      <c r="T33" s="87" t="str">
        <f t="shared" si="10"/>
        <v>Calificar</v>
      </c>
      <c r="U33" s="226">
        <v>5</v>
      </c>
      <c r="V33" s="252"/>
      <c r="W33" s="226"/>
      <c r="X33" s="226"/>
      <c r="Y33" s="230"/>
      <c r="Z33" s="142" t="str">
        <f t="shared" ref="Z33:Z41" si="37">IF(T33="Calificar",IF(U33=0,"rojo",IF(AND(U33&gt;0,U33&lt;=3),"amarillo","verde")),"verde")</f>
        <v>verde</v>
      </c>
      <c r="AA33" s="109" t="str">
        <f t="shared" ref="AA33:AA41" si="38">IF(U33="Calificar",IF(W33=0,"rojo",IF(AND(W33&gt;0,W33&lt;=3),"amarillo","verde")),"verde")</f>
        <v>verde</v>
      </c>
      <c r="AB33" s="133" t="str">
        <f t="shared" si="12"/>
        <v>verde</v>
      </c>
      <c r="AC33" s="148" t="str">
        <f t="shared" ref="AC33:AC41" ca="1" si="39">IF(AND(N33="amarillo",Q33="Sin Diligenciar"),"verde",IF(AND(N33="naranja",Q33="Sin Diligenciar"),"naranja",IF(AND(N33="rojo",Q33="Sin Diligenciar"),"rojo",Z33)))</f>
        <v>verde</v>
      </c>
      <c r="AD33" s="148" t="str">
        <f t="shared" ref="AD33:AD41" si="40">IF(AND(O33="amarillo",R33="Sin Diligenciar"),"verde",IF(AND(O33="naranja",R33="Sin Diligenciar"),"naranja",IF(AND(O33="rojo",R33="Sin Diligenciar"),"rojo",AA33)))</f>
        <v>verde</v>
      </c>
      <c r="AE33" s="148" t="str">
        <f t="shared" ref="AE33:AE41" si="41">IF(AND(P33="amarillo",S33="Sin Diligenciar"),"verde",IF(AND(P33="naranja",S33="Sin Diligenciar"),"naranja",IF(AND(P33="rojo",S33="Sin Diligenciar"),"rojo",AB33)))</f>
        <v>verde</v>
      </c>
      <c r="AF33" s="147" t="str">
        <f t="shared" ca="1" si="11"/>
        <v>verde</v>
      </c>
      <c r="AG33" s="149">
        <f t="shared" ca="1" si="7"/>
        <v>4</v>
      </c>
    </row>
    <row r="34" spans="1:37" s="44" customFormat="1" ht="60" hidden="1" customHeight="1" x14ac:dyDescent="0.3">
      <c r="A34" s="462"/>
      <c r="B34" s="75" t="s">
        <v>442</v>
      </c>
      <c r="C34" s="222" t="s">
        <v>443</v>
      </c>
      <c r="D34" s="222" t="s">
        <v>444</v>
      </c>
      <c r="E34" s="222" t="s">
        <v>273</v>
      </c>
      <c r="F34" s="66">
        <v>45839</v>
      </c>
      <c r="G34" s="76">
        <v>45989</v>
      </c>
      <c r="H34" s="76">
        <v>45989</v>
      </c>
      <c r="I34" s="67" t="s">
        <v>279</v>
      </c>
      <c r="J34" s="67"/>
      <c r="K34" s="65"/>
      <c r="L34" s="224"/>
      <c r="M34" s="225"/>
      <c r="N34" s="226" t="str">
        <f t="shared" si="8"/>
        <v>NA</v>
      </c>
      <c r="O34" s="226" t="str">
        <f t="shared" si="8"/>
        <v>NA</v>
      </c>
      <c r="P34" s="226" t="str">
        <f t="shared" ca="1" si="8"/>
        <v>amarillo</v>
      </c>
      <c r="Q34" s="87" t="str">
        <f t="shared" si="9"/>
        <v>Calificar</v>
      </c>
      <c r="R34" s="87" t="str">
        <f t="shared" si="9"/>
        <v>Sin Diligenciar</v>
      </c>
      <c r="S34" s="87" t="str">
        <f t="shared" si="9"/>
        <v>Sin Diligenciar</v>
      </c>
      <c r="T34" s="87" t="str">
        <f t="shared" si="10"/>
        <v>Calificar</v>
      </c>
      <c r="U34" s="226">
        <v>3</v>
      </c>
      <c r="V34" s="226"/>
      <c r="W34" s="226"/>
      <c r="X34" s="226"/>
      <c r="Y34" s="230"/>
      <c r="Z34" s="142" t="str">
        <f t="shared" si="37"/>
        <v>amarillo</v>
      </c>
      <c r="AA34" s="109" t="str">
        <f t="shared" si="38"/>
        <v>verde</v>
      </c>
      <c r="AB34" s="133" t="str">
        <f t="shared" si="12"/>
        <v>verde</v>
      </c>
      <c r="AC34" s="148" t="str">
        <f t="shared" si="39"/>
        <v>amarillo</v>
      </c>
      <c r="AD34" s="148" t="str">
        <f t="shared" si="40"/>
        <v>verde</v>
      </c>
      <c r="AE34" s="148" t="str">
        <f t="shared" ca="1" si="41"/>
        <v>verde</v>
      </c>
      <c r="AF34" s="147" t="str">
        <f t="shared" ca="1" si="11"/>
        <v>amarillo</v>
      </c>
      <c r="AG34" s="149">
        <f t="shared" ca="1" si="7"/>
        <v>3</v>
      </c>
    </row>
    <row r="35" spans="1:37" s="44" customFormat="1" ht="60" hidden="1" customHeight="1" x14ac:dyDescent="0.3">
      <c r="A35" s="462"/>
      <c r="B35" s="75" t="s">
        <v>445</v>
      </c>
      <c r="C35" s="222" t="s">
        <v>446</v>
      </c>
      <c r="D35" s="222" t="s">
        <v>447</v>
      </c>
      <c r="E35" s="222" t="s">
        <v>448</v>
      </c>
      <c r="F35" s="66">
        <v>45839</v>
      </c>
      <c r="G35" s="76">
        <v>45989</v>
      </c>
      <c r="H35" s="76">
        <v>45989</v>
      </c>
      <c r="I35" s="67"/>
      <c r="J35" s="67"/>
      <c r="K35" s="65"/>
      <c r="L35" s="224"/>
      <c r="M35" s="225"/>
      <c r="N35" s="226" t="str">
        <f t="shared" si="8"/>
        <v>NA</v>
      </c>
      <c r="O35" s="226" t="str">
        <f t="shared" si="8"/>
        <v>NA</v>
      </c>
      <c r="P35" s="226" t="str">
        <f t="shared" ca="1" si="8"/>
        <v>amarillo</v>
      </c>
      <c r="Q35" s="87" t="str">
        <f t="shared" si="9"/>
        <v>Sin Diligenciar</v>
      </c>
      <c r="R35" s="87" t="str">
        <f t="shared" si="9"/>
        <v>Sin Diligenciar</v>
      </c>
      <c r="S35" s="87" t="str">
        <f t="shared" si="9"/>
        <v>Sin Diligenciar</v>
      </c>
      <c r="T35" s="87" t="str">
        <f t="shared" si="10"/>
        <v>Sin Diligenciar</v>
      </c>
      <c r="U35" s="226">
        <v>3</v>
      </c>
      <c r="V35" s="226"/>
      <c r="W35" s="226"/>
      <c r="X35" s="226"/>
      <c r="Y35" s="230"/>
      <c r="Z35" s="142" t="str">
        <f t="shared" si="37"/>
        <v>verde</v>
      </c>
      <c r="AA35" s="109" t="str">
        <f t="shared" si="38"/>
        <v>verde</v>
      </c>
      <c r="AB35" s="133" t="str">
        <f t="shared" si="12"/>
        <v>verde</v>
      </c>
      <c r="AC35" s="148" t="str">
        <f t="shared" si="39"/>
        <v>verde</v>
      </c>
      <c r="AD35" s="148" t="str">
        <f t="shared" si="40"/>
        <v>verde</v>
      </c>
      <c r="AE35" s="148" t="str">
        <f t="shared" ca="1" si="41"/>
        <v>verde</v>
      </c>
      <c r="AF35" s="147" t="str">
        <f t="shared" ca="1" si="11"/>
        <v>verde</v>
      </c>
      <c r="AG35" s="149">
        <f t="shared" ca="1" si="7"/>
        <v>4</v>
      </c>
    </row>
    <row r="36" spans="1:37" s="44" customFormat="1" ht="60" hidden="1" customHeight="1" x14ac:dyDescent="0.3">
      <c r="A36" s="462"/>
      <c r="B36" s="75" t="s">
        <v>449</v>
      </c>
      <c r="C36" s="222" t="s">
        <v>450</v>
      </c>
      <c r="D36" s="222" t="s">
        <v>451</v>
      </c>
      <c r="E36" s="222" t="s">
        <v>211</v>
      </c>
      <c r="F36" s="66">
        <v>45717</v>
      </c>
      <c r="G36" s="76">
        <v>45731</v>
      </c>
      <c r="H36" s="76">
        <v>45731</v>
      </c>
      <c r="I36" s="67" t="s">
        <v>452</v>
      </c>
      <c r="J36" s="67"/>
      <c r="K36" s="65"/>
      <c r="L36" s="224"/>
      <c r="M36" s="225"/>
      <c r="N36" s="226" t="str">
        <f t="shared" ca="1" si="8"/>
        <v>rojo</v>
      </c>
      <c r="O36" s="226" t="str">
        <f t="shared" si="8"/>
        <v>NA</v>
      </c>
      <c r="P36" s="226" t="str">
        <f t="shared" si="8"/>
        <v>NA</v>
      </c>
      <c r="Q36" s="87" t="str">
        <f t="shared" si="9"/>
        <v>Calificar</v>
      </c>
      <c r="R36" s="87" t="str">
        <f t="shared" si="9"/>
        <v>Sin Diligenciar</v>
      </c>
      <c r="S36" s="87" t="str">
        <f t="shared" si="9"/>
        <v>Sin Diligenciar</v>
      </c>
      <c r="T36" s="87" t="str">
        <f t="shared" si="10"/>
        <v>Calificar</v>
      </c>
      <c r="U36" s="226">
        <v>5</v>
      </c>
      <c r="V36" s="226"/>
      <c r="W36" s="226"/>
      <c r="X36" s="226"/>
      <c r="Y36" s="230"/>
      <c r="Z36" s="142" t="str">
        <f t="shared" si="37"/>
        <v>verde</v>
      </c>
      <c r="AA36" s="109" t="str">
        <f t="shared" si="38"/>
        <v>verde</v>
      </c>
      <c r="AB36" s="133" t="str">
        <f t="shared" si="12"/>
        <v>verde</v>
      </c>
      <c r="AC36" s="148" t="str">
        <f t="shared" ca="1" si="39"/>
        <v>verde</v>
      </c>
      <c r="AD36" s="148" t="str">
        <f t="shared" si="40"/>
        <v>verde</v>
      </c>
      <c r="AE36" s="148" t="str">
        <f t="shared" si="41"/>
        <v>verde</v>
      </c>
      <c r="AF36" s="147" t="str">
        <f t="shared" ca="1" si="11"/>
        <v>verde</v>
      </c>
      <c r="AG36" s="149">
        <f t="shared" ca="1" si="7"/>
        <v>4</v>
      </c>
    </row>
    <row r="37" spans="1:37" s="44" customFormat="1" ht="49.5" hidden="1" customHeight="1" x14ac:dyDescent="0.3">
      <c r="A37" s="462"/>
      <c r="B37" s="75" t="s">
        <v>453</v>
      </c>
      <c r="C37" s="222" t="s">
        <v>454</v>
      </c>
      <c r="D37" s="222" t="s">
        <v>455</v>
      </c>
      <c r="E37" s="222" t="s">
        <v>309</v>
      </c>
      <c r="F37" s="66">
        <v>45779</v>
      </c>
      <c r="G37" s="227">
        <v>45989</v>
      </c>
      <c r="H37" s="227">
        <v>45989</v>
      </c>
      <c r="I37" s="90" t="s">
        <v>134</v>
      </c>
      <c r="J37" s="65"/>
      <c r="K37" s="65"/>
      <c r="L37" s="224"/>
      <c r="M37" s="225"/>
      <c r="N37" s="226" t="str">
        <f t="shared" si="8"/>
        <v>NA</v>
      </c>
      <c r="O37" s="226" t="str">
        <f t="shared" si="8"/>
        <v>NA</v>
      </c>
      <c r="P37" s="226" t="str">
        <f t="shared" ca="1" si="8"/>
        <v>amarillo</v>
      </c>
      <c r="Q37" s="87" t="str">
        <f t="shared" si="9"/>
        <v>Calificar</v>
      </c>
      <c r="R37" s="87" t="str">
        <f t="shared" si="9"/>
        <v>Sin Diligenciar</v>
      </c>
      <c r="S37" s="87" t="str">
        <f t="shared" si="9"/>
        <v>Sin Diligenciar</v>
      </c>
      <c r="T37" s="87" t="str">
        <f t="shared" si="10"/>
        <v>Calificar</v>
      </c>
      <c r="U37" s="226">
        <v>3</v>
      </c>
      <c r="V37" s="226"/>
      <c r="W37" s="226"/>
      <c r="X37" s="226"/>
      <c r="Y37" s="230"/>
      <c r="Z37" s="142" t="str">
        <f t="shared" si="37"/>
        <v>amarillo</v>
      </c>
      <c r="AA37" s="109" t="str">
        <f t="shared" si="38"/>
        <v>verde</v>
      </c>
      <c r="AB37" s="133" t="str">
        <f t="shared" si="12"/>
        <v>verde</v>
      </c>
      <c r="AC37" s="148" t="str">
        <f t="shared" si="39"/>
        <v>amarillo</v>
      </c>
      <c r="AD37" s="148" t="str">
        <f t="shared" si="40"/>
        <v>verde</v>
      </c>
      <c r="AE37" s="148" t="str">
        <f t="shared" ca="1" si="41"/>
        <v>verde</v>
      </c>
      <c r="AF37" s="147" t="str">
        <f t="shared" ca="1" si="11"/>
        <v>amarillo</v>
      </c>
      <c r="AG37" s="149">
        <f t="shared" ca="1" si="7"/>
        <v>3</v>
      </c>
    </row>
    <row r="38" spans="1:37" s="44" customFormat="1" ht="49.5" hidden="1" customHeight="1" x14ac:dyDescent="0.3">
      <c r="A38" s="462"/>
      <c r="B38" s="75" t="s">
        <v>456</v>
      </c>
      <c r="C38" s="222" t="s">
        <v>374</v>
      </c>
      <c r="D38" s="222" t="s">
        <v>375</v>
      </c>
      <c r="E38" s="222" t="s">
        <v>190</v>
      </c>
      <c r="F38" s="66">
        <v>45779</v>
      </c>
      <c r="G38" s="66">
        <v>45989</v>
      </c>
      <c r="H38" s="66">
        <v>45989</v>
      </c>
      <c r="I38" s="281" t="s">
        <v>376</v>
      </c>
      <c r="J38" s="65"/>
      <c r="K38" s="65"/>
      <c r="L38" s="224"/>
      <c r="M38" s="225"/>
      <c r="N38" s="226" t="str">
        <f t="shared" si="8"/>
        <v>NA</v>
      </c>
      <c r="O38" s="226" t="str">
        <f t="shared" si="8"/>
        <v>NA</v>
      </c>
      <c r="P38" s="226" t="str">
        <f t="shared" ca="1" si="8"/>
        <v>amarillo</v>
      </c>
      <c r="Q38" s="87" t="str">
        <f t="shared" si="9"/>
        <v>Calificar</v>
      </c>
      <c r="R38" s="87" t="str">
        <f t="shared" si="9"/>
        <v>Sin Diligenciar</v>
      </c>
      <c r="S38" s="87" t="str">
        <f t="shared" si="9"/>
        <v>Sin Diligenciar</v>
      </c>
      <c r="T38" s="87" t="str">
        <f t="shared" si="10"/>
        <v>Calificar</v>
      </c>
      <c r="U38" s="226">
        <v>3</v>
      </c>
      <c r="V38" s="226"/>
      <c r="W38" s="226"/>
      <c r="X38" s="226"/>
      <c r="Y38" s="230"/>
      <c r="Z38" s="142" t="str">
        <f t="shared" si="37"/>
        <v>amarillo</v>
      </c>
      <c r="AA38" s="109" t="str">
        <f t="shared" si="38"/>
        <v>verde</v>
      </c>
      <c r="AB38" s="133" t="str">
        <f t="shared" si="12"/>
        <v>verde</v>
      </c>
      <c r="AC38" s="148" t="str">
        <f t="shared" si="39"/>
        <v>amarillo</v>
      </c>
      <c r="AD38" s="148" t="str">
        <f t="shared" si="40"/>
        <v>verde</v>
      </c>
      <c r="AE38" s="148" t="str">
        <f t="shared" ca="1" si="41"/>
        <v>verde</v>
      </c>
      <c r="AF38" s="147" t="str">
        <f t="shared" ca="1" si="11"/>
        <v>amarillo</v>
      </c>
      <c r="AG38" s="149">
        <f t="shared" ca="1" si="7"/>
        <v>3</v>
      </c>
    </row>
    <row r="39" spans="1:37" s="43" customFormat="1" ht="56.25" hidden="1" customHeight="1" x14ac:dyDescent="0.3">
      <c r="A39" s="463"/>
      <c r="B39" s="75" t="s">
        <v>457</v>
      </c>
      <c r="C39" s="222" t="s">
        <v>458</v>
      </c>
      <c r="D39" s="222" t="s">
        <v>459</v>
      </c>
      <c r="E39" s="222" t="s">
        <v>151</v>
      </c>
      <c r="F39" s="76">
        <v>45689</v>
      </c>
      <c r="G39" s="76">
        <v>45868</v>
      </c>
      <c r="H39" s="76">
        <v>45868</v>
      </c>
      <c r="I39" s="67"/>
      <c r="J39" s="65"/>
      <c r="K39" s="65"/>
      <c r="L39" s="224"/>
      <c r="M39" s="225"/>
      <c r="N39" s="226" t="str">
        <f t="shared" si="8"/>
        <v>NA</v>
      </c>
      <c r="O39" s="226" t="str">
        <f t="shared" ca="1" si="8"/>
        <v>rojo</v>
      </c>
      <c r="P39" s="226" t="str">
        <f t="shared" si="8"/>
        <v>NA</v>
      </c>
      <c r="Q39" s="87" t="str">
        <f t="shared" si="9"/>
        <v>Sin Diligenciar</v>
      </c>
      <c r="R39" s="87" t="str">
        <f t="shared" si="9"/>
        <v>Sin Diligenciar</v>
      </c>
      <c r="S39" s="87" t="str">
        <f t="shared" si="9"/>
        <v>Sin Diligenciar</v>
      </c>
      <c r="T39" s="87" t="str">
        <f t="shared" si="10"/>
        <v>Sin Diligenciar</v>
      </c>
      <c r="U39" s="226">
        <v>3</v>
      </c>
      <c r="V39" s="226"/>
      <c r="W39" s="226"/>
      <c r="X39" s="226"/>
      <c r="Y39" s="230"/>
      <c r="Z39" s="142" t="str">
        <f t="shared" si="37"/>
        <v>verde</v>
      </c>
      <c r="AA39" s="109" t="str">
        <f t="shared" si="38"/>
        <v>verde</v>
      </c>
      <c r="AB39" s="133" t="str">
        <f t="shared" si="12"/>
        <v>verde</v>
      </c>
      <c r="AC39" s="148" t="str">
        <f t="shared" si="39"/>
        <v>verde</v>
      </c>
      <c r="AD39" s="148" t="str">
        <f t="shared" ca="1" si="40"/>
        <v>rojo</v>
      </c>
      <c r="AE39" s="148" t="str">
        <f t="shared" si="41"/>
        <v>verde</v>
      </c>
      <c r="AF39" s="147" t="str">
        <f t="shared" ca="1" si="11"/>
        <v>rojo</v>
      </c>
      <c r="AG39" s="149">
        <f t="shared" ca="1" si="7"/>
        <v>1</v>
      </c>
      <c r="AH39" s="44"/>
      <c r="AI39" s="44"/>
      <c r="AJ39" s="44"/>
      <c r="AK39" s="44"/>
    </row>
    <row r="40" spans="1:37" s="43" customFormat="1" ht="83.25" hidden="1" customHeight="1" x14ac:dyDescent="0.3">
      <c r="A40" s="456" t="s">
        <v>460</v>
      </c>
      <c r="B40" s="240" t="s">
        <v>69</v>
      </c>
      <c r="C40" s="108" t="s">
        <v>461</v>
      </c>
      <c r="D40" s="108" t="s">
        <v>462</v>
      </c>
      <c r="E40" s="108" t="s">
        <v>463</v>
      </c>
      <c r="F40" s="241">
        <v>45717</v>
      </c>
      <c r="G40" s="241">
        <v>46021</v>
      </c>
      <c r="H40" s="241">
        <v>46021</v>
      </c>
      <c r="I40" s="242" t="s">
        <v>464</v>
      </c>
      <c r="J40" s="243"/>
      <c r="K40" s="243"/>
      <c r="L40" s="244"/>
      <c r="M40" s="12"/>
      <c r="N40" s="245" t="str">
        <f t="shared" si="8"/>
        <v>NA</v>
      </c>
      <c r="O40" s="245" t="str">
        <f t="shared" si="8"/>
        <v>NA</v>
      </c>
      <c r="P40" s="245" t="str">
        <f t="shared" ca="1" si="8"/>
        <v>amarillo</v>
      </c>
      <c r="Q40" s="221" t="str">
        <f t="shared" si="9"/>
        <v>Calificar</v>
      </c>
      <c r="R40" s="221" t="str">
        <f t="shared" si="9"/>
        <v>Sin Diligenciar</v>
      </c>
      <c r="S40" s="246" t="str">
        <f t="shared" si="9"/>
        <v>Sin Diligenciar</v>
      </c>
      <c r="T40" s="247" t="str">
        <f t="shared" si="10"/>
        <v>Calificar</v>
      </c>
      <c r="U40" s="248">
        <v>3</v>
      </c>
      <c r="V40" s="248"/>
      <c r="W40" s="249"/>
      <c r="X40" s="250"/>
      <c r="Y40" s="172"/>
      <c r="Z40" s="142" t="str">
        <f t="shared" si="37"/>
        <v>amarillo</v>
      </c>
      <c r="AA40" s="109" t="str">
        <f t="shared" si="38"/>
        <v>verde</v>
      </c>
      <c r="AB40" s="133" t="str">
        <f t="shared" si="12"/>
        <v>verde</v>
      </c>
      <c r="AC40" s="148" t="str">
        <f t="shared" si="39"/>
        <v>amarillo</v>
      </c>
      <c r="AD40" s="148" t="str">
        <f t="shared" si="40"/>
        <v>verde</v>
      </c>
      <c r="AE40" s="148" t="str">
        <f t="shared" ca="1" si="41"/>
        <v>verde</v>
      </c>
      <c r="AF40" s="147" t="str">
        <f t="shared" ca="1" si="11"/>
        <v>amarillo</v>
      </c>
      <c r="AG40" s="149">
        <f t="shared" ca="1" si="7"/>
        <v>3</v>
      </c>
      <c r="AH40" s="44"/>
      <c r="AI40" s="44"/>
      <c r="AJ40" s="44"/>
      <c r="AK40" s="44"/>
    </row>
    <row r="41" spans="1:37" ht="9" customHeight="1" x14ac:dyDescent="0.3">
      <c r="A41" s="457"/>
      <c r="B41" s="23" t="s">
        <v>215</v>
      </c>
      <c r="C41" s="108" t="s">
        <v>465</v>
      </c>
      <c r="D41" s="108" t="s">
        <v>466</v>
      </c>
      <c r="E41" s="108" t="s">
        <v>467</v>
      </c>
      <c r="F41" s="42">
        <v>45717</v>
      </c>
      <c r="G41" s="42">
        <v>46021</v>
      </c>
      <c r="H41" s="42">
        <v>46021</v>
      </c>
      <c r="I41" s="110" t="s">
        <v>464</v>
      </c>
      <c r="J41" s="109"/>
      <c r="K41" s="109"/>
      <c r="L41" s="153"/>
      <c r="N41" s="135" t="str">
        <f t="shared" si="8"/>
        <v>NA</v>
      </c>
      <c r="O41" s="135" t="str">
        <f t="shared" si="8"/>
        <v>NA</v>
      </c>
      <c r="P41" s="135" t="str">
        <f t="shared" ca="1" si="8"/>
        <v>amarillo</v>
      </c>
      <c r="Q41" s="36" t="str">
        <f t="shared" si="9"/>
        <v>Calificar</v>
      </c>
      <c r="R41" s="36" t="str">
        <f t="shared" si="9"/>
        <v>Sin Diligenciar</v>
      </c>
      <c r="S41" s="140" t="str">
        <f t="shared" si="9"/>
        <v>Sin Diligenciar</v>
      </c>
      <c r="T41" s="145" t="str">
        <f t="shared" si="10"/>
        <v>Calificar</v>
      </c>
      <c r="U41" s="146">
        <v>3</v>
      </c>
      <c r="V41" s="146"/>
      <c r="W41" s="147"/>
      <c r="X41" s="159"/>
      <c r="Y41" s="173"/>
      <c r="Z41" s="142" t="str">
        <f t="shared" si="37"/>
        <v>amarillo</v>
      </c>
      <c r="AA41" s="109" t="str">
        <f t="shared" si="38"/>
        <v>verde</v>
      </c>
      <c r="AB41" s="133" t="str">
        <f t="shared" si="12"/>
        <v>verde</v>
      </c>
      <c r="AC41" s="148" t="str">
        <f t="shared" si="39"/>
        <v>amarillo</v>
      </c>
      <c r="AD41" s="148" t="str">
        <f t="shared" si="40"/>
        <v>verde</v>
      </c>
      <c r="AE41" s="148" t="str">
        <f t="shared" ca="1" si="41"/>
        <v>verde</v>
      </c>
      <c r="AF41" s="147" t="str">
        <f t="shared" ca="1" si="11"/>
        <v>amarillo</v>
      </c>
      <c r="AG41" s="149">
        <f t="shared" ca="1" si="7"/>
        <v>3</v>
      </c>
      <c r="AH41" s="44"/>
      <c r="AI41" s="44"/>
      <c r="AJ41" s="44"/>
      <c r="AK41" s="44"/>
    </row>
    <row r="42" spans="1:37" ht="12.75" customHeight="1" x14ac:dyDescent="0.3">
      <c r="AK42" s="44"/>
    </row>
    <row r="43" spans="1:37" ht="12.75" customHeight="1" x14ac:dyDescent="0.3">
      <c r="AK43" s="44"/>
    </row>
    <row r="44" spans="1:37" ht="12.75" customHeight="1" x14ac:dyDescent="0.3">
      <c r="AK44" s="44"/>
    </row>
    <row r="45" spans="1:37" ht="12.75" customHeight="1" x14ac:dyDescent="0.3">
      <c r="AK45" s="44"/>
    </row>
    <row r="46" spans="1:37" ht="12.75" customHeight="1" x14ac:dyDescent="0.3">
      <c r="AK46" s="44"/>
    </row>
    <row r="47" spans="1:37" ht="12.75" customHeight="1" x14ac:dyDescent="0.3">
      <c r="AK47" s="44"/>
    </row>
  </sheetData>
  <autoFilter ref="A5:K41" xr:uid="{E5976543-2ACF-41C6-98ED-66F6E3CFD575}">
    <filterColumn colId="1" showButton="0"/>
    <filterColumn colId="4">
      <filters>
        <filter val="Delegatura para la Protección de Usuarios"/>
        <filter val="Delegatura para la Protección de usuarios del sector  transporte"/>
      </filters>
    </filterColumn>
  </autoFilter>
  <mergeCells count="14">
    <mergeCell ref="AF2:AG2"/>
    <mergeCell ref="AI2:AK2"/>
    <mergeCell ref="AI5:AK5"/>
    <mergeCell ref="N2:P2"/>
    <mergeCell ref="Q2:S2"/>
    <mergeCell ref="U2:X2"/>
    <mergeCell ref="Z2:AB2"/>
    <mergeCell ref="AC2:AE2"/>
    <mergeCell ref="A40:A41"/>
    <mergeCell ref="F26:F28"/>
    <mergeCell ref="H26:H28"/>
    <mergeCell ref="F29:F32"/>
    <mergeCell ref="H29:H32"/>
    <mergeCell ref="A6:A39"/>
  </mergeCells>
  <phoneticPr fontId="16" type="noConversion"/>
  <conditionalFormatting sqref="AC6:AE41">
    <cfRule type="containsText" dxfId="1" priority="3" operator="containsText" text="alerta">
      <formula>NOT(ISERROR(SEARCH("alerta",AC6)))</formula>
    </cfRule>
    <cfRule type="containsText" dxfId="0" priority="4" operator="containsText" text="falla">
      <formula>NOT(ISERROR(SEARCH("falla",AC6)))</formula>
    </cfRule>
    <cfRule type="colorScale" priority="5">
      <colorScale>
        <cfvo type="min"/>
        <cfvo type="percentile" val="50"/>
        <cfvo type="max"/>
        <color rgb="FFF8696B"/>
        <color rgb="FFFFEB84"/>
        <color rgb="FF63BE7B"/>
      </colorScale>
    </cfRule>
  </conditionalFormatting>
  <dataValidations count="1">
    <dataValidation type="date" allowBlank="1" showInputMessage="1" showErrorMessage="1" sqref="L6" xr:uid="{4FAE8B0A-FD5F-452A-9EB4-8659A7EE17FE}">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4C79773C-3106-484B-A945-A559D463956A}">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AF6:AG41</xm:sqref>
        </x14:conditionalFormatting>
        <x14:conditionalFormatting xmlns:xm="http://schemas.microsoft.com/office/excel/2006/main">
          <x14:cfRule type="iconSet" priority="1" id="{FFF3BD52-ACD1-481A-8820-AF44B2248142}">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39C0-0BAA-4E2D-A2B0-A8D086773FEC}">
  <dimension ref="B1:G35"/>
  <sheetViews>
    <sheetView topLeftCell="A4" workbookViewId="0">
      <selection activeCell="G7" sqref="G7"/>
    </sheetView>
  </sheetViews>
  <sheetFormatPr baseColWidth="10" defaultColWidth="11.44140625" defaultRowHeight="14.4" x14ac:dyDescent="0.3"/>
  <cols>
    <col min="2" max="2" width="20.33203125" customWidth="1"/>
    <col min="3" max="3" width="14.44140625" customWidth="1"/>
    <col min="4" max="4" width="12.44140625" style="15" customWidth="1"/>
    <col min="5" max="5" width="21.6640625" customWidth="1"/>
    <col min="6" max="6" width="17.88671875" style="205" customWidth="1"/>
    <col min="7" max="7" width="44.6640625" customWidth="1"/>
  </cols>
  <sheetData>
    <row r="1" spans="2:7" ht="45.75" customHeight="1" x14ac:dyDescent="0.3">
      <c r="B1" s="467" t="s">
        <v>468</v>
      </c>
      <c r="C1" s="468"/>
      <c r="D1" s="468"/>
      <c r="E1" s="468"/>
      <c r="F1" s="468"/>
      <c r="G1" s="468"/>
    </row>
    <row r="2" spans="2:7" ht="35.25" customHeight="1" x14ac:dyDescent="0.3">
      <c r="B2" s="469" t="s">
        <v>469</v>
      </c>
      <c r="C2" s="469"/>
      <c r="D2" s="469"/>
      <c r="E2" s="469"/>
      <c r="F2" s="469"/>
      <c r="G2" s="469"/>
    </row>
    <row r="4" spans="2:7" s="187" customFormat="1" ht="43.2" x14ac:dyDescent="0.3">
      <c r="B4" s="181" t="s">
        <v>470</v>
      </c>
      <c r="C4" s="182" t="s">
        <v>471</v>
      </c>
      <c r="D4" s="183" t="s">
        <v>472</v>
      </c>
      <c r="E4" s="184" t="s">
        <v>473</v>
      </c>
      <c r="F4" s="185" t="s">
        <v>474</v>
      </c>
      <c r="G4" s="186" t="s">
        <v>475</v>
      </c>
    </row>
    <row r="5" spans="2:7" s="192" customFormat="1" ht="60" x14ac:dyDescent="0.3">
      <c r="B5" s="59" t="s">
        <v>476</v>
      </c>
      <c r="C5" s="188" t="s">
        <v>21</v>
      </c>
      <c r="D5" s="189" t="s">
        <v>37</v>
      </c>
      <c r="E5" s="190" t="s">
        <v>40</v>
      </c>
      <c r="F5" s="191">
        <v>45777</v>
      </c>
      <c r="G5" s="213" t="s">
        <v>477</v>
      </c>
    </row>
    <row r="6" spans="2:7" s="192" customFormat="1" ht="60" x14ac:dyDescent="0.3">
      <c r="B6" s="31" t="s">
        <v>476</v>
      </c>
      <c r="C6" s="193" t="s">
        <v>21</v>
      </c>
      <c r="D6" s="194" t="s">
        <v>69</v>
      </c>
      <c r="E6" s="195" t="s">
        <v>478</v>
      </c>
      <c r="F6" s="196">
        <v>45777</v>
      </c>
      <c r="G6" s="197" t="s">
        <v>479</v>
      </c>
    </row>
    <row r="7" spans="2:7" s="192" customFormat="1" ht="43.2" x14ac:dyDescent="0.3">
      <c r="B7" s="31" t="s">
        <v>480</v>
      </c>
      <c r="C7" s="193" t="s">
        <v>481</v>
      </c>
      <c r="D7" s="194" t="s">
        <v>153</v>
      </c>
      <c r="E7" s="195" t="s">
        <v>156</v>
      </c>
      <c r="F7" s="196">
        <v>45777</v>
      </c>
      <c r="G7" s="197" t="s">
        <v>482</v>
      </c>
    </row>
    <row r="8" spans="2:7" s="192" customFormat="1" ht="61.2" x14ac:dyDescent="0.3">
      <c r="B8" s="31" t="s">
        <v>480</v>
      </c>
      <c r="C8" s="193" t="s">
        <v>481</v>
      </c>
      <c r="D8" s="194" t="s">
        <v>275</v>
      </c>
      <c r="E8" s="195" t="s">
        <v>278</v>
      </c>
      <c r="F8" s="196">
        <v>45777</v>
      </c>
      <c r="G8" s="31" t="s">
        <v>483</v>
      </c>
    </row>
    <row r="9" spans="2:7" s="192" customFormat="1" ht="48" x14ac:dyDescent="0.3">
      <c r="B9" s="31" t="s">
        <v>480</v>
      </c>
      <c r="C9" s="193" t="s">
        <v>283</v>
      </c>
      <c r="D9" s="194" t="s">
        <v>76</v>
      </c>
      <c r="E9" s="195" t="s">
        <v>320</v>
      </c>
      <c r="F9" s="196">
        <v>45777</v>
      </c>
      <c r="G9" s="197" t="s">
        <v>484</v>
      </c>
    </row>
    <row r="10" spans="2:7" s="192" customFormat="1" ht="48" x14ac:dyDescent="0.3">
      <c r="B10" s="31" t="s">
        <v>480</v>
      </c>
      <c r="C10" s="193" t="s">
        <v>283</v>
      </c>
      <c r="D10" s="194" t="s">
        <v>82</v>
      </c>
      <c r="E10" s="195" t="s">
        <v>373</v>
      </c>
      <c r="F10" s="196">
        <v>45777</v>
      </c>
      <c r="G10" s="197" t="s">
        <v>485</v>
      </c>
    </row>
    <row r="11" spans="2:7" s="192" customFormat="1" ht="43.2" x14ac:dyDescent="0.3">
      <c r="B11" s="31" t="s">
        <v>480</v>
      </c>
      <c r="C11" s="193" t="s">
        <v>380</v>
      </c>
      <c r="D11" s="194" t="s">
        <v>148</v>
      </c>
      <c r="E11" s="195" t="s">
        <v>409</v>
      </c>
      <c r="F11" s="196">
        <v>45777</v>
      </c>
      <c r="G11" s="197" t="s">
        <v>486</v>
      </c>
    </row>
    <row r="12" spans="2:7" s="192" customFormat="1" ht="43.2" x14ac:dyDescent="0.3">
      <c r="B12" s="31" t="s">
        <v>480</v>
      </c>
      <c r="C12" s="193" t="s">
        <v>380</v>
      </c>
      <c r="D12" s="194" t="s">
        <v>202</v>
      </c>
      <c r="E12" s="195" t="s">
        <v>130</v>
      </c>
      <c r="F12" s="196">
        <v>45777</v>
      </c>
      <c r="G12" s="197" t="s">
        <v>487</v>
      </c>
    </row>
    <row r="13" spans="2:7" s="192" customFormat="1" x14ac:dyDescent="0.3">
      <c r="B13" s="31"/>
      <c r="C13" s="197"/>
      <c r="D13" s="194"/>
      <c r="E13" s="197"/>
      <c r="F13" s="196"/>
      <c r="G13" s="197"/>
    </row>
    <row r="14" spans="2:7" s="192" customFormat="1" ht="43.2" x14ac:dyDescent="0.3">
      <c r="B14" s="198" t="s">
        <v>488</v>
      </c>
      <c r="C14" s="199"/>
      <c r="D14" s="200"/>
      <c r="E14" s="199"/>
      <c r="F14" s="201">
        <v>45777</v>
      </c>
      <c r="G14" s="199" t="s">
        <v>489</v>
      </c>
    </row>
    <row r="15" spans="2:7" s="192" customFormat="1" x14ac:dyDescent="0.3">
      <c r="B15" s="198"/>
      <c r="C15" s="199"/>
      <c r="D15" s="200"/>
      <c r="E15" s="199"/>
      <c r="F15" s="201">
        <v>45777</v>
      </c>
      <c r="G15" s="199"/>
    </row>
    <row r="16" spans="2:7" s="192" customFormat="1" x14ac:dyDescent="0.3">
      <c r="B16" s="198"/>
      <c r="C16" s="199"/>
      <c r="D16" s="200"/>
      <c r="E16" s="199"/>
      <c r="F16" s="201">
        <v>45777</v>
      </c>
      <c r="G16" s="199"/>
    </row>
    <row r="20" spans="2:7" ht="43.2" x14ac:dyDescent="0.3">
      <c r="B20" s="202" t="s">
        <v>470</v>
      </c>
      <c r="C20" s="202" t="s">
        <v>471</v>
      </c>
      <c r="D20" s="203" t="s">
        <v>490</v>
      </c>
      <c r="E20" s="202" t="s">
        <v>473</v>
      </c>
      <c r="F20" s="204" t="s">
        <v>474</v>
      </c>
      <c r="G20" s="19" t="s">
        <v>475</v>
      </c>
    </row>
    <row r="21" spans="2:7" ht="43.2" x14ac:dyDescent="0.3">
      <c r="B21" s="31" t="s">
        <v>480</v>
      </c>
      <c r="C21" s="193" t="s">
        <v>380</v>
      </c>
      <c r="D21" s="194" t="s">
        <v>148</v>
      </c>
      <c r="E21" s="195" t="s">
        <v>409</v>
      </c>
      <c r="F21" s="196">
        <v>45777</v>
      </c>
      <c r="G21" s="197" t="s">
        <v>486</v>
      </c>
    </row>
    <row r="23" spans="2:7" x14ac:dyDescent="0.3">
      <c r="B23" s="470" t="s">
        <v>491</v>
      </c>
      <c r="C23" s="470"/>
      <c r="D23" s="470"/>
      <c r="E23" s="470"/>
      <c r="F23" s="470"/>
    </row>
    <row r="35" spans="3:3" x14ac:dyDescent="0.3">
      <c r="C35">
        <f>19+46+29+31</f>
        <v>125</v>
      </c>
    </row>
  </sheetData>
  <mergeCells count="3">
    <mergeCell ref="B1:G1"/>
    <mergeCell ref="B2:G2"/>
    <mergeCell ref="B23:F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7b306a542d10026984c15fd2bc97116d">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180dba25bfa614a9d3090c0ff2e8d51a"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f59ed0-39e4-4f2c-a3c8-aef09bfcd621" xsi:nil="true"/>
    <lcf76f155ced4ddcb4097134ff3c332f xmlns="8c83d6df-042f-4856-8300-b0a89e9522b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452164-0359-4AB8-97B8-97A5C9D7E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f59ed0-39e4-4f2c-a3c8-aef09bfcd621"/>
    <ds:schemaRef ds:uri="8c83d6df-042f-4856-8300-b0a89e952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4AF9A-8963-456C-98A1-F867A9AAFDFA}">
  <ds:schemaRefs>
    <ds:schemaRef ds:uri="http://schemas.microsoft.com/office/2006/metadata/properties"/>
    <ds:schemaRef ds:uri="http://schemas.microsoft.com/office/infopath/2007/PartnerControls"/>
    <ds:schemaRef ds:uri="99f59ed0-39e4-4f2c-a3c8-aef09bfcd621"/>
    <ds:schemaRef ds:uri="8c83d6df-042f-4856-8300-b0a89e9522be"/>
  </ds:schemaRefs>
</ds:datastoreItem>
</file>

<file path=customXml/itemProps3.xml><?xml version="1.0" encoding="utf-8"?>
<ds:datastoreItem xmlns:ds="http://schemas.openxmlformats.org/officeDocument/2006/customXml" ds:itemID="{7233D0C8-AAB0-4B5F-B899-228859BB3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Control de Cambios</vt:lpstr>
      <vt:lpstr>1.Gestión del riesgo</vt:lpstr>
      <vt:lpstr>2. Redes y articulación </vt:lpstr>
      <vt:lpstr>3. Cultura de la legalidad y es</vt:lpstr>
      <vt:lpstr>4. Iniciativas Adicionales</vt:lpstr>
      <vt:lpstr>Cómo marcar evidencias</vt:lpstr>
      <vt:lpstr>'1.Gestión del riesgo'!Área_de_impresión</vt:lpstr>
      <vt:lpstr>'2. Redes y articulación '!Área_de_impresión</vt:lpstr>
      <vt:lpstr>'3. Cultura de la legalidad y es'!Área_de_impresión</vt:lpstr>
      <vt:lpstr>'4. Iniciativas Adicionales'!Área_de_impresión</vt:lpstr>
      <vt:lpstr>'3. Cultura de la legalidad y 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nidiatorres</dc:creator>
  <cp:keywords/>
  <dc:description/>
  <cp:lastModifiedBy>Keli Paola Vargas Castillo</cp:lastModifiedBy>
  <cp:revision/>
  <dcterms:created xsi:type="dcterms:W3CDTF">2019-01-10T20:48:28Z</dcterms:created>
  <dcterms:modified xsi:type="dcterms:W3CDTF">2025-08-25T15:20:38Z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y fmtid="{D5CDD505-2E9C-101B-9397-08002B2CF9AE}" pid="3" name="MediaServiceImageTags">
    <vt:lpwstr/>
  </property>
</Properties>
</file>