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Z:\PLANEACION-2019\400 39 PLANEACION INSTITUCIONAL  MODELO INTEGRADO DE PLANEACION Y GESTION\400 39 04 PLAN DE ACCIÓN INSTITUCIONAL - PAI\Marzo\"/>
    </mc:Choice>
  </mc:AlternateContent>
  <bookViews>
    <workbookView xWindow="0" yWindow="0" windowWidth="2370" windowHeight="0"/>
  </bookViews>
  <sheets>
    <sheet name="2. PAI SEGUIMIENTO" sheetId="23" r:id="rId1"/>
    <sheet name="Hoja1" sheetId="25" r:id="rId2"/>
  </sheets>
  <definedNames>
    <definedName name="_xlnm._FilterDatabase" localSheetId="0" hidden="1">'2. PAI SEGUIMIENTO'!$A$9:$XEM$888</definedName>
    <definedName name="_xlnm.Print_Area" localSheetId="0">'2. PAI SEGUIMIENTO'!$L$6:$AC$169</definedName>
    <definedName name="_xlnm.Print_Titles" localSheetId="0">'2. PAI SEGUIMIENTO'!$6:$7</definedName>
  </definedNames>
  <calcPr calcId="152511"/>
</workbook>
</file>

<file path=xl/calcChain.xml><?xml version="1.0" encoding="utf-8"?>
<calcChain xmlns="http://schemas.openxmlformats.org/spreadsheetml/2006/main">
  <c r="S54" i="23" l="1"/>
  <c r="R54" i="23"/>
  <c r="Q54" i="23"/>
  <c r="F661" i="23" l="1"/>
  <c r="F664" i="23" s="1"/>
  <c r="F667" i="23" s="1"/>
  <c r="F58" i="23"/>
  <c r="F61" i="23" s="1"/>
  <c r="F64" i="23" s="1"/>
  <c r="F67" i="23" s="1"/>
  <c r="F70" i="23" s="1"/>
  <c r="F73" i="23" s="1"/>
  <c r="S468" i="23" l="1"/>
  <c r="R468" i="23"/>
  <c r="Q468" i="23"/>
  <c r="S429" i="23"/>
  <c r="R429" i="23"/>
  <c r="Q429" i="23"/>
  <c r="S427" i="23"/>
  <c r="R427" i="23"/>
  <c r="Q427" i="23"/>
  <c r="AC569" i="23" l="1"/>
  <c r="AC310" i="23"/>
  <c r="AB297" i="23"/>
  <c r="AA297" i="23"/>
  <c r="Z297" i="23"/>
  <c r="Y297" i="23"/>
  <c r="X297" i="23"/>
  <c r="W297" i="23"/>
  <c r="V297" i="23"/>
  <c r="U297" i="23"/>
  <c r="T297" i="23"/>
  <c r="AC861" i="23" l="1"/>
  <c r="AC357" i="23"/>
  <c r="AC234" i="23"/>
  <c r="AC201" i="23"/>
  <c r="AC93" i="23"/>
  <c r="AC40" i="23" l="1"/>
  <c r="S516" i="23"/>
  <c r="AB837" i="23" l="1"/>
  <c r="AA837" i="23"/>
  <c r="Z837" i="23"/>
  <c r="Y837" i="23"/>
  <c r="X837" i="23"/>
  <c r="W837" i="23"/>
  <c r="V837" i="23"/>
  <c r="U837" i="23"/>
  <c r="T837" i="23"/>
  <c r="Q837" i="23"/>
  <c r="S51" i="23"/>
  <c r="R51" i="23"/>
  <c r="Q51" i="23"/>
  <c r="S48" i="23" l="1"/>
  <c r="R48" i="23"/>
  <c r="Q48" i="23"/>
  <c r="AC23" i="23" l="1"/>
  <c r="R24" i="23"/>
  <c r="Q24" i="23"/>
  <c r="AC571" i="23" l="1"/>
  <c r="AC573" i="23" s="1"/>
  <c r="AC541" i="23" l="1"/>
  <c r="AC31" i="23" l="1"/>
  <c r="AC25" i="23"/>
  <c r="AC10" i="23"/>
  <c r="AC431" i="23" l="1"/>
  <c r="AC430" i="23"/>
  <c r="AC432" i="23" l="1"/>
  <c r="S68" i="23"/>
  <c r="V750" i="23" l="1"/>
  <c r="W750" i="23"/>
  <c r="X750" i="23"/>
  <c r="Y750" i="23"/>
  <c r="Z750" i="23"/>
  <c r="AA750" i="23"/>
  <c r="U750" i="23"/>
  <c r="U714" i="23"/>
  <c r="V714" i="23"/>
  <c r="W714" i="23"/>
  <c r="X714" i="23"/>
  <c r="Y714" i="23"/>
  <c r="Z714" i="23"/>
  <c r="AA714" i="23"/>
  <c r="AB714" i="23"/>
  <c r="T714" i="23"/>
  <c r="U711" i="23"/>
  <c r="V711" i="23"/>
  <c r="W711" i="23"/>
  <c r="X711" i="23"/>
  <c r="Y711" i="23"/>
  <c r="Z711" i="23"/>
  <c r="AA711" i="23"/>
  <c r="AB711" i="23"/>
  <c r="T711" i="23"/>
  <c r="X609" i="23"/>
  <c r="Y609" i="23"/>
  <c r="Z609" i="23"/>
  <c r="AA609" i="23"/>
  <c r="AB609" i="23"/>
  <c r="U606" i="23"/>
  <c r="V606" i="23"/>
  <c r="W606" i="23"/>
  <c r="X606" i="23"/>
  <c r="Y606" i="23"/>
  <c r="Z606" i="23"/>
  <c r="AA606" i="23"/>
  <c r="AB606" i="23"/>
  <c r="T606" i="23"/>
  <c r="V564" i="23"/>
  <c r="W564" i="23"/>
  <c r="X564" i="23"/>
  <c r="Y564" i="23"/>
  <c r="Z564" i="23"/>
  <c r="AA564" i="23"/>
  <c r="AB564" i="23"/>
  <c r="U564" i="23"/>
  <c r="T564" i="23"/>
  <c r="Y561" i="23"/>
  <c r="Z561" i="23"/>
  <c r="AA561" i="23"/>
  <c r="AB561" i="23"/>
  <c r="X561" i="23"/>
  <c r="V540" i="23"/>
  <c r="W540" i="23"/>
  <c r="X540" i="23"/>
  <c r="Y540" i="23"/>
  <c r="Z540" i="23"/>
  <c r="AA540" i="23"/>
  <c r="AB540" i="23"/>
  <c r="U540" i="23"/>
  <c r="U222" i="23"/>
  <c r="V222" i="23"/>
  <c r="W222" i="23"/>
  <c r="X222" i="23"/>
  <c r="Y222" i="23"/>
  <c r="Z222" i="23"/>
  <c r="AA222" i="23"/>
  <c r="AB222" i="23"/>
  <c r="T222" i="23"/>
  <c r="U219" i="23"/>
  <c r="V219" i="23"/>
  <c r="W219" i="23"/>
  <c r="X219" i="23"/>
  <c r="Y219" i="23"/>
  <c r="Z219" i="23"/>
  <c r="AA219" i="23"/>
  <c r="AB219" i="23"/>
  <c r="T219" i="23"/>
  <c r="U213" i="23"/>
  <c r="V213" i="23"/>
  <c r="W213" i="23"/>
  <c r="X213" i="23"/>
  <c r="Y213" i="23"/>
  <c r="Z213" i="23"/>
  <c r="AA213" i="23"/>
  <c r="AB213" i="23"/>
  <c r="AB753" i="23"/>
  <c r="W753" i="23"/>
  <c r="X753" i="23"/>
  <c r="Y753" i="23"/>
  <c r="Z753" i="23"/>
  <c r="AA753" i="23"/>
  <c r="V753" i="23"/>
  <c r="U753" i="23"/>
  <c r="T753" i="23"/>
  <c r="V789" i="23"/>
  <c r="W789" i="23"/>
  <c r="X789" i="23"/>
  <c r="Y789" i="23"/>
  <c r="Z789" i="23"/>
  <c r="AA789" i="23"/>
  <c r="U789" i="23"/>
  <c r="U795" i="23"/>
  <c r="V795" i="23"/>
  <c r="W795" i="23"/>
  <c r="X795" i="23"/>
  <c r="Y795" i="23"/>
  <c r="Z795" i="23"/>
  <c r="AA795" i="23"/>
  <c r="T795" i="23"/>
  <c r="W813" i="23"/>
  <c r="X813" i="23"/>
  <c r="Y813" i="23"/>
  <c r="Z813" i="23"/>
  <c r="AA813" i="23"/>
  <c r="AB813" i="23"/>
  <c r="V813" i="23"/>
  <c r="W840" i="23"/>
  <c r="X840" i="23"/>
  <c r="Y840" i="23"/>
  <c r="Z840" i="23"/>
  <c r="AA840" i="23"/>
  <c r="AB840" i="23"/>
  <c r="V840" i="23"/>
  <c r="X843" i="23"/>
  <c r="Y843" i="23"/>
  <c r="Z843" i="23"/>
  <c r="AA843" i="23"/>
  <c r="AB843" i="23"/>
  <c r="W843" i="23"/>
  <c r="X846" i="23"/>
  <c r="Y846" i="23"/>
  <c r="Z846" i="23"/>
  <c r="AA846" i="23"/>
  <c r="AB846" i="23"/>
  <c r="W846" i="23"/>
  <c r="V849" i="23"/>
  <c r="W849" i="23"/>
  <c r="X849" i="23"/>
  <c r="Y849" i="23"/>
  <c r="Z849" i="23"/>
  <c r="AA849" i="23"/>
  <c r="AB849" i="23"/>
  <c r="U849" i="23"/>
  <c r="AC221" i="23"/>
  <c r="B38" i="25" l="1"/>
  <c r="B21" i="25"/>
  <c r="S297" i="23" l="1"/>
  <c r="R297" i="23"/>
  <c r="S276" i="23"/>
  <c r="R276" i="23"/>
  <c r="R255" i="23"/>
  <c r="S255" i="23"/>
  <c r="V609" i="23" l="1"/>
  <c r="W609" i="23"/>
  <c r="U609" i="23"/>
  <c r="S789" i="23"/>
  <c r="F385" i="23" l="1"/>
  <c r="D13" i="23"/>
  <c r="D16" i="23" s="1"/>
  <c r="D19" i="23" s="1"/>
  <c r="D22" i="23" s="1"/>
  <c r="D25" i="23" s="1"/>
  <c r="D28" i="23" s="1"/>
  <c r="D31" i="23" s="1"/>
  <c r="D34" i="23" s="1"/>
  <c r="D37" i="23" s="1"/>
  <c r="D40" i="23" s="1"/>
  <c r="D43" i="23" s="1"/>
  <c r="D46" i="23" s="1"/>
  <c r="D49" i="23" s="1"/>
  <c r="D52" i="23" s="1"/>
  <c r="D55" i="23" s="1"/>
  <c r="D58" i="23" s="1"/>
  <c r="D61" i="23" s="1"/>
  <c r="D64" i="23" s="1"/>
  <c r="D67" i="23" s="1"/>
  <c r="D70" i="23" s="1"/>
  <c r="D73" i="23" s="1"/>
  <c r="D76" i="23" s="1"/>
  <c r="D79" i="23" s="1"/>
  <c r="D82" i="23" s="1"/>
  <c r="D85" i="23" s="1"/>
  <c r="D88" i="23" s="1"/>
  <c r="D91" i="23" s="1"/>
  <c r="D94" i="23" s="1"/>
  <c r="D97" i="23" s="1"/>
  <c r="D100" i="23" s="1"/>
  <c r="D103" i="23" s="1"/>
  <c r="D106" i="23" s="1"/>
  <c r="D109" i="23" s="1"/>
  <c r="D112" i="23" s="1"/>
  <c r="D115" i="23" s="1"/>
  <c r="D118" i="23" s="1"/>
  <c r="D121" i="23" s="1"/>
  <c r="D124" i="23" s="1"/>
  <c r="D127" i="23" s="1"/>
  <c r="D130" i="23" s="1"/>
  <c r="D133" i="23" s="1"/>
  <c r="D136" i="23" s="1"/>
  <c r="D139" i="23" s="1"/>
  <c r="D142" i="23" s="1"/>
  <c r="D145" i="23" s="1"/>
  <c r="D148" i="23" s="1"/>
  <c r="D151" i="23" s="1"/>
  <c r="D154" i="23" s="1"/>
  <c r="D157" i="23" s="1"/>
  <c r="D160" i="23" s="1"/>
  <c r="D163" i="23" s="1"/>
  <c r="D166" i="23" s="1"/>
  <c r="D169" i="23" s="1"/>
  <c r="D172" i="23" s="1"/>
  <c r="D175" i="23" s="1"/>
  <c r="D178" i="23" s="1"/>
  <c r="D181" i="23" s="1"/>
  <c r="D184" i="23" s="1"/>
  <c r="D187" i="23" s="1"/>
  <c r="D190" i="23" s="1"/>
  <c r="D193" i="23" s="1"/>
  <c r="D196" i="23" s="1"/>
  <c r="D199" i="23" s="1"/>
  <c r="D202" i="23" s="1"/>
  <c r="D205" i="23" s="1"/>
  <c r="D208" i="23" s="1"/>
  <c r="D211" i="23" s="1"/>
  <c r="D214" i="23" s="1"/>
  <c r="D217" i="23" s="1"/>
  <c r="D220" i="23" s="1"/>
  <c r="D223" i="23" s="1"/>
  <c r="D226" i="23" s="1"/>
  <c r="D229" i="23" s="1"/>
  <c r="D232" i="23" s="1"/>
  <c r="D235" i="23" s="1"/>
  <c r="D238" i="23" s="1"/>
  <c r="D241" i="23" s="1"/>
  <c r="D244" i="23" s="1"/>
  <c r="D247" i="23" s="1"/>
  <c r="D250" i="23" s="1"/>
  <c r="D253" i="23" s="1"/>
  <c r="D256" i="23" s="1"/>
  <c r="D259" i="23" s="1"/>
  <c r="D262" i="23" s="1"/>
  <c r="D265" i="23" s="1"/>
  <c r="D268" i="23" s="1"/>
  <c r="D271" i="23" s="1"/>
  <c r="D274" i="23" s="1"/>
  <c r="D277" i="23" s="1"/>
  <c r="D280" i="23" s="1"/>
  <c r="D283" i="23" s="1"/>
  <c r="D286" i="23" s="1"/>
  <c r="D289" i="23" s="1"/>
  <c r="D292" i="23" s="1"/>
  <c r="D295" i="23" s="1"/>
  <c r="D298" i="23" s="1"/>
  <c r="D301" i="23" s="1"/>
  <c r="D304" i="23" s="1"/>
  <c r="D307" i="23" s="1"/>
  <c r="D310" i="23" s="1"/>
  <c r="D313" i="23" s="1"/>
  <c r="D316" i="23" s="1"/>
  <c r="D319" i="23" s="1"/>
  <c r="D322" i="23" s="1"/>
  <c r="D325" i="23" s="1"/>
  <c r="D328" i="23" s="1"/>
  <c r="D331" i="23" s="1"/>
  <c r="D334" i="23" s="1"/>
  <c r="D337" i="23" s="1"/>
  <c r="D340" i="23" s="1"/>
  <c r="D343" i="23" s="1"/>
  <c r="D346" i="23" s="1"/>
  <c r="D349" i="23" s="1"/>
  <c r="D352" i="23" s="1"/>
  <c r="D355" i="23" s="1"/>
  <c r="D358" i="23" s="1"/>
  <c r="D361" i="23" s="1"/>
  <c r="D364" i="23" s="1"/>
  <c r="D367" i="23" s="1"/>
  <c r="D370" i="23" s="1"/>
  <c r="D373" i="23" s="1"/>
  <c r="D376" i="23" s="1"/>
  <c r="D379" i="23" s="1"/>
  <c r="D382" i="23" s="1"/>
  <c r="D385" i="23" s="1"/>
  <c r="D388" i="23" s="1"/>
  <c r="D391" i="23" s="1"/>
  <c r="D394" i="23" s="1"/>
  <c r="D397" i="23" s="1"/>
  <c r="D400" i="23" s="1"/>
  <c r="D403" i="23" s="1"/>
  <c r="D406" i="23" s="1"/>
  <c r="D409" i="23" s="1"/>
  <c r="D412" i="23" s="1"/>
  <c r="D415" i="23" s="1"/>
  <c r="D418" i="23" s="1"/>
  <c r="D421" i="23" s="1"/>
  <c r="D424" i="23" s="1"/>
  <c r="D427" i="23" s="1"/>
  <c r="D430" i="23" s="1"/>
  <c r="D433" i="23" s="1"/>
  <c r="D436" i="23" s="1"/>
  <c r="D439" i="23" s="1"/>
  <c r="D442" i="23" s="1"/>
  <c r="D445" i="23" s="1"/>
  <c r="D448" i="23" s="1"/>
  <c r="D451" i="23" s="1"/>
  <c r="D454" i="23" s="1"/>
  <c r="D457" i="23" s="1"/>
  <c r="D460" i="23" s="1"/>
  <c r="D463" i="23" s="1"/>
  <c r="D466" i="23" s="1"/>
  <c r="D469" i="23" s="1"/>
  <c r="D472" i="23" s="1"/>
  <c r="D475" i="23" s="1"/>
  <c r="D478" i="23" s="1"/>
  <c r="D481" i="23" s="1"/>
  <c r="D484" i="23" s="1"/>
  <c r="D487" i="23" s="1"/>
  <c r="D490" i="23" s="1"/>
  <c r="D493" i="23" s="1"/>
  <c r="D496" i="23" s="1"/>
  <c r="D499" i="23" s="1"/>
  <c r="D502" i="23" s="1"/>
  <c r="D505" i="23" s="1"/>
  <c r="D508" i="23" s="1"/>
  <c r="D511" i="23" s="1"/>
  <c r="D514" i="23" s="1"/>
  <c r="D517" i="23" s="1"/>
  <c r="D520" i="23" s="1"/>
  <c r="D523" i="23" s="1"/>
  <c r="D526" i="23" s="1"/>
  <c r="D529" i="23" s="1"/>
  <c r="D532" i="23" s="1"/>
  <c r="D535" i="23" s="1"/>
  <c r="D538" i="23" s="1"/>
  <c r="D541" i="23" s="1"/>
  <c r="D544" i="23" s="1"/>
  <c r="D547" i="23" s="1"/>
  <c r="D550" i="23" s="1"/>
  <c r="D553" i="23" s="1"/>
  <c r="D556" i="23" s="1"/>
  <c r="D559" i="23" s="1"/>
  <c r="D562" i="23" s="1"/>
  <c r="D565" i="23" s="1"/>
  <c r="D568" i="23" s="1"/>
  <c r="D571" i="23" s="1"/>
  <c r="D574" i="23" s="1"/>
  <c r="D577" i="23" s="1"/>
  <c r="D580" i="23" s="1"/>
  <c r="D583" i="23" s="1"/>
  <c r="D586" i="23" s="1"/>
  <c r="D589" i="23" s="1"/>
  <c r="D592" i="23" s="1"/>
  <c r="D595" i="23" s="1"/>
  <c r="D598" i="23" s="1"/>
  <c r="D601" i="23" s="1"/>
  <c r="D604" i="23" s="1"/>
  <c r="D607" i="23" s="1"/>
  <c r="D610" i="23" s="1"/>
  <c r="D613" i="23" s="1"/>
  <c r="D616" i="23" s="1"/>
  <c r="D619" i="23" s="1"/>
  <c r="D622" i="23" s="1"/>
  <c r="D625" i="23" s="1"/>
  <c r="D628" i="23" s="1"/>
  <c r="D631" i="23" s="1"/>
  <c r="D634" i="23" s="1"/>
  <c r="D637" i="23" s="1"/>
  <c r="D640" i="23" s="1"/>
  <c r="D643" i="23" s="1"/>
  <c r="D646" i="23" s="1"/>
  <c r="D649" i="23" s="1"/>
  <c r="D652" i="23" s="1"/>
  <c r="D655" i="23" s="1"/>
  <c r="D658" i="23" s="1"/>
  <c r="D661" i="23" s="1"/>
  <c r="D664" i="23" s="1"/>
  <c r="D667" i="23" s="1"/>
  <c r="D670" i="23" s="1"/>
  <c r="D673" i="23" s="1"/>
  <c r="D676" i="23" s="1"/>
  <c r="D679" i="23" s="1"/>
  <c r="D682" i="23" s="1"/>
  <c r="D685" i="23" s="1"/>
  <c r="D688" i="23" s="1"/>
  <c r="D691" i="23" s="1"/>
  <c r="D694" i="23" s="1"/>
  <c r="D697" i="23" s="1"/>
  <c r="D700" i="23" s="1"/>
  <c r="D703" i="23" s="1"/>
  <c r="D706" i="23" s="1"/>
  <c r="D709" i="23" s="1"/>
  <c r="D712" i="23" s="1"/>
  <c r="D715" i="23" s="1"/>
  <c r="D718" i="23" s="1"/>
  <c r="D721" i="23" s="1"/>
  <c r="D724" i="23" s="1"/>
  <c r="D727" i="23" s="1"/>
  <c r="D730" i="23" s="1"/>
  <c r="D733" i="23" s="1"/>
  <c r="D736" i="23" s="1"/>
  <c r="D739" i="23" s="1"/>
  <c r="D742" i="23" s="1"/>
  <c r="D745" i="23" s="1"/>
  <c r="D748" i="23" s="1"/>
  <c r="D751" i="23" s="1"/>
  <c r="D754" i="23" s="1"/>
  <c r="D757" i="23" s="1"/>
  <c r="D760" i="23" s="1"/>
  <c r="D763" i="23" s="1"/>
  <c r="D766" i="23" s="1"/>
  <c r="D769" i="23" s="1"/>
  <c r="D772" i="23" s="1"/>
  <c r="D775" i="23" s="1"/>
  <c r="D778" i="23" s="1"/>
  <c r="D781" i="23" s="1"/>
  <c r="D784" i="23" s="1"/>
  <c r="D787" i="23" s="1"/>
  <c r="D790" i="23" s="1"/>
  <c r="D793" i="23" s="1"/>
  <c r="D796" i="23" s="1"/>
  <c r="D799" i="23" s="1"/>
  <c r="D802" i="23" s="1"/>
  <c r="D805" i="23" s="1"/>
  <c r="D808" i="23" s="1"/>
  <c r="D811" i="23" s="1"/>
  <c r="D814" i="23" s="1"/>
  <c r="D817" i="23" s="1"/>
  <c r="D820" i="23" s="1"/>
  <c r="D823" i="23" s="1"/>
  <c r="D826" i="23" s="1"/>
  <c r="D829" i="23" s="1"/>
  <c r="D832" i="23" s="1"/>
  <c r="D835" i="23" s="1"/>
  <c r="D838" i="23" s="1"/>
  <c r="D841" i="23" s="1"/>
  <c r="D844" i="23" s="1"/>
  <c r="D847" i="23" s="1"/>
  <c r="D850" i="23" s="1"/>
  <c r="D853" i="23" s="1"/>
  <c r="D856" i="23" s="1"/>
  <c r="D859" i="23" s="1"/>
  <c r="D862" i="23" s="1"/>
  <c r="D865" i="23" s="1"/>
  <c r="D868" i="23" s="1"/>
  <c r="D871" i="23" s="1"/>
  <c r="D874" i="23" s="1"/>
  <c r="D877" i="23" s="1"/>
  <c r="D880" i="23" s="1"/>
  <c r="D883" i="23" s="1"/>
  <c r="D886" i="23" s="1"/>
  <c r="AC887" i="23" l="1"/>
  <c r="AC886" i="23"/>
  <c r="AC884" i="23"/>
  <c r="AC883" i="23"/>
  <c r="AC881" i="23"/>
  <c r="AC880" i="23"/>
  <c r="AC878" i="23"/>
  <c r="AC877" i="23"/>
  <c r="AC875" i="23"/>
  <c r="AC874" i="23"/>
  <c r="AC872" i="23"/>
  <c r="AC871" i="23"/>
  <c r="AC869" i="23"/>
  <c r="AC868" i="23"/>
  <c r="AC866" i="23"/>
  <c r="AC865" i="23"/>
  <c r="AC863" i="23"/>
  <c r="AC862" i="23"/>
  <c r="AC857" i="23"/>
  <c r="AC856" i="23"/>
  <c r="AC873" i="23" l="1"/>
  <c r="AC879" i="23"/>
  <c r="AC885" i="23"/>
  <c r="AC858" i="23"/>
  <c r="AC867" i="23"/>
  <c r="AC864" i="23"/>
  <c r="AC870" i="23"/>
  <c r="AC876" i="23"/>
  <c r="AC882" i="23"/>
  <c r="AC888" i="23"/>
  <c r="S414" i="23" l="1"/>
  <c r="T414" i="23"/>
  <c r="U414" i="23"/>
  <c r="V414" i="23"/>
  <c r="W414" i="23"/>
  <c r="X414" i="23"/>
  <c r="Y414" i="23"/>
  <c r="Z414" i="23"/>
  <c r="AA414" i="23"/>
  <c r="AB414" i="23"/>
  <c r="T612" i="23" l="1"/>
  <c r="AB567" i="23"/>
  <c r="AA567" i="23"/>
  <c r="Z567" i="23"/>
  <c r="Y567" i="23"/>
  <c r="X567" i="23"/>
  <c r="W567" i="23"/>
  <c r="V567" i="23"/>
  <c r="U567" i="23"/>
  <c r="T567" i="23"/>
  <c r="S567" i="23"/>
  <c r="S479" i="23"/>
  <c r="AB207" i="23" l="1"/>
  <c r="AA207" i="23"/>
  <c r="Z207" i="23"/>
  <c r="Y207" i="23"/>
  <c r="X207" i="23"/>
  <c r="W207" i="23"/>
  <c r="V207" i="23"/>
  <c r="U207" i="23"/>
  <c r="T207" i="23"/>
  <c r="S207" i="23"/>
  <c r="R207" i="23"/>
  <c r="Q207" i="23"/>
  <c r="S105" i="23" l="1"/>
  <c r="S216" i="23" l="1"/>
  <c r="S371" i="23" l="1"/>
  <c r="S370" i="23"/>
  <c r="S387" i="23" l="1"/>
  <c r="R387" i="23"/>
  <c r="Q387" i="23"/>
  <c r="AB387" i="23"/>
  <c r="AA387" i="23"/>
  <c r="Z387" i="23"/>
  <c r="Y387" i="23"/>
  <c r="X387" i="23"/>
  <c r="W387" i="23"/>
  <c r="V387" i="23"/>
  <c r="U387" i="23"/>
  <c r="T387" i="23"/>
  <c r="AC386" i="23"/>
  <c r="AC385" i="23"/>
  <c r="AC387" i="23" l="1"/>
  <c r="AC203" i="23"/>
  <c r="AC202" i="23"/>
  <c r="R82" i="23"/>
  <c r="Q82" i="23"/>
  <c r="AC204" i="23" l="1"/>
  <c r="AB432" i="23"/>
  <c r="AA432" i="23"/>
  <c r="Z432" i="23"/>
  <c r="Y432" i="23"/>
  <c r="X432" i="23"/>
  <c r="W432" i="23"/>
  <c r="V432" i="23"/>
  <c r="U432" i="23"/>
  <c r="T432" i="23"/>
  <c r="R144" i="23"/>
  <c r="AC101" i="23" l="1"/>
  <c r="AC100" i="23"/>
  <c r="AB96" i="23"/>
  <c r="AA96" i="23"/>
  <c r="Z96" i="23"/>
  <c r="Y96" i="23"/>
  <c r="X96" i="23"/>
  <c r="W96" i="23"/>
  <c r="V96" i="23"/>
  <c r="U96" i="23"/>
  <c r="T96" i="23"/>
  <c r="AC102" i="23" l="1"/>
  <c r="R60" i="23"/>
  <c r="Q60" i="23"/>
  <c r="R57" i="23"/>
  <c r="Q57" i="23"/>
  <c r="AC217" i="23" l="1"/>
  <c r="R380" i="23" l="1"/>
  <c r="AB379" i="23"/>
  <c r="AA379" i="23"/>
  <c r="Z379" i="23"/>
  <c r="Y379" i="23"/>
  <c r="X379" i="23"/>
  <c r="W379" i="23"/>
  <c r="V379" i="23"/>
  <c r="U379" i="23"/>
  <c r="T379" i="23"/>
  <c r="S379" i="23"/>
  <c r="R379" i="23"/>
  <c r="Q379" i="23"/>
  <c r="R377" i="23"/>
  <c r="S377" i="23" s="1"/>
  <c r="R376" i="23"/>
  <c r="S376" i="23" s="1"/>
  <c r="T376" i="23" s="1"/>
  <c r="U376" i="23" s="1"/>
  <c r="V376" i="23" s="1"/>
  <c r="W376" i="23" s="1"/>
  <c r="X376" i="23" s="1"/>
  <c r="Y376" i="23" s="1"/>
  <c r="Z376" i="23" s="1"/>
  <c r="AA376" i="23" s="1"/>
  <c r="AB376" i="23" s="1"/>
  <c r="Q376" i="23"/>
  <c r="R370" i="23"/>
  <c r="Q370" i="23"/>
  <c r="T213" i="23" l="1"/>
  <c r="AC364" i="23"/>
  <c r="AD861" i="23" l="1"/>
  <c r="AD860" i="23"/>
  <c r="AD858" i="23"/>
  <c r="AD857" i="23"/>
  <c r="AC724" i="23" l="1"/>
  <c r="AC706" i="23"/>
  <c r="AC526" i="23"/>
  <c r="AC523" i="23"/>
  <c r="AC455" i="23" l="1"/>
  <c r="AC454" i="23"/>
  <c r="AC452" i="23"/>
  <c r="AC451" i="23"/>
  <c r="AC446" i="23"/>
  <c r="AC445" i="23"/>
  <c r="AC761" i="23"/>
  <c r="AC760" i="23"/>
  <c r="AC758" i="23"/>
  <c r="AC757" i="23"/>
  <c r="AB762" i="23"/>
  <c r="AA762" i="23"/>
  <c r="Z762" i="23"/>
  <c r="Y762" i="23"/>
  <c r="X762" i="23"/>
  <c r="W762" i="23"/>
  <c r="V762" i="23"/>
  <c r="U762" i="23"/>
  <c r="T762" i="23"/>
  <c r="AB759" i="23"/>
  <c r="AA759" i="23"/>
  <c r="Z759" i="23"/>
  <c r="Y759" i="23"/>
  <c r="X759" i="23"/>
  <c r="W759" i="23"/>
  <c r="V759" i="23"/>
  <c r="U759" i="23"/>
  <c r="T759" i="23"/>
  <c r="AC533" i="23"/>
  <c r="AC532" i="23"/>
  <c r="AB534" i="23"/>
  <c r="AA534" i="23"/>
  <c r="Z534" i="23"/>
  <c r="Y534" i="23"/>
  <c r="X534" i="23"/>
  <c r="W534" i="23"/>
  <c r="V534" i="23"/>
  <c r="U534" i="23"/>
  <c r="T534" i="23"/>
  <c r="AC461" i="23"/>
  <c r="AC460" i="23"/>
  <c r="AD462" i="23"/>
  <c r="AB462" i="23"/>
  <c r="AA462" i="23"/>
  <c r="Z462" i="23"/>
  <c r="Y462" i="23"/>
  <c r="X462" i="23"/>
  <c r="W462" i="23"/>
  <c r="V462" i="23"/>
  <c r="U462" i="23"/>
  <c r="T462" i="23"/>
  <c r="AB453" i="23"/>
  <c r="AA453" i="23"/>
  <c r="Z453" i="23"/>
  <c r="Y453" i="23"/>
  <c r="X453" i="23"/>
  <c r="W453" i="23"/>
  <c r="V453" i="23"/>
  <c r="U453" i="23"/>
  <c r="T453" i="23"/>
  <c r="AB447" i="23"/>
  <c r="AA447" i="23"/>
  <c r="Z447" i="23"/>
  <c r="Y447" i="23"/>
  <c r="X447" i="23"/>
  <c r="W447" i="23"/>
  <c r="V447" i="23"/>
  <c r="U447" i="23"/>
  <c r="T447" i="23"/>
  <c r="AB444" i="23"/>
  <c r="AA444" i="23"/>
  <c r="Z444" i="23"/>
  <c r="Y444" i="23"/>
  <c r="X444" i="23"/>
  <c r="W444" i="23"/>
  <c r="V444" i="23"/>
  <c r="U444" i="23"/>
  <c r="T444" i="23"/>
  <c r="AB441" i="23"/>
  <c r="AA441" i="23"/>
  <c r="Z441" i="23"/>
  <c r="Y441" i="23"/>
  <c r="X441" i="23"/>
  <c r="W441" i="23"/>
  <c r="V441" i="23"/>
  <c r="U441" i="23"/>
  <c r="T441" i="23"/>
  <c r="AC440" i="23"/>
  <c r="AC439" i="23"/>
  <c r="AC437" i="23"/>
  <c r="AC436" i="23"/>
  <c r="AC434" i="23"/>
  <c r="AC433" i="23"/>
  <c r="AC441" i="23" l="1"/>
  <c r="AC435" i="23"/>
  <c r="AC438" i="23"/>
  <c r="AC462" i="23"/>
  <c r="AC534" i="23"/>
  <c r="AC759" i="23"/>
  <c r="AC447" i="23"/>
  <c r="AC762" i="23"/>
  <c r="AC453" i="23"/>
  <c r="AC456" i="23"/>
  <c r="AC337" i="23"/>
  <c r="AD567" i="23" l="1"/>
  <c r="AC469" i="23"/>
  <c r="AC575" i="23" l="1"/>
  <c r="AC574" i="23"/>
  <c r="AC576" i="23" l="1"/>
  <c r="AC703" i="23"/>
  <c r="AB558" i="23" l="1"/>
  <c r="AA558" i="23"/>
  <c r="Z558" i="23"/>
  <c r="Y558" i="23"/>
  <c r="X558" i="23"/>
  <c r="W558" i="23"/>
  <c r="V558" i="23"/>
  <c r="U558" i="23"/>
  <c r="AC667" i="23" l="1"/>
  <c r="AB669" i="23" l="1"/>
  <c r="AA669" i="23"/>
  <c r="Z669" i="23"/>
  <c r="Y669" i="23"/>
  <c r="X669" i="23"/>
  <c r="W669" i="23"/>
  <c r="V669" i="23"/>
  <c r="U669" i="23"/>
  <c r="T669" i="23"/>
  <c r="S669" i="23"/>
  <c r="R669" i="23"/>
  <c r="Q669" i="23"/>
  <c r="AC658" i="23"/>
  <c r="AC73" i="23"/>
  <c r="AC853" i="23" l="1"/>
  <c r="AC169" i="23" l="1"/>
  <c r="AC154" i="23"/>
  <c r="AC151" i="23"/>
  <c r="AC145" i="23"/>
  <c r="AC148" i="23"/>
  <c r="AC133" i="23"/>
  <c r="AC130" i="23"/>
  <c r="R375" i="23" l="1"/>
  <c r="Q375" i="23"/>
  <c r="Q372" i="23"/>
  <c r="AC781" i="23" l="1"/>
  <c r="AC778" i="23"/>
  <c r="AC775" i="23"/>
  <c r="AC196" i="23"/>
  <c r="AC193" i="23"/>
  <c r="AC628" i="23" l="1"/>
  <c r="AB402" i="23" l="1"/>
  <c r="AA402" i="23"/>
  <c r="Z402" i="23"/>
  <c r="Y402" i="23"/>
  <c r="X402" i="23"/>
  <c r="W402" i="23"/>
  <c r="V402" i="23"/>
  <c r="U402" i="23"/>
  <c r="T402" i="23"/>
  <c r="S402" i="23"/>
  <c r="AC808" i="23" l="1"/>
  <c r="AC805" i="23"/>
  <c r="AC790" i="23"/>
  <c r="AC682" i="23"/>
  <c r="AC676" i="23"/>
  <c r="AC678" i="23" s="1"/>
  <c r="AC655" i="23"/>
  <c r="AC583" i="23"/>
  <c r="AB570" i="23"/>
  <c r="AA570" i="23"/>
  <c r="Z570" i="23"/>
  <c r="Y570" i="23"/>
  <c r="X570" i="23"/>
  <c r="W570" i="23"/>
  <c r="V570" i="23"/>
  <c r="U570" i="23"/>
  <c r="T570" i="23"/>
  <c r="S570" i="23"/>
  <c r="R570" i="23"/>
  <c r="Q570" i="23"/>
  <c r="AC568" i="23"/>
  <c r="AC328" i="23"/>
  <c r="AC326" i="23"/>
  <c r="AC773" i="23" l="1"/>
  <c r="AC770" i="23"/>
  <c r="T555" i="23" l="1"/>
  <c r="AC635" i="23" l="1"/>
  <c r="AC599" i="23"/>
  <c r="AC191" i="23"/>
  <c r="AC188" i="23"/>
  <c r="AC176" i="23" l="1"/>
  <c r="AC173" i="23"/>
  <c r="AC161" i="23" l="1"/>
  <c r="AC155" i="23"/>
  <c r="AC156" i="23" s="1"/>
  <c r="AC152" i="23"/>
  <c r="AC153" i="23" s="1"/>
  <c r="AC149" i="23"/>
  <c r="AC150" i="23" s="1"/>
  <c r="AC146" i="23"/>
  <c r="AC147" i="23" s="1"/>
  <c r="AC143" i="23"/>
  <c r="AC140" i="23"/>
  <c r="AC131" i="23"/>
  <c r="AC132" i="23" s="1"/>
  <c r="AC125" i="23"/>
  <c r="AC361" i="23" l="1"/>
  <c r="AC358" i="23"/>
  <c r="AC631" i="23" l="1"/>
  <c r="S81" i="23"/>
  <c r="AB855" i="23" l="1"/>
  <c r="AA855" i="23"/>
  <c r="Z855" i="23"/>
  <c r="Y855" i="23"/>
  <c r="X855" i="23"/>
  <c r="W855" i="23"/>
  <c r="V855" i="23"/>
  <c r="U855" i="23"/>
  <c r="T855" i="23"/>
  <c r="S855" i="23"/>
  <c r="R855" i="23"/>
  <c r="Q855" i="23"/>
  <c r="AD855" i="23" s="1"/>
  <c r="AD854" i="23"/>
  <c r="AC854" i="23"/>
  <c r="AC855" i="23" s="1"/>
  <c r="Q87" i="23" l="1"/>
  <c r="AD851" i="23" l="1"/>
  <c r="AD850" i="23"/>
  <c r="AD848" i="23"/>
  <c r="AD847" i="23"/>
  <c r="AD845" i="23"/>
  <c r="AD844" i="23"/>
  <c r="AD842" i="23"/>
  <c r="AD841" i="23"/>
  <c r="AD839" i="23"/>
  <c r="AD838" i="23"/>
  <c r="AD836" i="23"/>
  <c r="AD835" i="23"/>
  <c r="AD833" i="23"/>
  <c r="AD832" i="23"/>
  <c r="AD830" i="23"/>
  <c r="AD829" i="23"/>
  <c r="AD827" i="23"/>
  <c r="AD826" i="23"/>
  <c r="AD824" i="23"/>
  <c r="AD823" i="23"/>
  <c r="AD821" i="23"/>
  <c r="AD820" i="23"/>
  <c r="AD818" i="23"/>
  <c r="AD817" i="23"/>
  <c r="AD815" i="23"/>
  <c r="AD814" i="23"/>
  <c r="AD812" i="23"/>
  <c r="AD811" i="23"/>
  <c r="AD809" i="23"/>
  <c r="AD808" i="23"/>
  <c r="AD806" i="23"/>
  <c r="AD805" i="23"/>
  <c r="AD803" i="23"/>
  <c r="AD802" i="23"/>
  <c r="AD800" i="23"/>
  <c r="AD799" i="23"/>
  <c r="AD797" i="23"/>
  <c r="AD796" i="23"/>
  <c r="AD794" i="23"/>
  <c r="AD793" i="23"/>
  <c r="AD791" i="23"/>
  <c r="AD790" i="23"/>
  <c r="AD788" i="23"/>
  <c r="AD787" i="23"/>
  <c r="AD785" i="23"/>
  <c r="AD784" i="23"/>
  <c r="AD782" i="23"/>
  <c r="AD781" i="23"/>
  <c r="AD779" i="23"/>
  <c r="AD778" i="23"/>
  <c r="AD776" i="23"/>
  <c r="AD775" i="23"/>
  <c r="AD773" i="23"/>
  <c r="AD772" i="23"/>
  <c r="AD770" i="23"/>
  <c r="AD769" i="23"/>
  <c r="AD767" i="23"/>
  <c r="AD766" i="23"/>
  <c r="AD764" i="23"/>
  <c r="AD763" i="23"/>
  <c r="AD755" i="23"/>
  <c r="AD754" i="23"/>
  <c r="AD752" i="23"/>
  <c r="AD751" i="23"/>
  <c r="AD749" i="23"/>
  <c r="AD748" i="23"/>
  <c r="AD746" i="23"/>
  <c r="AD745" i="23"/>
  <c r="AD743" i="23"/>
  <c r="AD742" i="23"/>
  <c r="AD740" i="23"/>
  <c r="AD739" i="23"/>
  <c r="AD737" i="23"/>
  <c r="AD736" i="23"/>
  <c r="AD734" i="23"/>
  <c r="AD733" i="23"/>
  <c r="AD731" i="23"/>
  <c r="AD730" i="23"/>
  <c r="AD728" i="23"/>
  <c r="AD727" i="23"/>
  <c r="AD725" i="23"/>
  <c r="AD724" i="23"/>
  <c r="AD722" i="23"/>
  <c r="AD721" i="23"/>
  <c r="AD719" i="23"/>
  <c r="AD718" i="23"/>
  <c r="AD716" i="23"/>
  <c r="AD715" i="23"/>
  <c r="AD713" i="23"/>
  <c r="AD712" i="23"/>
  <c r="AD710" i="23"/>
  <c r="AD709" i="23"/>
  <c r="AD707" i="23"/>
  <c r="AD706" i="23"/>
  <c r="AD704" i="23"/>
  <c r="AD703" i="23"/>
  <c r="AD701" i="23"/>
  <c r="AD700" i="23"/>
  <c r="AD698" i="23"/>
  <c r="AD697" i="23"/>
  <c r="AD695" i="23"/>
  <c r="AD694" i="23"/>
  <c r="AD692" i="23"/>
  <c r="AD691" i="23"/>
  <c r="AD689" i="23"/>
  <c r="AD688" i="23"/>
  <c r="AD686" i="23"/>
  <c r="AD685" i="23"/>
  <c r="AD683" i="23"/>
  <c r="AD682" i="23"/>
  <c r="AD680" i="23"/>
  <c r="AD679" i="23"/>
  <c r="AD676" i="23"/>
  <c r="AD674" i="23"/>
  <c r="AD673" i="23"/>
  <c r="AD671" i="23"/>
  <c r="AD670" i="23"/>
  <c r="AD668" i="23"/>
  <c r="AD667" i="23"/>
  <c r="AD665" i="23"/>
  <c r="AD664" i="23"/>
  <c r="AD662" i="23"/>
  <c r="AD661" i="23"/>
  <c r="AD659" i="23"/>
  <c r="AD658" i="23"/>
  <c r="AD656" i="23"/>
  <c r="AD655" i="23"/>
  <c r="AD653" i="23"/>
  <c r="AD652" i="23"/>
  <c r="AD650" i="23"/>
  <c r="AD649" i="23"/>
  <c r="AD647" i="23"/>
  <c r="AD646" i="23"/>
  <c r="AD644" i="23"/>
  <c r="AD643" i="23"/>
  <c r="AD641" i="23"/>
  <c r="AD640" i="23"/>
  <c r="AD638" i="23"/>
  <c r="AD637" i="23"/>
  <c r="AD635" i="23"/>
  <c r="AD634" i="23"/>
  <c r="AD632" i="23"/>
  <c r="AD631" i="23"/>
  <c r="AD629" i="23"/>
  <c r="AD628" i="23"/>
  <c r="AD626" i="23"/>
  <c r="AD625" i="23"/>
  <c r="AD623" i="23"/>
  <c r="AD622" i="23"/>
  <c r="AD620" i="23"/>
  <c r="AD619" i="23"/>
  <c r="AD617" i="23"/>
  <c r="AD616" i="23"/>
  <c r="AD614" i="23"/>
  <c r="AD613" i="23"/>
  <c r="AD611" i="23"/>
  <c r="AD610" i="23"/>
  <c r="AD608" i="23"/>
  <c r="AD607" i="23"/>
  <c r="AD605" i="23"/>
  <c r="AD604" i="23"/>
  <c r="AD602" i="23"/>
  <c r="AD601" i="23"/>
  <c r="AD599" i="23"/>
  <c r="AD598" i="23"/>
  <c r="AD596" i="23"/>
  <c r="AD595" i="23"/>
  <c r="AD593" i="23"/>
  <c r="AD592" i="23"/>
  <c r="AD590" i="23"/>
  <c r="AD589" i="23"/>
  <c r="AD587" i="23"/>
  <c r="AD586" i="23"/>
  <c r="AD584" i="23"/>
  <c r="AD583" i="23"/>
  <c r="AD581" i="23"/>
  <c r="AD580" i="23"/>
  <c r="AD578" i="23"/>
  <c r="AD577" i="23"/>
  <c r="AD570" i="23"/>
  <c r="AD569" i="23"/>
  <c r="AD566" i="23"/>
  <c r="AD565" i="23"/>
  <c r="AD563" i="23"/>
  <c r="AD562" i="23"/>
  <c r="AD560" i="23"/>
  <c r="AD559" i="23"/>
  <c r="AD556" i="23"/>
  <c r="AD554" i="23"/>
  <c r="AD553" i="23"/>
  <c r="AD551" i="23"/>
  <c r="AD548" i="23"/>
  <c r="AD547" i="23"/>
  <c r="AD545" i="23"/>
  <c r="AD544" i="23"/>
  <c r="AD542" i="23"/>
  <c r="AD541" i="23"/>
  <c r="AD539" i="23"/>
  <c r="AD538" i="23"/>
  <c r="AD536" i="23"/>
  <c r="AD535" i="23"/>
  <c r="AD530" i="23"/>
  <c r="AD529" i="23"/>
  <c r="AD527" i="23"/>
  <c r="AD526" i="23"/>
  <c r="AD524" i="23"/>
  <c r="AD523" i="23"/>
  <c r="AD521" i="23"/>
  <c r="AD520" i="23"/>
  <c r="AD518" i="23"/>
  <c r="AD517" i="23"/>
  <c r="AD515" i="23"/>
  <c r="AD514" i="23"/>
  <c r="AD512" i="23"/>
  <c r="AD511" i="23"/>
  <c r="AD509" i="23"/>
  <c r="AD508" i="23"/>
  <c r="AD506" i="23"/>
  <c r="AD505" i="23"/>
  <c r="AD503" i="23"/>
  <c r="AD502" i="23"/>
  <c r="AD500" i="23"/>
  <c r="AD499" i="23"/>
  <c r="AD497" i="23"/>
  <c r="AD496" i="23"/>
  <c r="AD494" i="23"/>
  <c r="AD493" i="23"/>
  <c r="AD491" i="23"/>
  <c r="AD490" i="23"/>
  <c r="AD488" i="23"/>
  <c r="AD487" i="23"/>
  <c r="AD485" i="23"/>
  <c r="AD484" i="23"/>
  <c r="AD482" i="23"/>
  <c r="AD481" i="23"/>
  <c r="AD476" i="23"/>
  <c r="AD475" i="23"/>
  <c r="AD473" i="23"/>
  <c r="AD472" i="23"/>
  <c r="AD470" i="23"/>
  <c r="AD469" i="23"/>
  <c r="AD467" i="23"/>
  <c r="AD466" i="23"/>
  <c r="AD464" i="23"/>
  <c r="AD463" i="23"/>
  <c r="AD458" i="23"/>
  <c r="AD457" i="23"/>
  <c r="AD455" i="23"/>
  <c r="AD454" i="23"/>
  <c r="AD449" i="23"/>
  <c r="AD448" i="23"/>
  <c r="AD443" i="23"/>
  <c r="AD442" i="23"/>
  <c r="AD437" i="23"/>
  <c r="AD433" i="23"/>
  <c r="AD430" i="23"/>
  <c r="AD428" i="23"/>
  <c r="AD427" i="23"/>
  <c r="AD425" i="23"/>
  <c r="AD424" i="23"/>
  <c r="AD422" i="23"/>
  <c r="AD421" i="23"/>
  <c r="AD419" i="23"/>
  <c r="AD418" i="23"/>
  <c r="AD416" i="23"/>
  <c r="AD415" i="23"/>
  <c r="AD413" i="23"/>
  <c r="AD412" i="23"/>
  <c r="AD410" i="23"/>
  <c r="AD409" i="23"/>
  <c r="AD407" i="23"/>
  <c r="AD406" i="23"/>
  <c r="AD404" i="23"/>
  <c r="AD403" i="23"/>
  <c r="AD401" i="23"/>
  <c r="AD400" i="23"/>
  <c r="AD398" i="23"/>
  <c r="AD397" i="23"/>
  <c r="AD395" i="23"/>
  <c r="AD394" i="23"/>
  <c r="AD392" i="23"/>
  <c r="AD391" i="23"/>
  <c r="AD389" i="23"/>
  <c r="AD388" i="23"/>
  <c r="AD383" i="23"/>
  <c r="AD382" i="23"/>
  <c r="AD380" i="23"/>
  <c r="AD379" i="23"/>
  <c r="AD377" i="23"/>
  <c r="AD376" i="23"/>
  <c r="AD374" i="23"/>
  <c r="AD373" i="23"/>
  <c r="AD371" i="23"/>
  <c r="AD370" i="23"/>
  <c r="AD368" i="23"/>
  <c r="AD367" i="23"/>
  <c r="AD365" i="23"/>
  <c r="AD364" i="23"/>
  <c r="AD362" i="23"/>
  <c r="AD361" i="23"/>
  <c r="AD359" i="23"/>
  <c r="AD358" i="23"/>
  <c r="AD356" i="23"/>
  <c r="AD355" i="23"/>
  <c r="AD353" i="23"/>
  <c r="AD352" i="23"/>
  <c r="AD350" i="23"/>
  <c r="AD349" i="23"/>
  <c r="AD347" i="23"/>
  <c r="AD346" i="23"/>
  <c r="AD344" i="23"/>
  <c r="AD343" i="23"/>
  <c r="AD341" i="23"/>
  <c r="AD340" i="23"/>
  <c r="AD338" i="23"/>
  <c r="AD337" i="23"/>
  <c r="AD335" i="23"/>
  <c r="AD334" i="23"/>
  <c r="AD332" i="23"/>
  <c r="AD331" i="23"/>
  <c r="AD329" i="23"/>
  <c r="AD328" i="23"/>
  <c r="AD326" i="23"/>
  <c r="AD325" i="23"/>
  <c r="AD323" i="23"/>
  <c r="AD322" i="23"/>
  <c r="AD320" i="23"/>
  <c r="AD319" i="23"/>
  <c r="AD317" i="23"/>
  <c r="AD316" i="23"/>
  <c r="AD314" i="23"/>
  <c r="AD313" i="23"/>
  <c r="AD311" i="23"/>
  <c r="AD310" i="23"/>
  <c r="AD308" i="23"/>
  <c r="AD307" i="23"/>
  <c r="AD305" i="23"/>
  <c r="AD304" i="23"/>
  <c r="AD302" i="23"/>
  <c r="AD301" i="23"/>
  <c r="AD299" i="23"/>
  <c r="AD298" i="23"/>
  <c r="AD296" i="23"/>
  <c r="AD295" i="23"/>
  <c r="AD293" i="23"/>
  <c r="AD292" i="23"/>
  <c r="AD290" i="23"/>
  <c r="AD289" i="23"/>
  <c r="AD287" i="23"/>
  <c r="AD286" i="23"/>
  <c r="AD284" i="23"/>
  <c r="AD283" i="23"/>
  <c r="AD281" i="23"/>
  <c r="AD280" i="23"/>
  <c r="AD278" i="23"/>
  <c r="AD277" i="23"/>
  <c r="AD275" i="23"/>
  <c r="AD274" i="23"/>
  <c r="AD272" i="23"/>
  <c r="AD271" i="23"/>
  <c r="AD269" i="23"/>
  <c r="AD268" i="23"/>
  <c r="AD266" i="23"/>
  <c r="AD265" i="23"/>
  <c r="AD263" i="23"/>
  <c r="AD262" i="23"/>
  <c r="AD260" i="23"/>
  <c r="AD259" i="23"/>
  <c r="AD257" i="23"/>
  <c r="AD256" i="23"/>
  <c r="AD254" i="23"/>
  <c r="AD253" i="23"/>
  <c r="AD251" i="23"/>
  <c r="AD250" i="23"/>
  <c r="AD248" i="23"/>
  <c r="AD247" i="23"/>
  <c r="AD245" i="23"/>
  <c r="AD244" i="23"/>
  <c r="AD242" i="23"/>
  <c r="AD241" i="23"/>
  <c r="AD239" i="23"/>
  <c r="AD238" i="23"/>
  <c r="AD236" i="23"/>
  <c r="AD235" i="23"/>
  <c r="AD233" i="23"/>
  <c r="AD232" i="23"/>
  <c r="AD230" i="23"/>
  <c r="AD229" i="23"/>
  <c r="AD227" i="23"/>
  <c r="AD226" i="23"/>
  <c r="AD224" i="23"/>
  <c r="AD223" i="23"/>
  <c r="AD221" i="23"/>
  <c r="AD220" i="23"/>
  <c r="AD218" i="23"/>
  <c r="AD217" i="23"/>
  <c r="AD215" i="23"/>
  <c r="AD214" i="23"/>
  <c r="AD212" i="23"/>
  <c r="AD211" i="23"/>
  <c r="AD209" i="23"/>
  <c r="AD208" i="23"/>
  <c r="AD206" i="23"/>
  <c r="AD205" i="23"/>
  <c r="AD203" i="23"/>
  <c r="AD202" i="23"/>
  <c r="AD200" i="23"/>
  <c r="AD199" i="23"/>
  <c r="AD197" i="23"/>
  <c r="AD196" i="23"/>
  <c r="AD194" i="23"/>
  <c r="AD193" i="23"/>
  <c r="AD191" i="23"/>
  <c r="AD190" i="23"/>
  <c r="AD188" i="23"/>
  <c r="AD187" i="23"/>
  <c r="AD185" i="23"/>
  <c r="AD184" i="23"/>
  <c r="AD182" i="23"/>
  <c r="AD181" i="23"/>
  <c r="AD179" i="23"/>
  <c r="AD178" i="23"/>
  <c r="AD176" i="23"/>
  <c r="AD175" i="23"/>
  <c r="AD173" i="23"/>
  <c r="AD172" i="23"/>
  <c r="AD170" i="23"/>
  <c r="AD169" i="23"/>
  <c r="AD167" i="23"/>
  <c r="AD166" i="23"/>
  <c r="AD164" i="23"/>
  <c r="AD163" i="23"/>
  <c r="AD161" i="23"/>
  <c r="AD160" i="23"/>
  <c r="AD158" i="23"/>
  <c r="AD157" i="23"/>
  <c r="AD155" i="23"/>
  <c r="AD154" i="23"/>
  <c r="AD152" i="23"/>
  <c r="AD151" i="23"/>
  <c r="AD149" i="23"/>
  <c r="AD148" i="23"/>
  <c r="AD146" i="23"/>
  <c r="AD145" i="23"/>
  <c r="AD143" i="23"/>
  <c r="AD142" i="23"/>
  <c r="AD140" i="23"/>
  <c r="AD139" i="23"/>
  <c r="AD137" i="23"/>
  <c r="AD136" i="23"/>
  <c r="AD134" i="23"/>
  <c r="AD133" i="23"/>
  <c r="AD131" i="23"/>
  <c r="AD130" i="23"/>
  <c r="AD128" i="23"/>
  <c r="AD127" i="23"/>
  <c r="AD125" i="23"/>
  <c r="AD124" i="23"/>
  <c r="AD122" i="23"/>
  <c r="AD121" i="23"/>
  <c r="AD119" i="23"/>
  <c r="AD118" i="23"/>
  <c r="AD116" i="23"/>
  <c r="AD115" i="23"/>
  <c r="AD113" i="23"/>
  <c r="AD112" i="23"/>
  <c r="AD110" i="23"/>
  <c r="AD109" i="23"/>
  <c r="AD107" i="23"/>
  <c r="AD106" i="23"/>
  <c r="AD104" i="23"/>
  <c r="AD103" i="23"/>
  <c r="AD101" i="23"/>
  <c r="AD100" i="23"/>
  <c r="AD98" i="23"/>
  <c r="AD97" i="23"/>
  <c r="AD95" i="23"/>
  <c r="AD94" i="23"/>
  <c r="AD92" i="23"/>
  <c r="AD91" i="23"/>
  <c r="AD89" i="23"/>
  <c r="AD88" i="23"/>
  <c r="AD86" i="23"/>
  <c r="AD85" i="23"/>
  <c r="AD83" i="23"/>
  <c r="AD82" i="23"/>
  <c r="AD80" i="23"/>
  <c r="AD79" i="23"/>
  <c r="AD77" i="23"/>
  <c r="AD76" i="23"/>
  <c r="AD74" i="23"/>
  <c r="AD73" i="23"/>
  <c r="AD71" i="23"/>
  <c r="AD70" i="23"/>
  <c r="AD65" i="23"/>
  <c r="AD64" i="23"/>
  <c r="AD62" i="23"/>
  <c r="AD59" i="23"/>
  <c r="AD58" i="23"/>
  <c r="AD56" i="23"/>
  <c r="AD55" i="23"/>
  <c r="AD50" i="23"/>
  <c r="AD49" i="23"/>
  <c r="AD47" i="23"/>
  <c r="AD46" i="23"/>
  <c r="AD44" i="23"/>
  <c r="AD43" i="23"/>
  <c r="AD41" i="23"/>
  <c r="AD40" i="23"/>
  <c r="AD38" i="23"/>
  <c r="AD37" i="23"/>
  <c r="AD35" i="23"/>
  <c r="AD34" i="23"/>
  <c r="AD32" i="23"/>
  <c r="AD31" i="23"/>
  <c r="AD29" i="23"/>
  <c r="AD28" i="23"/>
  <c r="AD26" i="23"/>
  <c r="AD25" i="23"/>
  <c r="AD23" i="23"/>
  <c r="AD22" i="23"/>
  <c r="AD20" i="23"/>
  <c r="AD19" i="23"/>
  <c r="AD17" i="23"/>
  <c r="AD16" i="23"/>
  <c r="AD14" i="23"/>
  <c r="AD13" i="23"/>
  <c r="AF11" i="23"/>
  <c r="AG11" i="23"/>
  <c r="AH11" i="23"/>
  <c r="AI11" i="23"/>
  <c r="AJ11" i="23"/>
  <c r="AK11" i="23"/>
  <c r="AL11" i="23"/>
  <c r="AM11" i="23"/>
  <c r="AN11" i="23"/>
  <c r="AO11" i="23"/>
  <c r="AE11" i="23"/>
  <c r="AD11" i="23"/>
  <c r="AF10" i="23"/>
  <c r="AG10" i="23"/>
  <c r="AH10" i="23"/>
  <c r="AI10" i="23"/>
  <c r="AJ10" i="23"/>
  <c r="AK10" i="23"/>
  <c r="AL10" i="23"/>
  <c r="AM10" i="23"/>
  <c r="AN10" i="23"/>
  <c r="AO10" i="23"/>
  <c r="AE10" i="23"/>
  <c r="AD10" i="23"/>
  <c r="AD375" i="23" l="1"/>
  <c r="AD399" i="23"/>
  <c r="AD411" i="23"/>
  <c r="AD423" i="23"/>
  <c r="AD438" i="23"/>
  <c r="AD459" i="23"/>
  <c r="AD474" i="23"/>
  <c r="AD381" i="23"/>
  <c r="AD393" i="23"/>
  <c r="AD405" i="23"/>
  <c r="AD417" i="23"/>
  <c r="AD429" i="23"/>
  <c r="AD450" i="23"/>
  <c r="AD468" i="23"/>
  <c r="AD177" i="23"/>
  <c r="AD186" i="23"/>
  <c r="AD192" i="23"/>
  <c r="AD201" i="23"/>
  <c r="AD204" i="23"/>
  <c r="AD210" i="23"/>
  <c r="AD213" i="23"/>
  <c r="AD219" i="23"/>
  <c r="AD225" i="23"/>
  <c r="AD231" i="23"/>
  <c r="AD237" i="23"/>
  <c r="AD243" i="23"/>
  <c r="AD249" i="23"/>
  <c r="AD255" i="23"/>
  <c r="AD261" i="23"/>
  <c r="AD267" i="23"/>
  <c r="AD273" i="23"/>
  <c r="AD279" i="23"/>
  <c r="AD285" i="23"/>
  <c r="AD291" i="23"/>
  <c r="AD297" i="23"/>
  <c r="AD303" i="23"/>
  <c r="AD309" i="23"/>
  <c r="AD315" i="23"/>
  <c r="AD321" i="23"/>
  <c r="AD327" i="23"/>
  <c r="AD333" i="23"/>
  <c r="AD339" i="23"/>
  <c r="AD345" i="23"/>
  <c r="AD351" i="23"/>
  <c r="AD357" i="23"/>
  <c r="AD363" i="23"/>
  <c r="AD369" i="23"/>
  <c r="AD18" i="23"/>
  <c r="AD24" i="23"/>
  <c r="AD30" i="23"/>
  <c r="AD36" i="23"/>
  <c r="AD42" i="23"/>
  <c r="AD48" i="23"/>
  <c r="AD57" i="23"/>
  <c r="AD75" i="23"/>
  <c r="AD78" i="23"/>
  <c r="AD84" i="23"/>
  <c r="AD486" i="23"/>
  <c r="AD492" i="23"/>
  <c r="AD498" i="23"/>
  <c r="AD504" i="23"/>
  <c r="AD510" i="23"/>
  <c r="AD516" i="23"/>
  <c r="AD522" i="23"/>
  <c r="AE12" i="23"/>
  <c r="AF12" i="23"/>
  <c r="AD21" i="23"/>
  <c r="AD27" i="23"/>
  <c r="AD33" i="23"/>
  <c r="AD39" i="23"/>
  <c r="AD45" i="23"/>
  <c r="AD51" i="23"/>
  <c r="AD60" i="23"/>
  <c r="AD66" i="23"/>
  <c r="AD72" i="23"/>
  <c r="AD81" i="23"/>
  <c r="AD90" i="23"/>
  <c r="AD96" i="23"/>
  <c r="AD102" i="23"/>
  <c r="AD108" i="23"/>
  <c r="AD114" i="23"/>
  <c r="AD120" i="23"/>
  <c r="AD126" i="23"/>
  <c r="AD132" i="23"/>
  <c r="AD138" i="23"/>
  <c r="AD150" i="23"/>
  <c r="AD156" i="23"/>
  <c r="AD162" i="23"/>
  <c r="AD168" i="23"/>
  <c r="AD12" i="23"/>
  <c r="AD87" i="23"/>
  <c r="AD93" i="23"/>
  <c r="AD99" i="23"/>
  <c r="AD105" i="23"/>
  <c r="AD111" i="23"/>
  <c r="AD117" i="23"/>
  <c r="AD123" i="23"/>
  <c r="AD129" i="23"/>
  <c r="AD135" i="23"/>
  <c r="AD141" i="23"/>
  <c r="AD147" i="23"/>
  <c r="AD153" i="23"/>
  <c r="AD159" i="23"/>
  <c r="AD165" i="23"/>
  <c r="AD171" i="23"/>
  <c r="AD174" i="23"/>
  <c r="AD180" i="23"/>
  <c r="AD183" i="23"/>
  <c r="AD189" i="23"/>
  <c r="AD195" i="23"/>
  <c r="AD198" i="23"/>
  <c r="AD207" i="23"/>
  <c r="AD216" i="23"/>
  <c r="AD222" i="23"/>
  <c r="AD228" i="23"/>
  <c r="AD234" i="23"/>
  <c r="AD240" i="23"/>
  <c r="AD246" i="23"/>
  <c r="AD252" i="23"/>
  <c r="AD258" i="23"/>
  <c r="AD264" i="23"/>
  <c r="AD270" i="23"/>
  <c r="AD276" i="23"/>
  <c r="AD282" i="23"/>
  <c r="AD288" i="23"/>
  <c r="AD294" i="23"/>
  <c r="AD300" i="23"/>
  <c r="AD306" i="23"/>
  <c r="AD312" i="23"/>
  <c r="AD318" i="23"/>
  <c r="AD330" i="23"/>
  <c r="AD336" i="23"/>
  <c r="AD342" i="23"/>
  <c r="AD348" i="23"/>
  <c r="AD354" i="23"/>
  <c r="AD360" i="23"/>
  <c r="AD366" i="23"/>
  <c r="AD372" i="23"/>
  <c r="AD378" i="23"/>
  <c r="AD384" i="23"/>
  <c r="AD390" i="23"/>
  <c r="AD396" i="23"/>
  <c r="AD402" i="23"/>
  <c r="AD408" i="23"/>
  <c r="AD414" i="23"/>
  <c r="AD420" i="23"/>
  <c r="AD426" i="23"/>
  <c r="AD456" i="23"/>
  <c r="AD465" i="23"/>
  <c r="AD471" i="23"/>
  <c r="AD477" i="23"/>
  <c r="AD483" i="23"/>
  <c r="AD489" i="23"/>
  <c r="AD495" i="23"/>
  <c r="AD501" i="23"/>
  <c r="AD507" i="23"/>
  <c r="AD513" i="23"/>
  <c r="AD519" i="23"/>
  <c r="AO12" i="23"/>
  <c r="AK12" i="23"/>
  <c r="AG12" i="23"/>
  <c r="AN12" i="23"/>
  <c r="AJ12" i="23"/>
  <c r="AM12" i="23"/>
  <c r="AI12" i="23"/>
  <c r="AL12" i="23"/>
  <c r="AH12" i="23"/>
  <c r="AD15" i="23"/>
  <c r="AD324" i="23"/>
  <c r="AD144" i="23"/>
  <c r="AB63" i="23"/>
  <c r="AA63" i="23"/>
  <c r="Z63" i="23"/>
  <c r="Y63" i="23"/>
  <c r="X63" i="23"/>
  <c r="W63" i="23"/>
  <c r="U63" i="23"/>
  <c r="H61" i="23"/>
  <c r="Q61" i="23" s="1"/>
  <c r="AD61" i="23" s="1"/>
  <c r="AD63" i="23" s="1"/>
  <c r="T63" i="23" l="1"/>
  <c r="V63" i="23"/>
  <c r="AB67" i="23" l="1"/>
  <c r="AA67" i="23"/>
  <c r="Z67" i="23"/>
  <c r="Y67" i="23"/>
  <c r="X67" i="23"/>
  <c r="W67" i="23"/>
  <c r="V67" i="23"/>
  <c r="U67" i="23"/>
  <c r="T67" i="23"/>
  <c r="S67" i="23"/>
  <c r="R67" i="23"/>
  <c r="R84" i="23" s="1"/>
  <c r="Q67" i="23"/>
  <c r="Q84" i="23" s="1"/>
  <c r="H68" i="23"/>
  <c r="AB456" i="23" l="1"/>
  <c r="AA456" i="23"/>
  <c r="Z456" i="23"/>
  <c r="Y456" i="23"/>
  <c r="X456" i="23"/>
  <c r="W456" i="23"/>
  <c r="V456" i="23"/>
  <c r="U456" i="23"/>
  <c r="T456" i="23"/>
  <c r="AC512" i="23" l="1"/>
  <c r="AC511" i="23"/>
  <c r="AC509" i="23"/>
  <c r="AC508" i="23"/>
  <c r="AB513" i="23"/>
  <c r="AA513" i="23"/>
  <c r="Z513" i="23"/>
  <c r="Y513" i="23"/>
  <c r="X513" i="23"/>
  <c r="W513" i="23"/>
  <c r="V513" i="23"/>
  <c r="U513" i="23"/>
  <c r="T513" i="23"/>
  <c r="AB510" i="23"/>
  <c r="AA510" i="23"/>
  <c r="Z510" i="23"/>
  <c r="Y510" i="23"/>
  <c r="X510" i="23"/>
  <c r="W510" i="23"/>
  <c r="V510" i="23"/>
  <c r="U510" i="23"/>
  <c r="T510" i="23"/>
  <c r="AC510" i="23" l="1"/>
  <c r="AC513" i="23"/>
  <c r="R479" i="23"/>
  <c r="Q479" i="23"/>
  <c r="AD479" i="23" s="1"/>
  <c r="AA489" i="23"/>
  <c r="AB489" i="23"/>
  <c r="Z489" i="23"/>
  <c r="Y484" i="23"/>
  <c r="Y486" i="23" s="1"/>
  <c r="X484" i="23"/>
  <c r="X486" i="23" s="1"/>
  <c r="W484" i="23"/>
  <c r="U483" i="23"/>
  <c r="V483" i="23"/>
  <c r="T483" i="23"/>
  <c r="R478" i="23"/>
  <c r="S478" i="23"/>
  <c r="Q478" i="23"/>
  <c r="AD478" i="23" s="1"/>
  <c r="H487" i="23"/>
  <c r="H484" i="23"/>
  <c r="H481" i="23"/>
  <c r="H478" i="23"/>
  <c r="AC488" i="23"/>
  <c r="AC485" i="23"/>
  <c r="AC482" i="23"/>
  <c r="Y489" i="23"/>
  <c r="X489" i="23"/>
  <c r="W489" i="23"/>
  <c r="V489" i="23"/>
  <c r="U489" i="23"/>
  <c r="T489" i="23"/>
  <c r="AB486" i="23"/>
  <c r="AA486" i="23"/>
  <c r="Z486" i="23"/>
  <c r="V486" i="23"/>
  <c r="U486" i="23"/>
  <c r="T486" i="23"/>
  <c r="AB483" i="23"/>
  <c r="AA483" i="23"/>
  <c r="Z483" i="23"/>
  <c r="Y483" i="23"/>
  <c r="X483" i="23"/>
  <c r="W483" i="23"/>
  <c r="AD480" i="23" l="1"/>
  <c r="AC484" i="23"/>
  <c r="AC486" i="23" s="1"/>
  <c r="W486" i="23"/>
  <c r="AC487" i="23"/>
  <c r="AC489" i="23" s="1"/>
  <c r="AC481" i="23"/>
  <c r="AC483" i="23" s="1"/>
  <c r="AC554" i="23"/>
  <c r="AB555" i="23"/>
  <c r="AA555" i="23"/>
  <c r="Z555" i="23"/>
  <c r="Y555" i="23"/>
  <c r="AD555" i="23"/>
  <c r="AB552" i="23"/>
  <c r="AA552" i="23"/>
  <c r="Z552" i="23"/>
  <c r="Y552" i="23"/>
  <c r="X552" i="23"/>
  <c r="W552" i="23"/>
  <c r="V552" i="23"/>
  <c r="U552" i="23"/>
  <c r="H558" i="23"/>
  <c r="S557" i="23" s="1"/>
  <c r="Q556" i="23" l="1"/>
  <c r="R557" i="23"/>
  <c r="Q557" i="23"/>
  <c r="W555" i="23"/>
  <c r="R556" i="23"/>
  <c r="T552" i="23"/>
  <c r="X555" i="23"/>
  <c r="T556" i="23"/>
  <c r="T558" i="23" s="1"/>
  <c r="U555" i="23"/>
  <c r="S556" i="23"/>
  <c r="S558" i="23" s="1"/>
  <c r="R552" i="23"/>
  <c r="V555" i="23"/>
  <c r="H312" i="23"/>
  <c r="AB312" i="23"/>
  <c r="AA312" i="23"/>
  <c r="Z312" i="23"/>
  <c r="Y312" i="23"/>
  <c r="X312" i="23"/>
  <c r="W312" i="23"/>
  <c r="V312" i="23"/>
  <c r="U312" i="23"/>
  <c r="T312" i="23"/>
  <c r="AB309" i="23"/>
  <c r="AA309" i="23"/>
  <c r="Z309" i="23"/>
  <c r="Y309" i="23"/>
  <c r="X309" i="23"/>
  <c r="W309" i="23"/>
  <c r="V309" i="23"/>
  <c r="U309" i="23"/>
  <c r="T309" i="23"/>
  <c r="AB306" i="23"/>
  <c r="AA306" i="23"/>
  <c r="Z306" i="23"/>
  <c r="Y306" i="23"/>
  <c r="X306" i="23"/>
  <c r="W306" i="23"/>
  <c r="V306" i="23"/>
  <c r="U306" i="23"/>
  <c r="T306" i="23"/>
  <c r="AB303" i="23"/>
  <c r="AA303" i="23"/>
  <c r="Z303" i="23"/>
  <c r="Y303" i="23"/>
  <c r="X303" i="23"/>
  <c r="W303" i="23"/>
  <c r="V303" i="23"/>
  <c r="U303" i="23"/>
  <c r="T303" i="23"/>
  <c r="AB300" i="23"/>
  <c r="AA300" i="23"/>
  <c r="Z300" i="23"/>
  <c r="Y300" i="23"/>
  <c r="X300" i="23"/>
  <c r="W300" i="23"/>
  <c r="V300" i="23"/>
  <c r="U300" i="23"/>
  <c r="T300" i="23"/>
  <c r="Q297" i="23"/>
  <c r="H291" i="23"/>
  <c r="AC311" i="23"/>
  <c r="AC308" i="23"/>
  <c r="AC307" i="23"/>
  <c r="AC305" i="23"/>
  <c r="AC304" i="23"/>
  <c r="AC302" i="23"/>
  <c r="AC301" i="23"/>
  <c r="AC299" i="23"/>
  <c r="AC298" i="23"/>
  <c r="AC290" i="23"/>
  <c r="AC289" i="23"/>
  <c r="AC287" i="23"/>
  <c r="AC286" i="23"/>
  <c r="AC284" i="23"/>
  <c r="AC283" i="23"/>
  <c r="AC281" i="23"/>
  <c r="AC280" i="23"/>
  <c r="AC278" i="23"/>
  <c r="AC277" i="23"/>
  <c r="AB291" i="23"/>
  <c r="AA291" i="23"/>
  <c r="Z291" i="23"/>
  <c r="Y291" i="23"/>
  <c r="X291" i="23"/>
  <c r="W291" i="23"/>
  <c r="V291" i="23"/>
  <c r="U291" i="23"/>
  <c r="T291" i="23"/>
  <c r="AB288" i="23"/>
  <c r="AA288" i="23"/>
  <c r="Z288" i="23"/>
  <c r="Y288" i="23"/>
  <c r="X288" i="23"/>
  <c r="W288" i="23"/>
  <c r="V288" i="23"/>
  <c r="U288" i="23"/>
  <c r="T288" i="23"/>
  <c r="AB285" i="23"/>
  <c r="AA285" i="23"/>
  <c r="Z285" i="23"/>
  <c r="Y285" i="23"/>
  <c r="X285" i="23"/>
  <c r="W285" i="23"/>
  <c r="V285" i="23"/>
  <c r="U285" i="23"/>
  <c r="T285" i="23"/>
  <c r="AB282" i="23"/>
  <c r="AA282" i="23"/>
  <c r="Z282" i="23"/>
  <c r="Y282" i="23"/>
  <c r="X282" i="23"/>
  <c r="W282" i="23"/>
  <c r="V282" i="23"/>
  <c r="U282" i="23"/>
  <c r="T282" i="23"/>
  <c r="AB279" i="23"/>
  <c r="AA279" i="23"/>
  <c r="Z279" i="23"/>
  <c r="Y279" i="23"/>
  <c r="X279" i="23"/>
  <c r="W279" i="23"/>
  <c r="V279" i="23"/>
  <c r="U279" i="23"/>
  <c r="T279" i="23"/>
  <c r="AC282" i="23" l="1"/>
  <c r="AC288" i="23"/>
  <c r="AC300" i="23"/>
  <c r="AC306" i="23"/>
  <c r="AC312" i="23"/>
  <c r="AC279" i="23"/>
  <c r="AC285" i="23"/>
  <c r="AC291" i="23"/>
  <c r="AC303" i="23"/>
  <c r="AC309" i="23"/>
  <c r="R558" i="23"/>
  <c r="Q558" i="23"/>
  <c r="AD558" i="23" s="1"/>
  <c r="AD557" i="23"/>
  <c r="AC557" i="23"/>
  <c r="Q552" i="23"/>
  <c r="AD552" i="23" s="1"/>
  <c r="AD550" i="23"/>
  <c r="AC553" i="23"/>
  <c r="AC555" i="23" s="1"/>
  <c r="AC556" i="23"/>
  <c r="AB852" i="23"/>
  <c r="AA852" i="23"/>
  <c r="Z852" i="23"/>
  <c r="Y852" i="23"/>
  <c r="X852" i="23"/>
  <c r="W852" i="23"/>
  <c r="V852" i="23"/>
  <c r="U852" i="23"/>
  <c r="T852" i="23"/>
  <c r="AD852" i="23"/>
  <c r="AD849" i="23"/>
  <c r="V846" i="23"/>
  <c r="U846" i="23"/>
  <c r="T846" i="23"/>
  <c r="AD846" i="23"/>
  <c r="V843" i="23"/>
  <c r="U843" i="23"/>
  <c r="T843" i="23"/>
  <c r="AD843" i="23"/>
  <c r="U840" i="23"/>
  <c r="T840" i="23"/>
  <c r="AD840" i="23"/>
  <c r="AD837" i="23"/>
  <c r="AB834" i="23"/>
  <c r="AA834" i="23"/>
  <c r="Z834" i="23"/>
  <c r="Y834" i="23"/>
  <c r="X834" i="23"/>
  <c r="W834" i="23"/>
  <c r="V834" i="23"/>
  <c r="U834" i="23"/>
  <c r="T834" i="23"/>
  <c r="AD834" i="23"/>
  <c r="AB831" i="23"/>
  <c r="AA831" i="23"/>
  <c r="Z831" i="23"/>
  <c r="Y831" i="23"/>
  <c r="X831" i="23"/>
  <c r="W831" i="23"/>
  <c r="V831" i="23"/>
  <c r="U831" i="23"/>
  <c r="T831" i="23"/>
  <c r="AD831" i="23"/>
  <c r="AB828" i="23"/>
  <c r="AA828" i="23"/>
  <c r="Z828" i="23"/>
  <c r="Y828" i="23"/>
  <c r="X828" i="23"/>
  <c r="W828" i="23"/>
  <c r="V828" i="23"/>
  <c r="U828" i="23"/>
  <c r="T828" i="23"/>
  <c r="AD828" i="23"/>
  <c r="AB825" i="23"/>
  <c r="AA825" i="23"/>
  <c r="Z825" i="23"/>
  <c r="Y825" i="23"/>
  <c r="X825" i="23"/>
  <c r="W825" i="23"/>
  <c r="V825" i="23"/>
  <c r="U825" i="23"/>
  <c r="T825" i="23"/>
  <c r="AD825" i="23"/>
  <c r="AB822" i="23"/>
  <c r="AA822" i="23"/>
  <c r="Z822" i="23"/>
  <c r="Y822" i="23"/>
  <c r="X822" i="23"/>
  <c r="W822" i="23"/>
  <c r="V822" i="23"/>
  <c r="U822" i="23"/>
  <c r="T822" i="23"/>
  <c r="S822" i="23"/>
  <c r="AD822" i="23"/>
  <c r="AB819" i="23"/>
  <c r="AA819" i="23"/>
  <c r="Z819" i="23"/>
  <c r="Y819" i="23"/>
  <c r="X819" i="23"/>
  <c r="W819" i="23"/>
  <c r="V819" i="23"/>
  <c r="U819" i="23"/>
  <c r="T819" i="23"/>
  <c r="S819" i="23"/>
  <c r="AD819" i="23"/>
  <c r="AB816" i="23"/>
  <c r="AA816" i="23"/>
  <c r="Z816" i="23"/>
  <c r="Y816" i="23"/>
  <c r="X816" i="23"/>
  <c r="W816" i="23"/>
  <c r="V816" i="23"/>
  <c r="U816" i="23"/>
  <c r="T816" i="23"/>
  <c r="S816" i="23"/>
  <c r="AD816" i="23"/>
  <c r="U813" i="23"/>
  <c r="T813" i="23"/>
  <c r="AD813" i="23"/>
  <c r="AB810" i="23"/>
  <c r="AA810" i="23"/>
  <c r="Z810" i="23"/>
  <c r="Y810" i="23"/>
  <c r="X810" i="23"/>
  <c r="W810" i="23"/>
  <c r="V810" i="23"/>
  <c r="U810" i="23"/>
  <c r="T810" i="23"/>
  <c r="S810" i="23"/>
  <c r="R810" i="23"/>
  <c r="Q810" i="23"/>
  <c r="AD810" i="23" s="1"/>
  <c r="AB807" i="23"/>
  <c r="AA807" i="23"/>
  <c r="Z807" i="23"/>
  <c r="Y807" i="23"/>
  <c r="X807" i="23"/>
  <c r="W807" i="23"/>
  <c r="V807" i="23"/>
  <c r="U807" i="23"/>
  <c r="T807" i="23"/>
  <c r="S807" i="23"/>
  <c r="R807" i="23"/>
  <c r="Q807" i="23"/>
  <c r="AD807" i="23" s="1"/>
  <c r="AB804" i="23"/>
  <c r="AA804" i="23"/>
  <c r="Z804" i="23"/>
  <c r="Y804" i="23"/>
  <c r="X804" i="23"/>
  <c r="W804" i="23"/>
  <c r="V804" i="23"/>
  <c r="U804" i="23"/>
  <c r="T804" i="23"/>
  <c r="AD804" i="23"/>
  <c r="AB801" i="23"/>
  <c r="AA801" i="23"/>
  <c r="Z801" i="23"/>
  <c r="Y801" i="23"/>
  <c r="X801" i="23"/>
  <c r="W801" i="23"/>
  <c r="V801" i="23"/>
  <c r="U801" i="23"/>
  <c r="T801" i="23"/>
  <c r="AD801" i="23"/>
  <c r="AB798" i="23"/>
  <c r="AA798" i="23"/>
  <c r="Z798" i="23"/>
  <c r="Y798" i="23"/>
  <c r="X798" i="23"/>
  <c r="W798" i="23"/>
  <c r="V798" i="23"/>
  <c r="U798" i="23"/>
  <c r="T798" i="23"/>
  <c r="S798" i="23"/>
  <c r="Q798" i="23"/>
  <c r="AD798" i="23" s="1"/>
  <c r="AB795" i="23"/>
  <c r="AD795" i="23"/>
  <c r="AB792" i="23"/>
  <c r="AA792" i="23"/>
  <c r="Z792" i="23"/>
  <c r="Y792" i="23"/>
  <c r="X792" i="23"/>
  <c r="W792" i="23"/>
  <c r="V792" i="23"/>
  <c r="U792" i="23"/>
  <c r="T792" i="23"/>
  <c r="S792" i="23"/>
  <c r="R792" i="23"/>
  <c r="AD792" i="23"/>
  <c r="AB789" i="23"/>
  <c r="T789" i="23"/>
  <c r="R789" i="23"/>
  <c r="Q789" i="23"/>
  <c r="AD789" i="23" s="1"/>
  <c r="AB786" i="23"/>
  <c r="AA786" i="23"/>
  <c r="Z786" i="23"/>
  <c r="Y786" i="23"/>
  <c r="X786" i="23"/>
  <c r="W786" i="23"/>
  <c r="V786" i="23"/>
  <c r="U786" i="23"/>
  <c r="T786" i="23"/>
  <c r="AD786" i="23"/>
  <c r="AB783" i="23"/>
  <c r="AA783" i="23"/>
  <c r="Z783" i="23"/>
  <c r="Y783" i="23"/>
  <c r="X783" i="23"/>
  <c r="W783" i="23"/>
  <c r="V783" i="23"/>
  <c r="U783" i="23"/>
  <c r="T783" i="23"/>
  <c r="AD783" i="23"/>
  <c r="AB780" i="23"/>
  <c r="AA780" i="23"/>
  <c r="Z780" i="23"/>
  <c r="Y780" i="23"/>
  <c r="X780" i="23"/>
  <c r="W780" i="23"/>
  <c r="V780" i="23"/>
  <c r="U780" i="23"/>
  <c r="T780" i="23"/>
  <c r="AD780" i="23"/>
  <c r="AB777" i="23"/>
  <c r="AA777" i="23"/>
  <c r="Z777" i="23"/>
  <c r="Y777" i="23"/>
  <c r="X777" i="23"/>
  <c r="W777" i="23"/>
  <c r="V777" i="23"/>
  <c r="U777" i="23"/>
  <c r="T777" i="23"/>
  <c r="AD777" i="23"/>
  <c r="AB774" i="23"/>
  <c r="AA774" i="23"/>
  <c r="Z774" i="23"/>
  <c r="Y774" i="23"/>
  <c r="X774" i="23"/>
  <c r="W774" i="23"/>
  <c r="V774" i="23"/>
  <c r="U774" i="23"/>
  <c r="T774" i="23"/>
  <c r="AD774" i="23"/>
  <c r="AB771" i="23"/>
  <c r="AA771" i="23"/>
  <c r="Z771" i="23"/>
  <c r="Y771" i="23"/>
  <c r="X771" i="23"/>
  <c r="W771" i="23"/>
  <c r="V771" i="23"/>
  <c r="U771" i="23"/>
  <c r="T771" i="23"/>
  <c r="AD771" i="23"/>
  <c r="AB768" i="23"/>
  <c r="AA768" i="23"/>
  <c r="Z768" i="23"/>
  <c r="Y768" i="23"/>
  <c r="X768" i="23"/>
  <c r="W768" i="23"/>
  <c r="V768" i="23"/>
  <c r="U768" i="23"/>
  <c r="T768" i="23"/>
  <c r="S768" i="23"/>
  <c r="R768" i="23"/>
  <c r="Q768" i="23"/>
  <c r="AD768" i="23" s="1"/>
  <c r="AB765" i="23"/>
  <c r="AA765" i="23"/>
  <c r="Z765" i="23"/>
  <c r="Y765" i="23"/>
  <c r="X765" i="23"/>
  <c r="W765" i="23"/>
  <c r="V765" i="23"/>
  <c r="U765" i="23"/>
  <c r="T765" i="23"/>
  <c r="AD765" i="23"/>
  <c r="AB756" i="23"/>
  <c r="AA756" i="23"/>
  <c r="Z756" i="23"/>
  <c r="Y756" i="23"/>
  <c r="X756" i="23"/>
  <c r="W756" i="23"/>
  <c r="V756" i="23"/>
  <c r="U756" i="23"/>
  <c r="T756" i="23"/>
  <c r="AD756" i="23"/>
  <c r="AD753" i="23"/>
  <c r="AB750" i="23"/>
  <c r="T750" i="23"/>
  <c r="AD750" i="23"/>
  <c r="AB747" i="23"/>
  <c r="T747" i="23"/>
  <c r="AD747" i="23"/>
  <c r="AD744" i="23"/>
  <c r="AD741" i="23"/>
  <c r="AB738" i="23"/>
  <c r="AA738" i="23"/>
  <c r="Z738" i="23"/>
  <c r="Y738" i="23"/>
  <c r="X738" i="23"/>
  <c r="W738" i="23"/>
  <c r="V738" i="23"/>
  <c r="U738" i="23"/>
  <c r="T738" i="23"/>
  <c r="AD738" i="23"/>
  <c r="AD735" i="23"/>
  <c r="AD732" i="23"/>
  <c r="AB729" i="23"/>
  <c r="T729" i="23"/>
  <c r="AD729" i="23"/>
  <c r="AB726" i="23"/>
  <c r="AA726" i="23"/>
  <c r="Z726" i="23"/>
  <c r="Y726" i="23"/>
  <c r="X726" i="23"/>
  <c r="W726" i="23"/>
  <c r="V726" i="23"/>
  <c r="U726" i="23"/>
  <c r="T726" i="23"/>
  <c r="AD726" i="23"/>
  <c r="AB723" i="23"/>
  <c r="AA723" i="23"/>
  <c r="Z723" i="23"/>
  <c r="Y723" i="23"/>
  <c r="X723" i="23"/>
  <c r="W723" i="23"/>
  <c r="V723" i="23"/>
  <c r="U723" i="23"/>
  <c r="T723" i="23"/>
  <c r="S723" i="23"/>
  <c r="AD723" i="23"/>
  <c r="AB720" i="23"/>
  <c r="AA720" i="23"/>
  <c r="Z720" i="23"/>
  <c r="Y720" i="23"/>
  <c r="X720" i="23"/>
  <c r="W720" i="23"/>
  <c r="V720" i="23"/>
  <c r="U720" i="23"/>
  <c r="T720" i="23"/>
  <c r="S720" i="23"/>
  <c r="R720" i="23"/>
  <c r="AD720" i="23"/>
  <c r="AD717" i="23"/>
  <c r="AD714" i="23"/>
  <c r="AD711" i="23"/>
  <c r="AB708" i="23"/>
  <c r="AA708" i="23"/>
  <c r="Z708" i="23"/>
  <c r="Y708" i="23"/>
  <c r="X708" i="23"/>
  <c r="W708" i="23"/>
  <c r="V708" i="23"/>
  <c r="U708" i="23"/>
  <c r="T708" i="23"/>
  <c r="S708" i="23"/>
  <c r="R708" i="23"/>
  <c r="Q708" i="23"/>
  <c r="AD708" i="23" s="1"/>
  <c r="AB705" i="23"/>
  <c r="AA705" i="23"/>
  <c r="Z705" i="23"/>
  <c r="Y705" i="23"/>
  <c r="X705" i="23"/>
  <c r="W705" i="23"/>
  <c r="V705" i="23"/>
  <c r="U705" i="23"/>
  <c r="T705" i="23"/>
  <c r="S705" i="23"/>
  <c r="AD705" i="23"/>
  <c r="AB702" i="23"/>
  <c r="AA702" i="23"/>
  <c r="Z702" i="23"/>
  <c r="Y702" i="23"/>
  <c r="X702" i="23"/>
  <c r="W702" i="23"/>
  <c r="V702" i="23"/>
  <c r="U702" i="23"/>
  <c r="T702" i="23"/>
  <c r="S702" i="23"/>
  <c r="R702" i="23"/>
  <c r="AD702" i="23"/>
  <c r="AB699" i="23"/>
  <c r="AA699" i="23"/>
  <c r="Z699" i="23"/>
  <c r="Y699" i="23"/>
  <c r="X699" i="23"/>
  <c r="W699" i="23"/>
  <c r="V699" i="23"/>
  <c r="U699" i="23"/>
  <c r="T699" i="23"/>
  <c r="AD699" i="23"/>
  <c r="AB696" i="23"/>
  <c r="AA696" i="23"/>
  <c r="Z696" i="23"/>
  <c r="Y696" i="23"/>
  <c r="X696" i="23"/>
  <c r="W696" i="23"/>
  <c r="V696" i="23"/>
  <c r="U696" i="23"/>
  <c r="T696" i="23"/>
  <c r="AD696" i="23"/>
  <c r="AB693" i="23"/>
  <c r="AA693" i="23"/>
  <c r="Z693" i="23"/>
  <c r="Y693" i="23"/>
  <c r="X693" i="23"/>
  <c r="W693" i="23"/>
  <c r="V693" i="23"/>
  <c r="U693" i="23"/>
  <c r="T693" i="23"/>
  <c r="AD693" i="23"/>
  <c r="AB690" i="23"/>
  <c r="AA690" i="23"/>
  <c r="Z690" i="23"/>
  <c r="Y690" i="23"/>
  <c r="X690" i="23"/>
  <c r="W690" i="23"/>
  <c r="V690" i="23"/>
  <c r="U690" i="23"/>
  <c r="T690" i="23"/>
  <c r="AD690" i="23"/>
  <c r="AB687" i="23"/>
  <c r="AA687" i="23"/>
  <c r="Z687" i="23"/>
  <c r="Y687" i="23"/>
  <c r="X687" i="23"/>
  <c r="W687" i="23"/>
  <c r="V687" i="23"/>
  <c r="U687" i="23"/>
  <c r="T687" i="23"/>
  <c r="S687" i="23"/>
  <c r="R687" i="23"/>
  <c r="AD687" i="23"/>
  <c r="AB684" i="23"/>
  <c r="AA684" i="23"/>
  <c r="Z684" i="23"/>
  <c r="Y684" i="23"/>
  <c r="X684" i="23"/>
  <c r="W684" i="23"/>
  <c r="V684" i="23"/>
  <c r="U684" i="23"/>
  <c r="T684" i="23"/>
  <c r="S684" i="23"/>
  <c r="R684" i="23"/>
  <c r="Q684" i="23"/>
  <c r="AD684" i="23" s="1"/>
  <c r="Q681" i="23"/>
  <c r="AD681" i="23" s="1"/>
  <c r="AB678" i="23"/>
  <c r="AA678" i="23"/>
  <c r="Z678" i="23"/>
  <c r="Y678" i="23"/>
  <c r="X678" i="23"/>
  <c r="W678" i="23"/>
  <c r="V678" i="23"/>
  <c r="U678" i="23"/>
  <c r="T678" i="23"/>
  <c r="S678" i="23"/>
  <c r="R678" i="23"/>
  <c r="Q678" i="23"/>
  <c r="AD678" i="23" s="1"/>
  <c r="AB675" i="23"/>
  <c r="AA675" i="23"/>
  <c r="Z675" i="23"/>
  <c r="Y675" i="23"/>
  <c r="X675" i="23"/>
  <c r="W675" i="23"/>
  <c r="V675" i="23"/>
  <c r="U675" i="23"/>
  <c r="T675" i="23"/>
  <c r="S675" i="23"/>
  <c r="AD675" i="23"/>
  <c r="AD672" i="23"/>
  <c r="AD669" i="23"/>
  <c r="AB666" i="23"/>
  <c r="AA666" i="23"/>
  <c r="Z666" i="23"/>
  <c r="Y666" i="23"/>
  <c r="X666" i="23"/>
  <c r="W666" i="23"/>
  <c r="V666" i="23"/>
  <c r="U666" i="23"/>
  <c r="T666" i="23"/>
  <c r="S666" i="23"/>
  <c r="R666" i="23"/>
  <c r="Q666" i="23"/>
  <c r="AD666" i="23" s="1"/>
  <c r="AB663" i="23"/>
  <c r="AA663" i="23"/>
  <c r="Z663" i="23"/>
  <c r="Y663" i="23"/>
  <c r="X663" i="23"/>
  <c r="W663" i="23"/>
  <c r="V663" i="23"/>
  <c r="U663" i="23"/>
  <c r="T663" i="23"/>
  <c r="AD663" i="23"/>
  <c r="AB660" i="23"/>
  <c r="AA660" i="23"/>
  <c r="Z660" i="23"/>
  <c r="Y660" i="23"/>
  <c r="X660" i="23"/>
  <c r="W660" i="23"/>
  <c r="V660" i="23"/>
  <c r="U660" i="23"/>
  <c r="T660" i="23"/>
  <c r="S660" i="23"/>
  <c r="R660" i="23"/>
  <c r="Q660" i="23"/>
  <c r="AD660" i="23" s="1"/>
  <c r="AB657" i="23"/>
  <c r="AA657" i="23"/>
  <c r="Z657" i="23"/>
  <c r="Y657" i="23"/>
  <c r="X657" i="23"/>
  <c r="W657" i="23"/>
  <c r="V657" i="23"/>
  <c r="U657" i="23"/>
  <c r="T657" i="23"/>
  <c r="S657" i="23"/>
  <c r="R657" i="23"/>
  <c r="AD657" i="23"/>
  <c r="AB654" i="23"/>
  <c r="AA654" i="23"/>
  <c r="Z654" i="23"/>
  <c r="Y654" i="23"/>
  <c r="X654" i="23"/>
  <c r="W654" i="23"/>
  <c r="V654" i="23"/>
  <c r="U654" i="23"/>
  <c r="T654" i="23"/>
  <c r="AD654" i="23"/>
  <c r="AB651" i="23"/>
  <c r="AA651" i="23"/>
  <c r="Z651" i="23"/>
  <c r="Y651" i="23"/>
  <c r="X651" i="23"/>
  <c r="W651" i="23"/>
  <c r="V651" i="23"/>
  <c r="U651" i="23"/>
  <c r="T651" i="23"/>
  <c r="AD651" i="23"/>
  <c r="AB648" i="23"/>
  <c r="AA648" i="23"/>
  <c r="Z648" i="23"/>
  <c r="Y648" i="23"/>
  <c r="X648" i="23"/>
  <c r="W648" i="23"/>
  <c r="V648" i="23"/>
  <c r="U648" i="23"/>
  <c r="T648" i="23"/>
  <c r="AD648" i="23"/>
  <c r="AB645" i="23"/>
  <c r="AA645" i="23"/>
  <c r="Z645" i="23"/>
  <c r="Y645" i="23"/>
  <c r="X645" i="23"/>
  <c r="W645" i="23"/>
  <c r="V645" i="23"/>
  <c r="U645" i="23"/>
  <c r="T645" i="23"/>
  <c r="S645" i="23"/>
  <c r="AD645" i="23"/>
  <c r="AB642" i="23"/>
  <c r="T642" i="23"/>
  <c r="AD642" i="23"/>
  <c r="AB639" i="23"/>
  <c r="AA639" i="23"/>
  <c r="Z639" i="23"/>
  <c r="Y639" i="23"/>
  <c r="X639" i="23"/>
  <c r="W639" i="23"/>
  <c r="V639" i="23"/>
  <c r="U639" i="23"/>
  <c r="T639" i="23"/>
  <c r="AD639" i="23"/>
  <c r="AB636" i="23"/>
  <c r="AA636" i="23"/>
  <c r="Z636" i="23"/>
  <c r="Y636" i="23"/>
  <c r="X636" i="23"/>
  <c r="W636" i="23"/>
  <c r="V636" i="23"/>
  <c r="U636" i="23"/>
  <c r="T636" i="23"/>
  <c r="AD636" i="23"/>
  <c r="AB633" i="23"/>
  <c r="AA633" i="23"/>
  <c r="Z633" i="23"/>
  <c r="Y633" i="23"/>
  <c r="X633" i="23"/>
  <c r="W633" i="23"/>
  <c r="V633" i="23"/>
  <c r="U633" i="23"/>
  <c r="T633" i="23"/>
  <c r="AD633" i="23"/>
  <c r="AB630" i="23"/>
  <c r="AA630" i="23"/>
  <c r="Z630" i="23"/>
  <c r="Y630" i="23"/>
  <c r="X630" i="23"/>
  <c r="W630" i="23"/>
  <c r="V630" i="23"/>
  <c r="U630" i="23"/>
  <c r="T630" i="23"/>
  <c r="AD630" i="23"/>
  <c r="AB627" i="23"/>
  <c r="AA627" i="23"/>
  <c r="Z627" i="23"/>
  <c r="Y627" i="23"/>
  <c r="X627" i="23"/>
  <c r="W627" i="23"/>
  <c r="V627" i="23"/>
  <c r="U627" i="23"/>
  <c r="T627" i="23"/>
  <c r="AD627" i="23"/>
  <c r="AB624" i="23"/>
  <c r="AA624" i="23"/>
  <c r="Z624" i="23"/>
  <c r="Y624" i="23"/>
  <c r="X624" i="23"/>
  <c r="W624" i="23"/>
  <c r="V624" i="23"/>
  <c r="U624" i="23"/>
  <c r="T624" i="23"/>
  <c r="AD624" i="23"/>
  <c r="AB621" i="23"/>
  <c r="AA621" i="23"/>
  <c r="Z621" i="23"/>
  <c r="Y621" i="23"/>
  <c r="X621" i="23"/>
  <c r="W621" i="23"/>
  <c r="V621" i="23"/>
  <c r="U621" i="23"/>
  <c r="T621" i="23"/>
  <c r="AD621" i="23"/>
  <c r="AB618" i="23"/>
  <c r="AA618" i="23"/>
  <c r="Z618" i="23"/>
  <c r="Y618" i="23"/>
  <c r="X618" i="23"/>
  <c r="W618" i="23"/>
  <c r="V618" i="23"/>
  <c r="U618" i="23"/>
  <c r="T618" i="23"/>
  <c r="AD618" i="23"/>
  <c r="AB615" i="23"/>
  <c r="AA615" i="23"/>
  <c r="Z615" i="23"/>
  <c r="Y615" i="23"/>
  <c r="X615" i="23"/>
  <c r="W615" i="23"/>
  <c r="V615" i="23"/>
  <c r="U615" i="23"/>
  <c r="T615" i="23"/>
  <c r="AD615" i="23"/>
  <c r="AB612" i="23"/>
  <c r="AA612" i="23"/>
  <c r="Z612" i="23"/>
  <c r="Y612" i="23"/>
  <c r="X612" i="23"/>
  <c r="W612" i="23"/>
  <c r="V612" i="23"/>
  <c r="U612" i="23"/>
  <c r="AD612" i="23"/>
  <c r="T609" i="23"/>
  <c r="AD609" i="23"/>
  <c r="S606" i="23"/>
  <c r="Q606" i="23"/>
  <c r="AD606" i="23" s="1"/>
  <c r="AB603" i="23"/>
  <c r="AA603" i="23"/>
  <c r="Z603" i="23"/>
  <c r="Y603" i="23"/>
  <c r="X603" i="23"/>
  <c r="W603" i="23"/>
  <c r="V603" i="23"/>
  <c r="U603" i="23"/>
  <c r="T603" i="23"/>
  <c r="S603" i="23"/>
  <c r="Q603" i="23"/>
  <c r="AD603" i="23" s="1"/>
  <c r="AB600" i="23"/>
  <c r="AA600" i="23"/>
  <c r="Z600" i="23"/>
  <c r="Y600" i="23"/>
  <c r="X600" i="23"/>
  <c r="W600" i="23"/>
  <c r="V600" i="23"/>
  <c r="U600" i="23"/>
  <c r="T600" i="23"/>
  <c r="S600" i="23"/>
  <c r="R600" i="23"/>
  <c r="Q600" i="23"/>
  <c r="AD600" i="23" s="1"/>
  <c r="AB597" i="23"/>
  <c r="AA597" i="23"/>
  <c r="Z597" i="23"/>
  <c r="X597" i="23"/>
  <c r="W597" i="23"/>
  <c r="V597" i="23"/>
  <c r="U597" i="23"/>
  <c r="T597" i="23"/>
  <c r="AD597" i="23"/>
  <c r="AB594" i="23"/>
  <c r="AA594" i="23"/>
  <c r="Z594" i="23"/>
  <c r="Y594" i="23"/>
  <c r="X594" i="23"/>
  <c r="W594" i="23"/>
  <c r="V594" i="23"/>
  <c r="U594" i="23"/>
  <c r="T594" i="23"/>
  <c r="AD594" i="23"/>
  <c r="AB591" i="23"/>
  <c r="AA591" i="23"/>
  <c r="Z591" i="23"/>
  <c r="Y591" i="23"/>
  <c r="X591" i="23"/>
  <c r="W591" i="23"/>
  <c r="V591" i="23"/>
  <c r="U591" i="23"/>
  <c r="T591" i="23"/>
  <c r="AD591" i="23"/>
  <c r="AB588" i="23"/>
  <c r="AA588" i="23"/>
  <c r="Z588" i="23"/>
  <c r="Y588" i="23"/>
  <c r="X588" i="23"/>
  <c r="W588" i="23"/>
  <c r="V588" i="23"/>
  <c r="U588" i="23"/>
  <c r="T588" i="23"/>
  <c r="AD588" i="23"/>
  <c r="AB585" i="23"/>
  <c r="AA585" i="23"/>
  <c r="Z585" i="23"/>
  <c r="Y585" i="23"/>
  <c r="X585" i="23"/>
  <c r="W585" i="23"/>
  <c r="V585" i="23"/>
  <c r="U585" i="23"/>
  <c r="T585" i="23"/>
  <c r="S585" i="23"/>
  <c r="AD585" i="23"/>
  <c r="AB582" i="23"/>
  <c r="AA582" i="23"/>
  <c r="Z582" i="23"/>
  <c r="Y582" i="23"/>
  <c r="X582" i="23"/>
  <c r="W582" i="23"/>
  <c r="V582" i="23"/>
  <c r="U582" i="23"/>
  <c r="T582" i="23"/>
  <c r="AD582" i="23"/>
  <c r="AB579" i="23"/>
  <c r="AA579" i="23"/>
  <c r="Z579" i="23"/>
  <c r="Y579" i="23"/>
  <c r="X579" i="23"/>
  <c r="W579" i="23"/>
  <c r="V579" i="23"/>
  <c r="U579" i="23"/>
  <c r="T579" i="23"/>
  <c r="AD579" i="23"/>
  <c r="AD576" i="23"/>
  <c r="AD568" i="23"/>
  <c r="AD564" i="23"/>
  <c r="W561" i="23"/>
  <c r="V561" i="23"/>
  <c r="U561" i="23"/>
  <c r="T561" i="23"/>
  <c r="S561" i="23"/>
  <c r="AD561" i="23"/>
  <c r="AB549" i="23"/>
  <c r="AA549" i="23"/>
  <c r="Z549" i="23"/>
  <c r="Y549" i="23"/>
  <c r="X549" i="23"/>
  <c r="W549" i="23"/>
  <c r="V549" i="23"/>
  <c r="U549" i="23"/>
  <c r="T549" i="23"/>
  <c r="AD549" i="23"/>
  <c r="AB546" i="23"/>
  <c r="AA546" i="23"/>
  <c r="Z546" i="23"/>
  <c r="Y546" i="23"/>
  <c r="X546" i="23"/>
  <c r="W546" i="23"/>
  <c r="V546" i="23"/>
  <c r="U546" i="23"/>
  <c r="T546" i="23"/>
  <c r="AD546" i="23"/>
  <c r="AB543" i="23"/>
  <c r="AA543" i="23"/>
  <c r="Z543" i="23"/>
  <c r="Y543" i="23"/>
  <c r="X543" i="23"/>
  <c r="W543" i="23"/>
  <c r="V543" i="23"/>
  <c r="U543" i="23"/>
  <c r="T543" i="23"/>
  <c r="AD543" i="23"/>
  <c r="T540" i="23"/>
  <c r="AD540" i="23"/>
  <c r="AB537" i="23"/>
  <c r="AA537" i="23"/>
  <c r="Z537" i="23"/>
  <c r="Y537" i="23"/>
  <c r="X537" i="23"/>
  <c r="W537" i="23"/>
  <c r="V537" i="23"/>
  <c r="U537" i="23"/>
  <c r="T537" i="23"/>
  <c r="AD537" i="23"/>
  <c r="AB531" i="23"/>
  <c r="AA531" i="23"/>
  <c r="Z531" i="23"/>
  <c r="Y531" i="23"/>
  <c r="X531" i="23"/>
  <c r="W531" i="23"/>
  <c r="V531" i="23"/>
  <c r="U531" i="23"/>
  <c r="T531" i="23"/>
  <c r="AD531" i="23"/>
  <c r="AB528" i="23"/>
  <c r="AA528" i="23"/>
  <c r="Z528" i="23"/>
  <c r="Y528" i="23"/>
  <c r="X528" i="23"/>
  <c r="W528" i="23"/>
  <c r="V528" i="23"/>
  <c r="U528" i="23"/>
  <c r="T528" i="23"/>
  <c r="S528" i="23"/>
  <c r="R528" i="23"/>
  <c r="Q528" i="23"/>
  <c r="AD528" i="23" s="1"/>
  <c r="AB525" i="23"/>
  <c r="AA525" i="23"/>
  <c r="Z525" i="23"/>
  <c r="Y525" i="23"/>
  <c r="X525" i="23"/>
  <c r="W525" i="23"/>
  <c r="V525" i="23"/>
  <c r="U525" i="23"/>
  <c r="T525" i="23"/>
  <c r="AD525" i="23"/>
  <c r="AB522" i="23"/>
  <c r="AA522" i="23"/>
  <c r="Z522" i="23"/>
  <c r="Y522" i="23"/>
  <c r="X522" i="23"/>
  <c r="W522" i="23"/>
  <c r="V522" i="23"/>
  <c r="U522" i="23"/>
  <c r="T522" i="23"/>
  <c r="AB519" i="23"/>
  <c r="AA519" i="23"/>
  <c r="Z519" i="23"/>
  <c r="Y519" i="23"/>
  <c r="X519" i="23"/>
  <c r="W519" i="23"/>
  <c r="V519" i="23"/>
  <c r="U519" i="23"/>
  <c r="T519" i="23"/>
  <c r="AB516" i="23"/>
  <c r="AA516" i="23"/>
  <c r="Z516" i="23"/>
  <c r="Y516" i="23"/>
  <c r="X516" i="23"/>
  <c r="W516" i="23"/>
  <c r="V516" i="23"/>
  <c r="U516" i="23"/>
  <c r="T516" i="23"/>
  <c r="AB507" i="23"/>
  <c r="AA507" i="23"/>
  <c r="Z507" i="23"/>
  <c r="Y507" i="23"/>
  <c r="X507" i="23"/>
  <c r="W507" i="23"/>
  <c r="V507" i="23"/>
  <c r="U507" i="23"/>
  <c r="T507" i="23"/>
  <c r="AB504" i="23"/>
  <c r="AA504" i="23"/>
  <c r="Z504" i="23"/>
  <c r="Y504" i="23"/>
  <c r="X504" i="23"/>
  <c r="W504" i="23"/>
  <c r="V504" i="23"/>
  <c r="U504" i="23"/>
  <c r="T504" i="23"/>
  <c r="AB501" i="23"/>
  <c r="AA501" i="23"/>
  <c r="Z501" i="23"/>
  <c r="Y501" i="23"/>
  <c r="X501" i="23"/>
  <c r="W501" i="23"/>
  <c r="V501" i="23"/>
  <c r="U501" i="23"/>
  <c r="T501" i="23"/>
  <c r="S501" i="23"/>
  <c r="AB498" i="23"/>
  <c r="AA498" i="23"/>
  <c r="Z498" i="23"/>
  <c r="Y498" i="23"/>
  <c r="X498" i="23"/>
  <c r="W498" i="23"/>
  <c r="V498" i="23"/>
  <c r="U498" i="23"/>
  <c r="T498" i="23"/>
  <c r="S498" i="23"/>
  <c r="R498" i="23"/>
  <c r="Q498" i="23"/>
  <c r="AB495" i="23"/>
  <c r="AA495" i="23"/>
  <c r="Z495" i="23"/>
  <c r="Y495" i="23"/>
  <c r="X495" i="23"/>
  <c r="W495" i="23"/>
  <c r="V495" i="23"/>
  <c r="U495" i="23"/>
  <c r="T495" i="23"/>
  <c r="S495" i="23"/>
  <c r="AB492" i="23"/>
  <c r="AA492" i="23"/>
  <c r="Z492" i="23"/>
  <c r="Y492" i="23"/>
  <c r="X492" i="23"/>
  <c r="W492" i="23"/>
  <c r="V492" i="23"/>
  <c r="U492" i="23"/>
  <c r="T492" i="23"/>
  <c r="S492" i="23"/>
  <c r="R492" i="23"/>
  <c r="AB480" i="23"/>
  <c r="AA480" i="23"/>
  <c r="Z480" i="23"/>
  <c r="Y480" i="23"/>
  <c r="X480" i="23"/>
  <c r="W480" i="23"/>
  <c r="V480" i="23"/>
  <c r="U480" i="23"/>
  <c r="T480" i="23"/>
  <c r="S480" i="23"/>
  <c r="R480" i="23"/>
  <c r="Q480" i="23"/>
  <c r="AB477" i="23"/>
  <c r="AA477" i="23"/>
  <c r="Z477" i="23"/>
  <c r="Y477" i="23"/>
  <c r="X477" i="23"/>
  <c r="W477" i="23"/>
  <c r="V477" i="23"/>
  <c r="U477" i="23"/>
  <c r="T477" i="23"/>
  <c r="S477" i="23"/>
  <c r="R477" i="23"/>
  <c r="Q477" i="23"/>
  <c r="AB474" i="23"/>
  <c r="AA474" i="23"/>
  <c r="Z474" i="23"/>
  <c r="Y474" i="23"/>
  <c r="X474" i="23"/>
  <c r="W474" i="23"/>
  <c r="V474" i="23"/>
  <c r="U474" i="23"/>
  <c r="T474" i="23"/>
  <c r="S474" i="23"/>
  <c r="R474" i="23"/>
  <c r="AB471" i="23"/>
  <c r="AA471" i="23"/>
  <c r="Z471" i="23"/>
  <c r="Y471" i="23"/>
  <c r="X471" i="23"/>
  <c r="W471" i="23"/>
  <c r="V471" i="23"/>
  <c r="U471" i="23"/>
  <c r="T471" i="23"/>
  <c r="S471" i="23"/>
  <c r="R471" i="23"/>
  <c r="AB468" i="23"/>
  <c r="AA468" i="23"/>
  <c r="Z468" i="23"/>
  <c r="Y468" i="23"/>
  <c r="X468" i="23"/>
  <c r="W468" i="23"/>
  <c r="V468" i="23"/>
  <c r="U468" i="23"/>
  <c r="T468" i="23"/>
  <c r="AB465" i="23"/>
  <c r="AA465" i="23"/>
  <c r="Z465" i="23"/>
  <c r="Y465" i="23"/>
  <c r="X465" i="23"/>
  <c r="W465" i="23"/>
  <c r="V465" i="23"/>
  <c r="U465" i="23"/>
  <c r="T465" i="23"/>
  <c r="AB459" i="23"/>
  <c r="AA459" i="23"/>
  <c r="Z459" i="23"/>
  <c r="Y459" i="23"/>
  <c r="X459" i="23"/>
  <c r="W459" i="23"/>
  <c r="V459" i="23"/>
  <c r="U459" i="23"/>
  <c r="T459" i="23"/>
  <c r="AB450" i="23"/>
  <c r="AA450" i="23"/>
  <c r="Z450" i="23"/>
  <c r="Y450" i="23"/>
  <c r="X450" i="23"/>
  <c r="W450" i="23"/>
  <c r="V450" i="23"/>
  <c r="U450" i="23"/>
  <c r="T450" i="23"/>
  <c r="AB438" i="23"/>
  <c r="AA438" i="23"/>
  <c r="Z438" i="23"/>
  <c r="Y438" i="23"/>
  <c r="X438" i="23"/>
  <c r="W438" i="23"/>
  <c r="V438" i="23"/>
  <c r="U438" i="23"/>
  <c r="T438" i="23"/>
  <c r="AB429" i="23"/>
  <c r="AB435" i="23" s="1"/>
  <c r="AA429" i="23"/>
  <c r="AA435" i="23" s="1"/>
  <c r="Z429" i="23"/>
  <c r="Z435" i="23" s="1"/>
  <c r="Y429" i="23"/>
  <c r="Y435" i="23" s="1"/>
  <c r="X429" i="23"/>
  <c r="X435" i="23" s="1"/>
  <c r="W429" i="23"/>
  <c r="W435" i="23" s="1"/>
  <c r="V429" i="23"/>
  <c r="V435" i="23" s="1"/>
  <c r="U429" i="23"/>
  <c r="U435" i="23" s="1"/>
  <c r="T429" i="23"/>
  <c r="AB426" i="23"/>
  <c r="AA426" i="23"/>
  <c r="Z426" i="23"/>
  <c r="Y426" i="23"/>
  <c r="X426" i="23"/>
  <c r="W426" i="23"/>
  <c r="V426" i="23"/>
  <c r="U426" i="23"/>
  <c r="T426" i="23"/>
  <c r="S426" i="23"/>
  <c r="R426" i="23"/>
  <c r="Q426" i="23"/>
  <c r="AB423" i="23"/>
  <c r="AA423" i="23"/>
  <c r="Z423" i="23"/>
  <c r="Y423" i="23"/>
  <c r="X423" i="23"/>
  <c r="W423" i="23"/>
  <c r="V423" i="23"/>
  <c r="U423" i="23"/>
  <c r="T423" i="23"/>
  <c r="S423" i="23"/>
  <c r="R423" i="23"/>
  <c r="Q423" i="23"/>
  <c r="AB420" i="23"/>
  <c r="AA420" i="23"/>
  <c r="Z420" i="23"/>
  <c r="Y420" i="23"/>
  <c r="X420" i="23"/>
  <c r="W420" i="23"/>
  <c r="V420" i="23"/>
  <c r="U420" i="23"/>
  <c r="T420" i="23"/>
  <c r="S420" i="23"/>
  <c r="R420" i="23"/>
  <c r="Q420" i="23"/>
  <c r="AB417" i="23"/>
  <c r="AA417" i="23"/>
  <c r="Z417" i="23"/>
  <c r="Y417" i="23"/>
  <c r="X417" i="23"/>
  <c r="W417" i="23"/>
  <c r="V417" i="23"/>
  <c r="U417" i="23"/>
  <c r="T417" i="23"/>
  <c r="S417" i="23"/>
  <c r="R417" i="23"/>
  <c r="Q417" i="23"/>
  <c r="R414" i="23"/>
  <c r="Q414" i="23"/>
  <c r="AB411" i="23"/>
  <c r="AA411" i="23"/>
  <c r="Z411" i="23"/>
  <c r="Y411" i="23"/>
  <c r="X411" i="23"/>
  <c r="W411" i="23"/>
  <c r="V411" i="23"/>
  <c r="U411" i="23"/>
  <c r="T411" i="23"/>
  <c r="S411" i="23"/>
  <c r="R411" i="23"/>
  <c r="Q411" i="23"/>
  <c r="AB408" i="23"/>
  <c r="AA408" i="23"/>
  <c r="Z408" i="23"/>
  <c r="Y408" i="23"/>
  <c r="X408" i="23"/>
  <c r="W408" i="23"/>
  <c r="V408" i="23"/>
  <c r="U408" i="23"/>
  <c r="T408" i="23"/>
  <c r="S408" i="23"/>
  <c r="R408" i="23"/>
  <c r="Q408" i="23"/>
  <c r="AB405" i="23"/>
  <c r="AA405" i="23"/>
  <c r="Z405" i="23"/>
  <c r="Y405" i="23"/>
  <c r="X405" i="23"/>
  <c r="W405" i="23"/>
  <c r="V405" i="23"/>
  <c r="U405" i="23"/>
  <c r="T405" i="23"/>
  <c r="AB399" i="23"/>
  <c r="AA399" i="23"/>
  <c r="Z399" i="23"/>
  <c r="Y399" i="23"/>
  <c r="X399" i="23"/>
  <c r="W399" i="23"/>
  <c r="V399" i="23"/>
  <c r="U399" i="23"/>
  <c r="T399" i="23"/>
  <c r="S399" i="23"/>
  <c r="R399" i="23"/>
  <c r="Q399" i="23"/>
  <c r="AB396" i="23"/>
  <c r="AA396" i="23"/>
  <c r="Z396" i="23"/>
  <c r="Y396" i="23"/>
  <c r="X396" i="23"/>
  <c r="W396" i="23"/>
  <c r="V396" i="23"/>
  <c r="U396" i="23"/>
  <c r="T396" i="23"/>
  <c r="AB393" i="23"/>
  <c r="AA393" i="23"/>
  <c r="Z393" i="23"/>
  <c r="Y393" i="23"/>
  <c r="X393" i="23"/>
  <c r="W393" i="23"/>
  <c r="V393" i="23"/>
  <c r="U393" i="23"/>
  <c r="T393" i="23"/>
  <c r="S393" i="23"/>
  <c r="AB390" i="23"/>
  <c r="AA390" i="23"/>
  <c r="Z390" i="23"/>
  <c r="Y390" i="23"/>
  <c r="X390" i="23"/>
  <c r="W390" i="23"/>
  <c r="V390" i="23"/>
  <c r="U390" i="23"/>
  <c r="T390" i="23"/>
  <c r="AB384" i="23"/>
  <c r="AA384" i="23"/>
  <c r="Z384" i="23"/>
  <c r="Y384" i="23"/>
  <c r="X384" i="23"/>
  <c r="W384" i="23"/>
  <c r="V384" i="23"/>
  <c r="U384" i="23"/>
  <c r="T384" i="23"/>
  <c r="S384" i="23"/>
  <c r="R384" i="23"/>
  <c r="Q384" i="23"/>
  <c r="AB381" i="23"/>
  <c r="AA381" i="23"/>
  <c r="Z381" i="23"/>
  <c r="Y381" i="23"/>
  <c r="X381" i="23"/>
  <c r="W381" i="23"/>
  <c r="V381" i="23"/>
  <c r="U381" i="23"/>
  <c r="T381" i="23"/>
  <c r="S381" i="23"/>
  <c r="R381" i="23"/>
  <c r="Q381" i="23"/>
  <c r="AB378" i="23"/>
  <c r="AA378" i="23"/>
  <c r="Z378" i="23"/>
  <c r="Y378" i="23"/>
  <c r="X378" i="23"/>
  <c r="W378" i="23"/>
  <c r="V378" i="23"/>
  <c r="U378" i="23"/>
  <c r="T378" i="23"/>
  <c r="S378" i="23"/>
  <c r="R378" i="23"/>
  <c r="Q378" i="23"/>
  <c r="AB375" i="23"/>
  <c r="AA375" i="23"/>
  <c r="Z375" i="23"/>
  <c r="Y375" i="23"/>
  <c r="X375" i="23"/>
  <c r="W375" i="23"/>
  <c r="V375" i="23"/>
  <c r="U375" i="23"/>
  <c r="T375" i="23"/>
  <c r="S375" i="23"/>
  <c r="AB372" i="23"/>
  <c r="AA372" i="23"/>
  <c r="Z372" i="23"/>
  <c r="Y372" i="23"/>
  <c r="X372" i="23"/>
  <c r="W372" i="23"/>
  <c r="V372" i="23"/>
  <c r="U372" i="23"/>
  <c r="T372" i="23"/>
  <c r="S372" i="23"/>
  <c r="R372" i="23"/>
  <c r="AB369" i="23"/>
  <c r="AA369" i="23"/>
  <c r="Z369" i="23"/>
  <c r="Y369" i="23"/>
  <c r="X369" i="23"/>
  <c r="W369" i="23"/>
  <c r="V369" i="23"/>
  <c r="U369" i="23"/>
  <c r="T369" i="23"/>
  <c r="AB366" i="23"/>
  <c r="AA366" i="23"/>
  <c r="Z366" i="23"/>
  <c r="Y366" i="23"/>
  <c r="X366" i="23"/>
  <c r="W366" i="23"/>
  <c r="V366" i="23"/>
  <c r="U366" i="23"/>
  <c r="T366" i="23"/>
  <c r="R366" i="23"/>
  <c r="AB363" i="23"/>
  <c r="AA363" i="23"/>
  <c r="Z363" i="23"/>
  <c r="Y363" i="23"/>
  <c r="X363" i="23"/>
  <c r="W363" i="23"/>
  <c r="V363" i="23"/>
  <c r="U363" i="23"/>
  <c r="T363" i="23"/>
  <c r="AB360" i="23"/>
  <c r="AA360" i="23"/>
  <c r="Z360" i="23"/>
  <c r="Y360" i="23"/>
  <c r="X360" i="23"/>
  <c r="W360" i="23"/>
  <c r="V360" i="23"/>
  <c r="U360" i="23"/>
  <c r="T360" i="23"/>
  <c r="AB357" i="23"/>
  <c r="AA357" i="23"/>
  <c r="Z357" i="23"/>
  <c r="Y357" i="23"/>
  <c r="X357" i="23"/>
  <c r="W357" i="23"/>
  <c r="V357" i="23"/>
  <c r="U357" i="23"/>
  <c r="T357" i="23"/>
  <c r="S357" i="23"/>
  <c r="R357" i="23"/>
  <c r="Q357" i="23"/>
  <c r="AB354" i="23"/>
  <c r="AA354" i="23"/>
  <c r="Z354" i="23"/>
  <c r="Y354" i="23"/>
  <c r="X354" i="23"/>
  <c r="W354" i="23"/>
  <c r="V354" i="23"/>
  <c r="U354" i="23"/>
  <c r="T354" i="23"/>
  <c r="S354" i="23"/>
  <c r="R354" i="23"/>
  <c r="Q354" i="23"/>
  <c r="AB351" i="23"/>
  <c r="AA351" i="23"/>
  <c r="Z351" i="23"/>
  <c r="Y351" i="23"/>
  <c r="X351" i="23"/>
  <c r="W351" i="23"/>
  <c r="V351" i="23"/>
  <c r="U351" i="23"/>
  <c r="T351" i="23"/>
  <c r="S351" i="23"/>
  <c r="R351" i="23"/>
  <c r="Q351" i="23"/>
  <c r="AB348" i="23"/>
  <c r="AA348" i="23"/>
  <c r="Z348" i="23"/>
  <c r="Y348" i="23"/>
  <c r="X348" i="23"/>
  <c r="W348" i="23"/>
  <c r="V348" i="23"/>
  <c r="U348" i="23"/>
  <c r="T348" i="23"/>
  <c r="Q348" i="23"/>
  <c r="AB345" i="23"/>
  <c r="AA345" i="23"/>
  <c r="Z345" i="23"/>
  <c r="Y345" i="23"/>
  <c r="X345" i="23"/>
  <c r="W345" i="23"/>
  <c r="V345" i="23"/>
  <c r="U345" i="23"/>
  <c r="T345" i="23"/>
  <c r="S345" i="23"/>
  <c r="R345" i="23"/>
  <c r="Q345" i="23"/>
  <c r="AB342" i="23"/>
  <c r="AA342" i="23"/>
  <c r="Z342" i="23"/>
  <c r="Y342" i="23"/>
  <c r="X342" i="23"/>
  <c r="W342" i="23"/>
  <c r="V342" i="23"/>
  <c r="U342" i="23"/>
  <c r="T342" i="23"/>
  <c r="S342" i="23"/>
  <c r="R342" i="23"/>
  <c r="Q342" i="23"/>
  <c r="AB339" i="23"/>
  <c r="AA339" i="23"/>
  <c r="Z339" i="23"/>
  <c r="Y339" i="23"/>
  <c r="X339" i="23"/>
  <c r="W339" i="23"/>
  <c r="V339" i="23"/>
  <c r="U339" i="23"/>
  <c r="T339" i="23"/>
  <c r="S339" i="23"/>
  <c r="R339" i="23"/>
  <c r="Q339" i="23"/>
  <c r="AB336" i="23"/>
  <c r="AA336" i="23"/>
  <c r="Z336" i="23"/>
  <c r="Y336" i="23"/>
  <c r="X336" i="23"/>
  <c r="W336" i="23"/>
  <c r="V336" i="23"/>
  <c r="U336" i="23"/>
  <c r="T336" i="23"/>
  <c r="S336" i="23"/>
  <c r="AB333" i="23"/>
  <c r="AA333" i="23"/>
  <c r="Z333" i="23"/>
  <c r="Y333" i="23"/>
  <c r="X333" i="23"/>
  <c r="W333" i="23"/>
  <c r="V333" i="23"/>
  <c r="U333" i="23"/>
  <c r="T333" i="23"/>
  <c r="S333" i="23"/>
  <c r="R333" i="23"/>
  <c r="AB330" i="23"/>
  <c r="AA330" i="23"/>
  <c r="Z330" i="23"/>
  <c r="Y330" i="23"/>
  <c r="X330" i="23"/>
  <c r="W330" i="23"/>
  <c r="V330" i="23"/>
  <c r="U330" i="23"/>
  <c r="T330" i="23"/>
  <c r="S330" i="23"/>
  <c r="AB327" i="23"/>
  <c r="AA327" i="23"/>
  <c r="Z327" i="23"/>
  <c r="Y327" i="23"/>
  <c r="X327" i="23"/>
  <c r="W327" i="23"/>
  <c r="V327" i="23"/>
  <c r="U327" i="23"/>
  <c r="T327" i="23"/>
  <c r="S327" i="23"/>
  <c r="AB324" i="23"/>
  <c r="AA324" i="23"/>
  <c r="Z324" i="23"/>
  <c r="Y324" i="23"/>
  <c r="X324" i="23"/>
  <c r="W324" i="23"/>
  <c r="V324" i="23"/>
  <c r="U324" i="23"/>
  <c r="T324" i="23"/>
  <c r="S324" i="23"/>
  <c r="AB321" i="23"/>
  <c r="AA321" i="23"/>
  <c r="Z321" i="23"/>
  <c r="Y321" i="23"/>
  <c r="X321" i="23"/>
  <c r="W321" i="23"/>
  <c r="V321" i="23"/>
  <c r="U321" i="23"/>
  <c r="T321" i="23"/>
  <c r="S321" i="23"/>
  <c r="R321" i="23"/>
  <c r="AB318" i="23"/>
  <c r="AA318" i="23"/>
  <c r="Z318" i="23"/>
  <c r="Y318" i="23"/>
  <c r="X318" i="23"/>
  <c r="W318" i="23"/>
  <c r="V318" i="23"/>
  <c r="U318" i="23"/>
  <c r="T318" i="23"/>
  <c r="S318" i="23"/>
  <c r="AB315" i="23"/>
  <c r="AA315" i="23"/>
  <c r="Z315" i="23"/>
  <c r="Y315" i="23"/>
  <c r="X315" i="23"/>
  <c r="W315" i="23"/>
  <c r="V315" i="23"/>
  <c r="U315" i="23"/>
  <c r="T315" i="23"/>
  <c r="S315" i="23"/>
  <c r="R315" i="23"/>
  <c r="Q315" i="23"/>
  <c r="AB294" i="23"/>
  <c r="AA294" i="23"/>
  <c r="Z294" i="23"/>
  <c r="Y294" i="23"/>
  <c r="X294" i="23"/>
  <c r="W294" i="23"/>
  <c r="V294" i="23"/>
  <c r="U294" i="23"/>
  <c r="T294" i="23"/>
  <c r="S294" i="23"/>
  <c r="R294" i="23"/>
  <c r="Q294" i="23"/>
  <c r="AB276" i="23"/>
  <c r="AA276" i="23"/>
  <c r="Z276" i="23"/>
  <c r="Y276" i="23"/>
  <c r="X276" i="23"/>
  <c r="W276" i="23"/>
  <c r="V276" i="23"/>
  <c r="U276" i="23"/>
  <c r="T276" i="23"/>
  <c r="Q276" i="23"/>
  <c r="AB273" i="23"/>
  <c r="AA273" i="23"/>
  <c r="Z273" i="23"/>
  <c r="Y273" i="23"/>
  <c r="X273" i="23"/>
  <c r="W273" i="23"/>
  <c r="V273" i="23"/>
  <c r="U273" i="23"/>
  <c r="T273" i="23"/>
  <c r="S273" i="23"/>
  <c r="R273" i="23"/>
  <c r="AB270" i="23"/>
  <c r="AA270" i="23"/>
  <c r="Z270" i="23"/>
  <c r="Y270" i="23"/>
  <c r="X270" i="23"/>
  <c r="W270" i="23"/>
  <c r="V270" i="23"/>
  <c r="U270" i="23"/>
  <c r="T270" i="23"/>
  <c r="S270" i="23"/>
  <c r="AB267" i="23"/>
  <c r="AA267" i="23"/>
  <c r="Z267" i="23"/>
  <c r="Y267" i="23"/>
  <c r="X267" i="23"/>
  <c r="W267" i="23"/>
  <c r="V267" i="23"/>
  <c r="U267" i="23"/>
  <c r="T267" i="23"/>
  <c r="S267" i="23"/>
  <c r="R267" i="23"/>
  <c r="AB264" i="23"/>
  <c r="AA264" i="23"/>
  <c r="Z264" i="23"/>
  <c r="Y264" i="23"/>
  <c r="X264" i="23"/>
  <c r="W264" i="23"/>
  <c r="V264" i="23"/>
  <c r="U264" i="23"/>
  <c r="T264" i="23"/>
  <c r="AB261" i="23"/>
  <c r="AA261" i="23"/>
  <c r="Z261" i="23"/>
  <c r="Y261" i="23"/>
  <c r="X261" i="23"/>
  <c r="W261" i="23"/>
  <c r="V261" i="23"/>
  <c r="U261" i="23"/>
  <c r="T261" i="23"/>
  <c r="R261" i="23"/>
  <c r="AB258" i="23"/>
  <c r="AA258" i="23"/>
  <c r="Z258" i="23"/>
  <c r="Y258" i="23"/>
  <c r="X258" i="23"/>
  <c r="W258" i="23"/>
  <c r="V258" i="23"/>
  <c r="U258" i="23"/>
  <c r="T258" i="23"/>
  <c r="AB255" i="23"/>
  <c r="AA255" i="23"/>
  <c r="Z255" i="23"/>
  <c r="Y255" i="23"/>
  <c r="X255" i="23"/>
  <c r="W255" i="23"/>
  <c r="V255" i="23"/>
  <c r="U255" i="23"/>
  <c r="T255" i="23"/>
  <c r="AB252" i="23"/>
  <c r="AA252" i="23"/>
  <c r="Z252" i="23"/>
  <c r="Y252" i="23"/>
  <c r="X252" i="23"/>
  <c r="W252" i="23"/>
  <c r="V252" i="23"/>
  <c r="U252" i="23"/>
  <c r="T252" i="23"/>
  <c r="AB249" i="23"/>
  <c r="AA249" i="23"/>
  <c r="Z249" i="23"/>
  <c r="Y249" i="23"/>
  <c r="X249" i="23"/>
  <c r="W249" i="23"/>
  <c r="V249" i="23"/>
  <c r="U249" i="23"/>
  <c r="T249" i="23"/>
  <c r="AB246" i="23"/>
  <c r="AA246" i="23"/>
  <c r="Z246" i="23"/>
  <c r="Y246" i="23"/>
  <c r="X246" i="23"/>
  <c r="W246" i="23"/>
  <c r="V246" i="23"/>
  <c r="U246" i="23"/>
  <c r="T246" i="23"/>
  <c r="S246" i="23"/>
  <c r="R246" i="23"/>
  <c r="Q246" i="23"/>
  <c r="AB243" i="23"/>
  <c r="AA243" i="23"/>
  <c r="Z243" i="23"/>
  <c r="Y243" i="23"/>
  <c r="X243" i="23"/>
  <c r="W243" i="23"/>
  <c r="V243" i="23"/>
  <c r="U243" i="23"/>
  <c r="T243" i="23"/>
  <c r="S243" i="23"/>
  <c r="R243" i="23"/>
  <c r="Q243" i="23"/>
  <c r="AB240" i="23"/>
  <c r="AA240" i="23"/>
  <c r="Z240" i="23"/>
  <c r="Y240" i="23"/>
  <c r="X240" i="23"/>
  <c r="W240" i="23"/>
  <c r="V240" i="23"/>
  <c r="U240" i="23"/>
  <c r="T240" i="23"/>
  <c r="S240" i="23"/>
  <c r="R240" i="23"/>
  <c r="Q240" i="23"/>
  <c r="AB237" i="23"/>
  <c r="AA237" i="23"/>
  <c r="Z237" i="23"/>
  <c r="Y237" i="23"/>
  <c r="X237" i="23"/>
  <c r="W237" i="23"/>
  <c r="V237" i="23"/>
  <c r="U237" i="23"/>
  <c r="T237" i="23"/>
  <c r="S237" i="23"/>
  <c r="R237" i="23"/>
  <c r="Q237" i="23"/>
  <c r="AB234" i="23"/>
  <c r="AA234" i="23"/>
  <c r="Z234" i="23"/>
  <c r="Y234" i="23"/>
  <c r="X234" i="23"/>
  <c r="W234" i="23"/>
  <c r="V234" i="23"/>
  <c r="U234" i="23"/>
  <c r="T234" i="23"/>
  <c r="AB231" i="23"/>
  <c r="AA231" i="23"/>
  <c r="Z231" i="23"/>
  <c r="Y231" i="23"/>
  <c r="X231" i="23"/>
  <c r="W231" i="23"/>
  <c r="V231" i="23"/>
  <c r="U231" i="23"/>
  <c r="T231" i="23"/>
  <c r="S231" i="23"/>
  <c r="R231" i="23"/>
  <c r="Q231" i="23"/>
  <c r="AB228" i="23"/>
  <c r="AA228" i="23"/>
  <c r="Z228" i="23"/>
  <c r="Y228" i="23"/>
  <c r="X228" i="23"/>
  <c r="W228" i="23"/>
  <c r="V228" i="23"/>
  <c r="U228" i="23"/>
  <c r="T228" i="23"/>
  <c r="S228" i="23"/>
  <c r="R228" i="23"/>
  <c r="Q228" i="23"/>
  <c r="AB225" i="23"/>
  <c r="AA225" i="23"/>
  <c r="Z225" i="23"/>
  <c r="Y225" i="23"/>
  <c r="X225" i="23"/>
  <c r="W225" i="23"/>
  <c r="V225" i="23"/>
  <c r="U225" i="23"/>
  <c r="T225" i="23"/>
  <c r="S225" i="23"/>
  <c r="R225" i="23"/>
  <c r="Q225" i="23"/>
  <c r="S222" i="23"/>
  <c r="R222" i="23"/>
  <c r="Q222" i="23"/>
  <c r="S219" i="23"/>
  <c r="R219" i="23"/>
  <c r="Q219" i="23"/>
  <c r="AB216" i="23"/>
  <c r="AA216" i="23"/>
  <c r="Z216" i="23"/>
  <c r="Y216" i="23"/>
  <c r="X216" i="23"/>
  <c r="W216" i="23"/>
  <c r="V216" i="23"/>
  <c r="U216" i="23"/>
  <c r="T216" i="23"/>
  <c r="S213" i="23"/>
  <c r="R213" i="23"/>
  <c r="Q213" i="23"/>
  <c r="AB210" i="23"/>
  <c r="AA210" i="23"/>
  <c r="Z210" i="23"/>
  <c r="Y210" i="23"/>
  <c r="X210" i="23"/>
  <c r="W210" i="23"/>
  <c r="V210" i="23"/>
  <c r="U210" i="23"/>
  <c r="T210" i="23"/>
  <c r="AB201" i="23"/>
  <c r="AA201" i="23"/>
  <c r="Z201" i="23"/>
  <c r="Y201" i="23"/>
  <c r="X201" i="23"/>
  <c r="W201" i="23"/>
  <c r="V201" i="23"/>
  <c r="U201" i="23"/>
  <c r="T201" i="23"/>
  <c r="S201" i="23"/>
  <c r="R201" i="23"/>
  <c r="Q201" i="23"/>
  <c r="AB198" i="23"/>
  <c r="AA198" i="23"/>
  <c r="Z198" i="23"/>
  <c r="Y198" i="23"/>
  <c r="X198" i="23"/>
  <c r="W198" i="23"/>
  <c r="V198" i="23"/>
  <c r="U198" i="23"/>
  <c r="T198" i="23"/>
  <c r="AB195" i="23"/>
  <c r="AA195" i="23"/>
  <c r="Z195" i="23"/>
  <c r="Y195" i="23"/>
  <c r="X195" i="23"/>
  <c r="W195" i="23"/>
  <c r="V195" i="23"/>
  <c r="U195" i="23"/>
  <c r="T195" i="23"/>
  <c r="AB189" i="23"/>
  <c r="AA189" i="23"/>
  <c r="Z189" i="23"/>
  <c r="Y189" i="23"/>
  <c r="X189" i="23"/>
  <c r="W189" i="23"/>
  <c r="V189" i="23"/>
  <c r="U189" i="23"/>
  <c r="T189" i="23"/>
  <c r="S189" i="23"/>
  <c r="R189" i="23"/>
  <c r="Q189" i="23"/>
  <c r="AB186" i="23"/>
  <c r="AA186" i="23"/>
  <c r="Z186" i="23"/>
  <c r="Y186" i="23"/>
  <c r="X186" i="23"/>
  <c r="W186" i="23"/>
  <c r="V186" i="23"/>
  <c r="U186" i="23"/>
  <c r="T186" i="23"/>
  <c r="AB183" i="23"/>
  <c r="AA183" i="23"/>
  <c r="Z183" i="23"/>
  <c r="Y183" i="23"/>
  <c r="X183" i="23"/>
  <c r="W183" i="23"/>
  <c r="V183" i="23"/>
  <c r="U183" i="23"/>
  <c r="T183" i="23"/>
  <c r="AB177" i="23"/>
  <c r="AB168" i="23"/>
  <c r="AA168" i="23"/>
  <c r="Z168" i="23"/>
  <c r="Y168" i="23"/>
  <c r="X168" i="23"/>
  <c r="W168" i="23"/>
  <c r="V168" i="23"/>
  <c r="U168" i="23"/>
  <c r="T168" i="23"/>
  <c r="S168" i="23"/>
  <c r="Q168" i="23"/>
  <c r="AB165" i="23"/>
  <c r="AA165" i="23"/>
  <c r="Z165" i="23"/>
  <c r="Y165" i="23"/>
  <c r="X165" i="23"/>
  <c r="W165" i="23"/>
  <c r="V165" i="23"/>
  <c r="U165" i="23"/>
  <c r="T165" i="23"/>
  <c r="S165" i="23"/>
  <c r="R165" i="23"/>
  <c r="Q165" i="23"/>
  <c r="W162" i="23"/>
  <c r="V162" i="23"/>
  <c r="U162" i="23"/>
  <c r="T162" i="23"/>
  <c r="S162" i="23"/>
  <c r="R162" i="23"/>
  <c r="Q162" i="23"/>
  <c r="AB159" i="23"/>
  <c r="AA159" i="23"/>
  <c r="Z159" i="23"/>
  <c r="Y159" i="23"/>
  <c r="X159" i="23"/>
  <c r="Q159" i="23"/>
  <c r="AB153" i="23"/>
  <c r="AA153" i="23"/>
  <c r="Z153" i="23"/>
  <c r="Y153" i="23"/>
  <c r="X153" i="23"/>
  <c r="W153" i="23"/>
  <c r="V153" i="23"/>
  <c r="U153" i="23"/>
  <c r="T153" i="23"/>
  <c r="S153" i="23"/>
  <c r="R153" i="23"/>
  <c r="AB150" i="23"/>
  <c r="AA150" i="23"/>
  <c r="Z150" i="23"/>
  <c r="Y150" i="23"/>
  <c r="X150" i="23"/>
  <c r="W150" i="23"/>
  <c r="V150" i="23"/>
  <c r="U150" i="23"/>
  <c r="T150" i="23"/>
  <c r="S150" i="23"/>
  <c r="R150" i="23"/>
  <c r="Q150" i="23"/>
  <c r="AB147" i="23"/>
  <c r="AA147" i="23"/>
  <c r="Z147" i="23"/>
  <c r="Y147" i="23"/>
  <c r="X147" i="23"/>
  <c r="W147" i="23"/>
  <c r="V147" i="23"/>
  <c r="U147" i="23"/>
  <c r="T147" i="23"/>
  <c r="AB144" i="23"/>
  <c r="AA144" i="23"/>
  <c r="Z144" i="23"/>
  <c r="Y144" i="23"/>
  <c r="X144" i="23"/>
  <c r="W144" i="23"/>
  <c r="V144" i="23"/>
  <c r="U144" i="23"/>
  <c r="T144" i="23"/>
  <c r="S144" i="23"/>
  <c r="AB141" i="23"/>
  <c r="AA141" i="23"/>
  <c r="Z141" i="23"/>
  <c r="Y141" i="23"/>
  <c r="X141" i="23"/>
  <c r="W141" i="23"/>
  <c r="V141" i="23"/>
  <c r="U141" i="23"/>
  <c r="T141" i="23"/>
  <c r="S141" i="23"/>
  <c r="R141" i="23"/>
  <c r="Q141" i="23"/>
  <c r="AB138" i="23"/>
  <c r="AA138" i="23"/>
  <c r="Z138" i="23"/>
  <c r="Y138" i="23"/>
  <c r="X138" i="23"/>
  <c r="W138" i="23"/>
  <c r="V138" i="23"/>
  <c r="U138" i="23"/>
  <c r="T138" i="23"/>
  <c r="AB135" i="23"/>
  <c r="AA135" i="23"/>
  <c r="Z135" i="23"/>
  <c r="Y135" i="23"/>
  <c r="X135" i="23"/>
  <c r="W135" i="23"/>
  <c r="V135" i="23"/>
  <c r="U135" i="23"/>
  <c r="T135" i="23"/>
  <c r="AB132" i="23"/>
  <c r="AA132" i="23"/>
  <c r="Z132" i="23"/>
  <c r="Y132" i="23"/>
  <c r="X132" i="23"/>
  <c r="W132" i="23"/>
  <c r="V132" i="23"/>
  <c r="U132" i="23"/>
  <c r="T132" i="23"/>
  <c r="AB129" i="23"/>
  <c r="AA129" i="23"/>
  <c r="Z129" i="23"/>
  <c r="Y129" i="23"/>
  <c r="X129" i="23"/>
  <c r="W129" i="23"/>
  <c r="V129" i="23"/>
  <c r="U129" i="23"/>
  <c r="T129" i="23"/>
  <c r="S129" i="23"/>
  <c r="AB126" i="23"/>
  <c r="AA126" i="23"/>
  <c r="Z126" i="23"/>
  <c r="Y126" i="23"/>
  <c r="X126" i="23"/>
  <c r="W126" i="23"/>
  <c r="V126" i="23"/>
  <c r="U126" i="23"/>
  <c r="T126" i="23"/>
  <c r="S126" i="23"/>
  <c r="R126" i="23"/>
  <c r="AB123" i="23"/>
  <c r="AA123" i="23"/>
  <c r="Z123" i="23"/>
  <c r="Y123" i="23"/>
  <c r="X123" i="23"/>
  <c r="W123" i="23"/>
  <c r="V123" i="23"/>
  <c r="U123" i="23"/>
  <c r="T123" i="23"/>
  <c r="S123" i="23"/>
  <c r="AB120" i="23"/>
  <c r="AA120" i="23"/>
  <c r="Z120" i="23"/>
  <c r="Y120" i="23"/>
  <c r="X120" i="23"/>
  <c r="W120" i="23"/>
  <c r="V120" i="23"/>
  <c r="U120" i="23"/>
  <c r="T120" i="23"/>
  <c r="Q120" i="23"/>
  <c r="AB114" i="23"/>
  <c r="AA114" i="23"/>
  <c r="Z114" i="23"/>
  <c r="Y114" i="23"/>
  <c r="X114" i="23"/>
  <c r="W114" i="23"/>
  <c r="V114" i="23"/>
  <c r="U114" i="23"/>
  <c r="T114" i="23"/>
  <c r="AB111" i="23"/>
  <c r="AA111" i="23"/>
  <c r="Z111" i="23"/>
  <c r="Y111" i="23"/>
  <c r="X111" i="23"/>
  <c r="W111" i="23"/>
  <c r="V111" i="23"/>
  <c r="U111" i="23"/>
  <c r="T111" i="23"/>
  <c r="S111" i="23"/>
  <c r="R111" i="23"/>
  <c r="AB108" i="23"/>
  <c r="AA108" i="23"/>
  <c r="Z108" i="23"/>
  <c r="Y108" i="23"/>
  <c r="X108" i="23"/>
  <c r="W108" i="23"/>
  <c r="V108" i="23"/>
  <c r="U108" i="23"/>
  <c r="T108" i="23"/>
  <c r="R108" i="23"/>
  <c r="Q108" i="23"/>
  <c r="AB105" i="23"/>
  <c r="AA105" i="23"/>
  <c r="Z105" i="23"/>
  <c r="Y105" i="23"/>
  <c r="X105" i="23"/>
  <c r="W105" i="23"/>
  <c r="V105" i="23"/>
  <c r="U105" i="23"/>
  <c r="T105" i="23"/>
  <c r="R105" i="23"/>
  <c r="AB102" i="23"/>
  <c r="AA102" i="23"/>
  <c r="Z102" i="23"/>
  <c r="Y102" i="23"/>
  <c r="X102" i="23"/>
  <c r="W102" i="23"/>
  <c r="V102" i="23"/>
  <c r="U102" i="23"/>
  <c r="T102" i="23"/>
  <c r="AB99" i="23"/>
  <c r="AA99" i="23"/>
  <c r="Z99" i="23"/>
  <c r="Y99" i="23"/>
  <c r="X99" i="23"/>
  <c r="W99" i="23"/>
  <c r="V99" i="23"/>
  <c r="U99" i="23"/>
  <c r="T99" i="23"/>
  <c r="AB93" i="23"/>
  <c r="AA93" i="23"/>
  <c r="Z93" i="23"/>
  <c r="Y93" i="23"/>
  <c r="X93" i="23"/>
  <c r="W93" i="23"/>
  <c r="V93" i="23"/>
  <c r="U93" i="23"/>
  <c r="T93" i="23"/>
  <c r="S93" i="23"/>
  <c r="R93" i="23"/>
  <c r="Q93" i="23"/>
  <c r="AB90" i="23"/>
  <c r="AA90" i="23"/>
  <c r="Z90" i="23"/>
  <c r="Y90" i="23"/>
  <c r="X90" i="23"/>
  <c r="W90" i="23"/>
  <c r="V90" i="23"/>
  <c r="U90" i="23"/>
  <c r="T90" i="23"/>
  <c r="S90" i="23"/>
  <c r="R90" i="23"/>
  <c r="Q90" i="23"/>
  <c r="AB87" i="23"/>
  <c r="AA87" i="23"/>
  <c r="Z87" i="23"/>
  <c r="Y87" i="23"/>
  <c r="X87" i="23"/>
  <c r="W87" i="23"/>
  <c r="V87" i="23"/>
  <c r="U87" i="23"/>
  <c r="T87" i="23"/>
  <c r="S87" i="23"/>
  <c r="R87" i="23"/>
  <c r="V84" i="23"/>
  <c r="U84" i="23"/>
  <c r="T84" i="23"/>
  <c r="S84" i="23"/>
  <c r="AB81" i="23"/>
  <c r="AA81" i="23"/>
  <c r="Z81" i="23"/>
  <c r="Y81" i="23"/>
  <c r="X81" i="23"/>
  <c r="W81" i="23"/>
  <c r="AB75" i="23"/>
  <c r="AA75" i="23"/>
  <c r="Z75" i="23"/>
  <c r="Y75" i="23"/>
  <c r="X75" i="23"/>
  <c r="W75" i="23"/>
  <c r="V75" i="23"/>
  <c r="U75" i="23"/>
  <c r="T75" i="23"/>
  <c r="S75" i="23"/>
  <c r="R75" i="23"/>
  <c r="Q75" i="23"/>
  <c r="AB72" i="23"/>
  <c r="AA72" i="23"/>
  <c r="Z72" i="23"/>
  <c r="Y72" i="23"/>
  <c r="X72" i="23"/>
  <c r="W72" i="23"/>
  <c r="V72" i="23"/>
  <c r="U72" i="23"/>
  <c r="T72" i="23"/>
  <c r="S72" i="23"/>
  <c r="R72" i="23"/>
  <c r="Q72" i="23"/>
  <c r="X69" i="23"/>
  <c r="W69" i="23"/>
  <c r="V69" i="23"/>
  <c r="U69" i="23"/>
  <c r="T69" i="23"/>
  <c r="S69" i="23"/>
  <c r="R69" i="23"/>
  <c r="Q69" i="23"/>
  <c r="AB66" i="23"/>
  <c r="AA66" i="23"/>
  <c r="Z66" i="23"/>
  <c r="Y66" i="23"/>
  <c r="X66" i="23"/>
  <c r="W66" i="23"/>
  <c r="V66" i="23"/>
  <c r="U66" i="23"/>
  <c r="AB57" i="23"/>
  <c r="AA57" i="23"/>
  <c r="Z57" i="23"/>
  <c r="Y57" i="23"/>
  <c r="X57" i="23"/>
  <c r="W57" i="23"/>
  <c r="V57" i="23"/>
  <c r="U57" i="23"/>
  <c r="T57" i="23"/>
  <c r="S57" i="23"/>
  <c r="AB51" i="23"/>
  <c r="AA51" i="23"/>
  <c r="Z51" i="23"/>
  <c r="Y51" i="23"/>
  <c r="X51" i="23"/>
  <c r="W51" i="23"/>
  <c r="V51" i="23"/>
  <c r="U51" i="23"/>
  <c r="T51" i="23"/>
  <c r="AB48" i="23"/>
  <c r="AA48" i="23"/>
  <c r="Z48" i="23"/>
  <c r="Y48" i="23"/>
  <c r="X48" i="23"/>
  <c r="W48" i="23"/>
  <c r="V48" i="23"/>
  <c r="U48" i="23"/>
  <c r="T48" i="23"/>
  <c r="X45" i="23"/>
  <c r="W45" i="23"/>
  <c r="V45" i="23"/>
  <c r="U45" i="23"/>
  <c r="T45" i="23"/>
  <c r="AB39" i="23"/>
  <c r="AB42" i="23" s="1"/>
  <c r="AA39" i="23"/>
  <c r="Z39" i="23"/>
  <c r="Y39" i="23"/>
  <c r="Y42" i="23" s="1"/>
  <c r="X39" i="23"/>
  <c r="X42" i="23" s="1"/>
  <c r="W39" i="23"/>
  <c r="W42" i="23" s="1"/>
  <c r="V39" i="23"/>
  <c r="V42" i="23" s="1"/>
  <c r="U39" i="23"/>
  <c r="U42" i="23" s="1"/>
  <c r="V36" i="23"/>
  <c r="AA42" i="23"/>
  <c r="Z42" i="23"/>
  <c r="AB33" i="23"/>
  <c r="AA33" i="23"/>
  <c r="Z33" i="23"/>
  <c r="Y33" i="23"/>
  <c r="X33" i="23"/>
  <c r="W33" i="23"/>
  <c r="V33" i="23"/>
  <c r="U33" i="23"/>
  <c r="T33" i="23"/>
  <c r="AB30" i="23"/>
  <c r="AA30" i="23"/>
  <c r="Z30" i="23"/>
  <c r="Y30" i="23"/>
  <c r="X30" i="23"/>
  <c r="W30" i="23"/>
  <c r="V30" i="23"/>
  <c r="U30" i="23"/>
  <c r="T30" i="23"/>
  <c r="S30" i="23"/>
  <c r="R30" i="23"/>
  <c r="Q30" i="23"/>
  <c r="AB27" i="23"/>
  <c r="AA27" i="23"/>
  <c r="Z27" i="23"/>
  <c r="Y27" i="23"/>
  <c r="X27" i="23"/>
  <c r="W27" i="23"/>
  <c r="V27" i="23"/>
  <c r="U27" i="23"/>
  <c r="T27" i="23"/>
  <c r="AB24" i="23"/>
  <c r="AA24" i="23"/>
  <c r="Z24" i="23"/>
  <c r="Y24" i="23"/>
  <c r="X24" i="23"/>
  <c r="W24" i="23"/>
  <c r="V24" i="23"/>
  <c r="U24" i="23"/>
  <c r="T24" i="23"/>
  <c r="S24" i="23"/>
  <c r="AB21" i="23"/>
  <c r="AA21" i="23"/>
  <c r="Z21" i="23"/>
  <c r="Y21" i="23"/>
  <c r="X21" i="23"/>
  <c r="W21" i="23"/>
  <c r="V21" i="23"/>
  <c r="U21" i="23"/>
  <c r="T21" i="23"/>
  <c r="S21" i="23"/>
  <c r="AB18" i="23"/>
  <c r="AA18" i="23"/>
  <c r="Z18" i="23"/>
  <c r="Y18" i="23"/>
  <c r="X18" i="23"/>
  <c r="W18" i="23"/>
  <c r="V18" i="23"/>
  <c r="U18" i="23"/>
  <c r="T18" i="23"/>
  <c r="S18" i="23"/>
  <c r="AB15" i="23"/>
  <c r="AA15" i="23"/>
  <c r="Z15" i="23"/>
  <c r="Y15" i="23"/>
  <c r="X15" i="23"/>
  <c r="W15" i="23"/>
  <c r="V15" i="23"/>
  <c r="U15" i="23"/>
  <c r="T15" i="23"/>
  <c r="V12" i="23"/>
  <c r="W12" i="23"/>
  <c r="X12" i="23"/>
  <c r="AC851" i="23"/>
  <c r="AC850" i="23"/>
  <c r="AC848" i="23"/>
  <c r="AC847" i="23"/>
  <c r="AC845" i="23"/>
  <c r="AC844" i="23"/>
  <c r="AC842" i="23"/>
  <c r="AC841" i="23"/>
  <c r="AC839" i="23"/>
  <c r="AC838" i="23"/>
  <c r="AC836" i="23"/>
  <c r="AC835" i="23"/>
  <c r="AC833" i="23"/>
  <c r="AC832" i="23"/>
  <c r="AC830" i="23"/>
  <c r="AC829" i="23"/>
  <c r="AC827" i="23"/>
  <c r="AC826" i="23"/>
  <c r="AC824" i="23"/>
  <c r="AC823" i="23"/>
  <c r="AC821" i="23"/>
  <c r="AC820" i="23"/>
  <c r="AC818" i="23"/>
  <c r="AC817" i="23"/>
  <c r="AC815" i="23"/>
  <c r="AC814" i="23"/>
  <c r="AC812" i="23"/>
  <c r="AC811" i="23"/>
  <c r="AC809" i="23"/>
  <c r="AC810" i="23" s="1"/>
  <c r="AC806" i="23"/>
  <c r="AC807" i="23" s="1"/>
  <c r="AC803" i="23"/>
  <c r="AC802" i="23"/>
  <c r="AC800" i="23"/>
  <c r="AC799" i="23"/>
  <c r="AC797" i="23"/>
  <c r="AC796" i="23"/>
  <c r="AC794" i="23"/>
  <c r="AC793" i="23"/>
  <c r="AC791" i="23"/>
  <c r="AC792" i="23" s="1"/>
  <c r="AC788" i="23"/>
  <c r="AC787" i="23"/>
  <c r="AC785" i="23"/>
  <c r="AC784" i="23"/>
  <c r="AC782" i="23"/>
  <c r="AC783" i="23" s="1"/>
  <c r="AC779" i="23"/>
  <c r="AC780" i="23" s="1"/>
  <c r="AC776" i="23"/>
  <c r="AC777" i="23" s="1"/>
  <c r="AC772" i="23"/>
  <c r="AC774" i="23" s="1"/>
  <c r="AC769" i="23"/>
  <c r="AC771" i="23" s="1"/>
  <c r="AC767" i="23"/>
  <c r="AC766" i="23"/>
  <c r="AC764" i="23"/>
  <c r="AC763" i="23"/>
  <c r="AC755" i="23"/>
  <c r="AC754" i="23"/>
  <c r="AC752" i="23"/>
  <c r="AC751" i="23"/>
  <c r="AC749" i="23"/>
  <c r="AC748" i="23"/>
  <c r="AC746" i="23"/>
  <c r="AC745" i="23"/>
  <c r="AC743" i="23"/>
  <c r="AC742" i="23"/>
  <c r="AC740" i="23"/>
  <c r="AC739" i="23"/>
  <c r="AC737" i="23"/>
  <c r="AC736" i="23"/>
  <c r="AC734" i="23"/>
  <c r="AC733" i="23"/>
  <c r="AC731" i="23"/>
  <c r="AC730" i="23"/>
  <c r="AC728" i="23"/>
  <c r="AC727" i="23"/>
  <c r="AC725" i="23"/>
  <c r="AC726" i="23" s="1"/>
  <c r="AC722" i="23"/>
  <c r="AC721" i="23"/>
  <c r="AC719" i="23"/>
  <c r="AC718" i="23"/>
  <c r="AC716" i="23"/>
  <c r="AC715" i="23"/>
  <c r="AC713" i="23"/>
  <c r="AC712" i="23"/>
  <c r="AC710" i="23"/>
  <c r="AC709" i="23"/>
  <c r="AC707" i="23"/>
  <c r="AC708" i="23" s="1"/>
  <c r="AC704" i="23"/>
  <c r="AC705" i="23" s="1"/>
  <c r="AC701" i="23"/>
  <c r="AC700" i="23"/>
  <c r="AC698" i="23"/>
  <c r="AC697" i="23"/>
  <c r="AC695" i="23"/>
  <c r="AC694" i="23"/>
  <c r="AC692" i="23"/>
  <c r="AC691" i="23"/>
  <c r="AC689" i="23"/>
  <c r="AC688" i="23"/>
  <c r="AC686" i="23"/>
  <c r="AC685" i="23"/>
  <c r="AC683" i="23"/>
  <c r="AC684" i="23" s="1"/>
  <c r="AC680" i="23"/>
  <c r="AC679" i="23"/>
  <c r="AC674" i="23"/>
  <c r="AC673" i="23"/>
  <c r="AC671" i="23"/>
  <c r="AC670" i="23"/>
  <c r="AC668" i="23"/>
  <c r="AC669" i="23" s="1"/>
  <c r="AC665" i="23"/>
  <c r="AC664" i="23"/>
  <c r="AC662" i="23"/>
  <c r="AC661" i="23"/>
  <c r="AC659" i="23"/>
  <c r="AC660" i="23" s="1"/>
  <c r="AC656" i="23"/>
  <c r="AC657" i="23" s="1"/>
  <c r="AC653" i="23"/>
  <c r="AC652" i="23"/>
  <c r="AC650" i="23"/>
  <c r="AC649" i="23"/>
  <c r="AC647" i="23"/>
  <c r="AC646" i="23"/>
  <c r="AC644" i="23"/>
  <c r="AC643" i="23"/>
  <c r="AC641" i="23"/>
  <c r="AC640" i="23"/>
  <c r="AC638" i="23"/>
  <c r="AC637" i="23"/>
  <c r="AC634" i="23"/>
  <c r="AC636" i="23" s="1"/>
  <c r="AC632" i="23"/>
  <c r="AC633" i="23" s="1"/>
  <c r="AC629" i="23"/>
  <c r="AC630" i="23" s="1"/>
  <c r="AC626" i="23"/>
  <c r="AC625" i="23"/>
  <c r="AC623" i="23"/>
  <c r="AC622" i="23"/>
  <c r="AC620" i="23"/>
  <c r="AC619" i="23"/>
  <c r="AC617" i="23"/>
  <c r="AC616" i="23"/>
  <c r="AC614" i="23"/>
  <c r="AC613" i="23"/>
  <c r="AC611" i="23"/>
  <c r="AC610" i="23"/>
  <c r="AC608" i="23"/>
  <c r="AC607" i="23"/>
  <c r="AC605" i="23"/>
  <c r="AC604" i="23"/>
  <c r="AC602" i="23"/>
  <c r="AC601" i="23"/>
  <c r="AC598" i="23"/>
  <c r="AC600" i="23" s="1"/>
  <c r="AC596" i="23"/>
  <c r="AC593" i="23"/>
  <c r="AC592" i="23"/>
  <c r="AC590" i="23"/>
  <c r="AC589" i="23"/>
  <c r="AC587" i="23"/>
  <c r="AC586" i="23"/>
  <c r="AC584" i="23"/>
  <c r="AC585" i="23" s="1"/>
  <c r="AC581" i="23"/>
  <c r="AC580" i="23"/>
  <c r="AC578" i="23"/>
  <c r="AC577" i="23"/>
  <c r="AC570" i="23"/>
  <c r="AC566" i="23"/>
  <c r="AC565" i="23"/>
  <c r="AC563" i="23"/>
  <c r="AC562" i="23"/>
  <c r="AC560" i="23"/>
  <c r="AC559" i="23"/>
  <c r="AC551" i="23"/>
  <c r="AC550" i="23"/>
  <c r="AC548" i="23"/>
  <c r="AC547" i="23"/>
  <c r="AC545" i="23"/>
  <c r="AC544" i="23"/>
  <c r="AC542" i="23"/>
  <c r="AC543" i="23" s="1"/>
  <c r="AC539" i="23"/>
  <c r="AC538" i="23"/>
  <c r="AC536" i="23"/>
  <c r="AC535" i="23"/>
  <c r="AC530" i="23"/>
  <c r="AC529" i="23"/>
  <c r="AC527" i="23"/>
  <c r="AC528" i="23" s="1"/>
  <c r="AC524" i="23"/>
  <c r="AC525" i="23" s="1"/>
  <c r="AC521" i="23"/>
  <c r="AC520" i="23"/>
  <c r="AC518" i="23"/>
  <c r="AC517" i="23"/>
  <c r="AC515" i="23"/>
  <c r="AC514" i="23"/>
  <c r="AC506" i="23"/>
  <c r="AC505" i="23"/>
  <c r="AC503" i="23"/>
  <c r="AC502" i="23"/>
  <c r="AC500" i="23"/>
  <c r="AC499" i="23"/>
  <c r="AC497" i="23"/>
  <c r="AC496" i="23"/>
  <c r="AC494" i="23"/>
  <c r="AC493" i="23"/>
  <c r="AC491" i="23"/>
  <c r="AC490" i="23"/>
  <c r="AC479" i="23"/>
  <c r="AC478" i="23"/>
  <c r="AC476" i="23"/>
  <c r="AC475" i="23"/>
  <c r="AC473" i="23"/>
  <c r="AC472" i="23"/>
  <c r="AC470" i="23"/>
  <c r="AC471" i="23" s="1"/>
  <c r="AC467" i="23"/>
  <c r="AC466" i="23"/>
  <c r="AC464" i="23"/>
  <c r="AC463" i="23"/>
  <c r="AC458" i="23"/>
  <c r="AC457" i="23"/>
  <c r="AC449" i="23"/>
  <c r="AC448" i="23"/>
  <c r="AC443" i="23"/>
  <c r="AC442" i="23"/>
  <c r="AC428" i="23"/>
  <c r="AC427" i="23"/>
  <c r="AC425" i="23"/>
  <c r="AC424" i="23"/>
  <c r="AC422" i="23"/>
  <c r="AC421" i="23"/>
  <c r="AC419" i="23"/>
  <c r="AC418" i="23"/>
  <c r="AC416" i="23"/>
  <c r="AC415" i="23"/>
  <c r="AC413" i="23"/>
  <c r="AC412" i="23"/>
  <c r="AC410" i="23"/>
  <c r="AC409" i="23"/>
  <c r="AC407" i="23"/>
  <c r="AC406" i="23"/>
  <c r="AC404" i="23"/>
  <c r="AC403" i="23"/>
  <c r="AC401" i="23"/>
  <c r="AC400" i="23"/>
  <c r="AC398" i="23"/>
  <c r="AC397" i="23"/>
  <c r="AC395" i="23"/>
  <c r="AC394" i="23"/>
  <c r="AC392" i="23"/>
  <c r="AC391" i="23"/>
  <c r="AC389" i="23"/>
  <c r="AC388" i="23"/>
  <c r="AC383" i="23"/>
  <c r="AC382" i="23"/>
  <c r="AC380" i="23"/>
  <c r="AC381" i="23" s="1"/>
  <c r="AC377" i="23"/>
  <c r="AC378" i="23" s="1"/>
  <c r="AC374" i="23"/>
  <c r="AC373" i="23"/>
  <c r="AC371" i="23"/>
  <c r="AC370" i="23"/>
  <c r="AC368" i="23"/>
  <c r="AC367" i="23"/>
  <c r="AC365" i="23"/>
  <c r="AC366" i="23" s="1"/>
  <c r="AC362" i="23"/>
  <c r="AC363" i="23" s="1"/>
  <c r="AC359" i="23"/>
  <c r="AC360" i="23" s="1"/>
  <c r="AC353" i="23"/>
  <c r="AC352" i="23"/>
  <c r="AC350" i="23"/>
  <c r="AC349" i="23"/>
  <c r="AC347" i="23"/>
  <c r="AC346" i="23"/>
  <c r="AC344" i="23"/>
  <c r="AC343" i="23"/>
  <c r="AC341" i="23"/>
  <c r="AC340" i="23"/>
  <c r="AC338" i="23"/>
  <c r="AC339" i="23" s="1"/>
  <c r="AC335" i="23"/>
  <c r="AC334" i="23"/>
  <c r="AC332" i="23"/>
  <c r="AC331" i="23"/>
  <c r="AC329" i="23"/>
  <c r="AC330" i="23" s="1"/>
  <c r="AC325" i="23"/>
  <c r="AC327" i="23" s="1"/>
  <c r="AC323" i="23"/>
  <c r="AC322" i="23"/>
  <c r="AC320" i="23"/>
  <c r="AC319" i="23"/>
  <c r="AC317" i="23"/>
  <c r="AC316" i="23"/>
  <c r="AC314" i="23"/>
  <c r="AC313" i="23"/>
  <c r="AC296" i="23"/>
  <c r="AC295" i="23"/>
  <c r="AC293" i="23"/>
  <c r="AC292" i="23"/>
  <c r="AC275" i="23"/>
  <c r="AC274" i="23"/>
  <c r="AC272" i="23"/>
  <c r="AC271" i="23"/>
  <c r="AC269" i="23"/>
  <c r="AC268" i="23"/>
  <c r="AC266" i="23"/>
  <c r="AC265" i="23"/>
  <c r="AC263" i="23"/>
  <c r="AC262" i="23"/>
  <c r="AC260" i="23"/>
  <c r="AC259" i="23"/>
  <c r="AC257" i="23"/>
  <c r="AC256" i="23"/>
  <c r="AC254" i="23"/>
  <c r="AC253" i="23"/>
  <c r="AC251" i="23"/>
  <c r="AC250" i="23"/>
  <c r="AC248" i="23"/>
  <c r="AC247" i="23"/>
  <c r="AC245" i="23"/>
  <c r="AC244" i="23"/>
  <c r="AC242" i="23"/>
  <c r="AC241" i="23"/>
  <c r="AC239" i="23"/>
  <c r="AC238" i="23"/>
  <c r="AC236" i="23"/>
  <c r="AC235" i="23"/>
  <c r="AC230" i="23"/>
  <c r="AC229" i="23"/>
  <c r="AC227" i="23"/>
  <c r="AC226" i="23"/>
  <c r="AC224" i="23"/>
  <c r="AC223" i="23"/>
  <c r="AC220" i="23"/>
  <c r="AC222" i="23" s="1"/>
  <c r="AC218" i="23"/>
  <c r="AC219" i="23" s="1"/>
  <c r="AC215" i="23"/>
  <c r="AC214" i="23"/>
  <c r="AC212" i="23"/>
  <c r="AC211" i="23"/>
  <c r="AC209" i="23"/>
  <c r="AC208" i="23"/>
  <c r="AC206" i="23"/>
  <c r="AC205" i="23"/>
  <c r="AC197" i="23"/>
  <c r="AC198" i="23" s="1"/>
  <c r="AC194" i="23"/>
  <c r="AC195" i="23" s="1"/>
  <c r="AC187" i="23"/>
  <c r="AC189" i="23" s="1"/>
  <c r="AC185" i="23"/>
  <c r="AC184" i="23"/>
  <c r="AC182" i="23"/>
  <c r="AC181" i="23"/>
  <c r="AC179" i="23"/>
  <c r="AC170" i="23"/>
  <c r="AC171" i="23" s="1"/>
  <c r="AC167" i="23"/>
  <c r="AC166" i="23"/>
  <c r="AC164" i="23"/>
  <c r="AC163" i="23"/>
  <c r="AC158" i="23"/>
  <c r="AC159" i="23" s="1"/>
  <c r="AC142" i="23"/>
  <c r="AC144" i="23" s="1"/>
  <c r="AC139" i="23"/>
  <c r="AC141" i="23" s="1"/>
  <c r="AC137" i="23"/>
  <c r="AC136" i="23"/>
  <c r="AC134" i="23"/>
  <c r="AC135" i="23" s="1"/>
  <c r="AC128" i="23"/>
  <c r="AC127" i="23"/>
  <c r="AC124" i="23"/>
  <c r="AC126" i="23" s="1"/>
  <c r="AC122" i="23"/>
  <c r="AC121" i="23"/>
  <c r="AC119" i="23"/>
  <c r="AC118" i="23"/>
  <c r="AC116" i="23"/>
  <c r="AC113" i="23"/>
  <c r="AC112" i="23"/>
  <c r="AC110" i="23"/>
  <c r="AC107" i="23"/>
  <c r="AC106" i="23"/>
  <c r="AC104" i="23"/>
  <c r="AC103" i="23"/>
  <c r="AC98" i="23"/>
  <c r="AC97" i="23"/>
  <c r="AC95" i="23"/>
  <c r="AC94" i="23"/>
  <c r="AC89" i="23"/>
  <c r="AC88" i="23"/>
  <c r="AC86" i="23"/>
  <c r="AC85" i="23"/>
  <c r="AC83" i="23"/>
  <c r="AC80" i="23"/>
  <c r="AC77" i="23"/>
  <c r="AC74" i="23"/>
  <c r="AC75" i="23" s="1"/>
  <c r="AC71" i="23"/>
  <c r="AC70" i="23"/>
  <c r="AC68" i="23"/>
  <c r="AC65" i="23"/>
  <c r="AC62" i="23"/>
  <c r="AC59" i="23"/>
  <c r="AC56" i="23"/>
  <c r="AC55" i="23"/>
  <c r="AC50" i="23"/>
  <c r="AC49" i="23"/>
  <c r="AC47" i="23"/>
  <c r="AC46" i="23"/>
  <c r="AC44" i="23"/>
  <c r="AC41" i="23"/>
  <c r="AC42" i="23" s="1"/>
  <c r="AC38" i="23"/>
  <c r="AC35" i="23"/>
  <c r="AC32" i="23"/>
  <c r="AC33" i="23" s="1"/>
  <c r="AC29" i="23"/>
  <c r="AC28" i="23"/>
  <c r="AC26" i="23"/>
  <c r="AC27" i="23" s="1"/>
  <c r="AC22" i="23"/>
  <c r="AC24" i="23" s="1"/>
  <c r="AC20" i="23"/>
  <c r="AC19" i="23"/>
  <c r="AC17" i="23"/>
  <c r="AC16" i="23"/>
  <c r="AC14" i="23"/>
  <c r="AC13" i="23"/>
  <c r="Y12" i="23"/>
  <c r="Z12" i="23"/>
  <c r="AA12" i="23"/>
  <c r="AB12" i="23"/>
  <c r="AC11" i="23"/>
  <c r="AC12" i="23" s="1"/>
  <c r="T12" i="23"/>
  <c r="U12" i="23"/>
  <c r="AC369" i="23" l="1"/>
  <c r="AC375" i="23"/>
  <c r="AC384" i="23"/>
  <c r="AC393" i="23"/>
  <c r="AC399" i="23"/>
  <c r="AC405" i="23"/>
  <c r="AC411" i="23"/>
  <c r="AC417" i="23"/>
  <c r="AC423" i="23"/>
  <c r="AC429" i="23"/>
  <c r="AC450" i="23"/>
  <c r="AC465" i="23"/>
  <c r="AC549" i="23"/>
  <c r="AC561" i="23"/>
  <c r="AC567" i="23"/>
  <c r="AC588" i="23"/>
  <c r="AC594" i="23"/>
  <c r="AC603" i="23"/>
  <c r="AC609" i="23"/>
  <c r="AC615" i="23"/>
  <c r="AC621" i="23"/>
  <c r="AC627" i="23"/>
  <c r="AC672" i="23"/>
  <c r="AC681" i="23"/>
  <c r="AC729" i="23"/>
  <c r="AC735" i="23"/>
  <c r="AC741" i="23"/>
  <c r="AC747" i="23"/>
  <c r="AC72" i="23"/>
  <c r="AC108" i="23"/>
  <c r="AC207" i="23"/>
  <c r="AC213" i="23"/>
  <c r="AC228" i="23"/>
  <c r="AC237" i="23"/>
  <c r="AC243" i="23"/>
  <c r="AC249" i="23"/>
  <c r="AC255" i="23"/>
  <c r="AC261" i="23"/>
  <c r="AC267" i="23"/>
  <c r="AC273" i="23"/>
  <c r="AC294" i="23"/>
  <c r="AC315" i="23"/>
  <c r="AC321" i="23"/>
  <c r="AC336" i="23"/>
  <c r="AC51" i="23"/>
  <c r="AC90" i="23"/>
  <c r="AC99" i="23"/>
  <c r="AC123" i="23"/>
  <c r="AC753" i="23"/>
  <c r="AC765" i="23"/>
  <c r="AC798" i="23"/>
  <c r="AC804" i="23"/>
  <c r="AC813" i="23"/>
  <c r="AC819" i="23"/>
  <c r="AC825" i="23"/>
  <c r="AC831" i="23"/>
  <c r="AC837" i="23"/>
  <c r="AC843" i="23"/>
  <c r="AC474" i="23"/>
  <c r="AC18" i="23"/>
  <c r="AC168" i="23"/>
  <c r="AC183" i="23"/>
  <c r="AC345" i="23"/>
  <c r="AC351" i="23"/>
  <c r="AC480" i="23"/>
  <c r="AC495" i="23"/>
  <c r="AC501" i="23"/>
  <c r="AC507" i="23"/>
  <c r="AC519" i="23"/>
  <c r="AC537" i="23"/>
  <c r="AC582" i="23"/>
  <c r="AC639" i="23"/>
  <c r="AC645" i="23"/>
  <c r="AC651" i="23"/>
  <c r="AC666" i="23"/>
  <c r="AC690" i="23"/>
  <c r="AC696" i="23"/>
  <c r="AC702" i="23"/>
  <c r="AC711" i="23"/>
  <c r="AC717" i="23"/>
  <c r="AC723" i="23"/>
  <c r="AC786" i="23"/>
  <c r="AC48" i="23"/>
  <c r="AC87" i="23"/>
  <c r="AC96" i="23"/>
  <c r="AC105" i="23"/>
  <c r="AC120" i="23"/>
  <c r="AC138" i="23"/>
  <c r="AC210" i="23"/>
  <c r="AC216" i="23"/>
  <c r="AC225" i="23"/>
  <c r="AC231" i="23"/>
  <c r="AC240" i="23"/>
  <c r="AC246" i="23"/>
  <c r="AC252" i="23"/>
  <c r="AC258" i="23"/>
  <c r="AC264" i="23"/>
  <c r="AC270" i="23"/>
  <c r="AC276" i="23"/>
  <c r="AC297" i="23"/>
  <c r="AC318" i="23"/>
  <c r="AC324" i="23"/>
  <c r="AC333" i="23"/>
  <c r="AC372" i="23"/>
  <c r="AC390" i="23"/>
  <c r="AC396" i="23"/>
  <c r="AC402" i="23"/>
  <c r="AC408" i="23"/>
  <c r="AC414" i="23"/>
  <c r="AC420" i="23"/>
  <c r="AC426" i="23"/>
  <c r="AC444" i="23"/>
  <c r="AC459" i="23"/>
  <c r="AC468" i="23"/>
  <c r="AC546" i="23"/>
  <c r="AC552" i="23"/>
  <c r="AC564" i="23"/>
  <c r="AC591" i="23"/>
  <c r="AC606" i="23"/>
  <c r="AC612" i="23"/>
  <c r="AC618" i="23"/>
  <c r="AC624" i="23"/>
  <c r="AC675" i="23"/>
  <c r="AC732" i="23"/>
  <c r="AC738" i="23"/>
  <c r="AC744" i="23"/>
  <c r="AC750" i="23"/>
  <c r="AC756" i="23"/>
  <c r="AC768" i="23"/>
  <c r="AC795" i="23"/>
  <c r="AC801" i="23"/>
  <c r="AC816" i="23"/>
  <c r="AC822" i="23"/>
  <c r="AC828" i="23"/>
  <c r="AC834" i="23"/>
  <c r="AC840" i="23"/>
  <c r="AC846" i="23"/>
  <c r="AC852" i="23"/>
  <c r="AC57" i="23"/>
  <c r="AC15" i="23"/>
  <c r="AC21" i="23"/>
  <c r="AC30" i="23"/>
  <c r="AC114" i="23"/>
  <c r="AC129" i="23"/>
  <c r="AC165" i="23"/>
  <c r="AC186" i="23"/>
  <c r="AC342" i="23"/>
  <c r="AC348" i="23"/>
  <c r="AC354" i="23"/>
  <c r="AC477" i="23"/>
  <c r="AC492" i="23"/>
  <c r="AC498" i="23"/>
  <c r="AC504" i="23"/>
  <c r="AC516" i="23"/>
  <c r="AC522" i="23"/>
  <c r="AC531" i="23"/>
  <c r="AC540" i="23"/>
  <c r="AC579" i="23"/>
  <c r="AC642" i="23"/>
  <c r="AC648" i="23"/>
  <c r="AC654" i="23"/>
  <c r="AC663" i="23"/>
  <c r="AC687" i="23"/>
  <c r="AC693" i="23"/>
  <c r="AC699" i="23"/>
  <c r="AC714" i="23"/>
  <c r="AC720" i="23"/>
  <c r="AC789" i="23"/>
  <c r="AC849" i="23"/>
  <c r="AC558" i="23"/>
  <c r="AM861" i="23"/>
  <c r="AI861" i="23"/>
  <c r="AM860" i="23"/>
  <c r="AI860" i="23"/>
  <c r="AM858" i="23"/>
  <c r="AI858" i="23"/>
  <c r="AM857" i="23"/>
  <c r="AI857" i="23"/>
  <c r="AL861" i="23"/>
  <c r="AH861" i="23"/>
  <c r="AL860" i="23"/>
  <c r="AH860" i="23"/>
  <c r="AL858" i="23"/>
  <c r="AH858" i="23"/>
  <c r="AL857" i="23"/>
  <c r="AH857" i="23"/>
  <c r="AG857" i="23"/>
  <c r="AJ861" i="23"/>
  <c r="AN860" i="23"/>
  <c r="AJ858" i="23"/>
  <c r="AN857" i="23"/>
  <c r="AO861" i="23"/>
  <c r="AK861" i="23"/>
  <c r="AG861" i="23"/>
  <c r="AO860" i="23"/>
  <c r="AK860" i="23"/>
  <c r="AG860" i="23"/>
  <c r="AO858" i="23"/>
  <c r="AK858" i="23"/>
  <c r="AG858" i="23"/>
  <c r="AO857" i="23"/>
  <c r="AK857" i="23"/>
  <c r="AN861" i="23"/>
  <c r="AJ860" i="23"/>
  <c r="AN858" i="23"/>
  <c r="AJ857" i="23"/>
  <c r="AO855" i="23"/>
  <c r="AK855" i="23"/>
  <c r="AG855" i="23"/>
  <c r="AN854" i="23"/>
  <c r="AJ854" i="23"/>
  <c r="AJ855" i="23"/>
  <c r="AM854" i="23"/>
  <c r="AI854" i="23"/>
  <c r="AL854" i="23"/>
  <c r="AH854" i="23"/>
  <c r="AL855" i="23"/>
  <c r="AH855" i="23"/>
  <c r="AO854" i="23"/>
  <c r="AK854" i="23"/>
  <c r="AG854" i="23"/>
  <c r="AN855" i="23"/>
  <c r="AM855" i="23"/>
  <c r="AI855" i="23"/>
  <c r="AO852" i="23"/>
  <c r="AK852" i="23"/>
  <c r="AG852" i="23"/>
  <c r="AO851" i="23"/>
  <c r="AK851" i="23"/>
  <c r="AG851" i="23"/>
  <c r="AO850" i="23"/>
  <c r="AK850" i="23"/>
  <c r="AG850" i="23"/>
  <c r="AO849" i="23"/>
  <c r="AK849" i="23"/>
  <c r="AG849" i="23"/>
  <c r="AO848" i="23"/>
  <c r="AK848" i="23"/>
  <c r="AG848" i="23"/>
  <c r="AO847" i="23"/>
  <c r="AK847" i="23"/>
  <c r="AG847" i="23"/>
  <c r="AO846" i="23"/>
  <c r="AK846" i="23"/>
  <c r="AG846" i="23"/>
  <c r="AO845" i="23"/>
  <c r="AK845" i="23"/>
  <c r="AG845" i="23"/>
  <c r="AO844" i="23"/>
  <c r="AK844" i="23"/>
  <c r="AG844" i="23"/>
  <c r="AO843" i="23"/>
  <c r="AK843" i="23"/>
  <c r="AG843" i="23"/>
  <c r="AO842" i="23"/>
  <c r="AK842" i="23"/>
  <c r="AG842" i="23"/>
  <c r="AO841" i="23"/>
  <c r="AK841" i="23"/>
  <c r="AG841" i="23"/>
  <c r="AO840" i="23"/>
  <c r="AN852" i="23"/>
  <c r="AJ852" i="23"/>
  <c r="AN851" i="23"/>
  <c r="AJ851" i="23"/>
  <c r="AN850" i="23"/>
  <c r="AJ850" i="23"/>
  <c r="AN849" i="23"/>
  <c r="AJ849" i="23"/>
  <c r="AN848" i="23"/>
  <c r="AJ848" i="23"/>
  <c r="AN847" i="23"/>
  <c r="AJ847" i="23"/>
  <c r="AN846" i="23"/>
  <c r="AJ846" i="23"/>
  <c r="AN845" i="23"/>
  <c r="AJ845" i="23"/>
  <c r="AN844" i="23"/>
  <c r="AJ844" i="23"/>
  <c r="AN843" i="23"/>
  <c r="AJ843" i="23"/>
  <c r="AN842" i="23"/>
  <c r="AJ842" i="23"/>
  <c r="AN841" i="23"/>
  <c r="AJ841" i="23"/>
  <c r="AN840" i="23"/>
  <c r="AJ840" i="23"/>
  <c r="AM852" i="23"/>
  <c r="AI852" i="23"/>
  <c r="AM851" i="23"/>
  <c r="AI851" i="23"/>
  <c r="AM850" i="23"/>
  <c r="AI850" i="23"/>
  <c r="AM849" i="23"/>
  <c r="AI849" i="23"/>
  <c r="AM848" i="23"/>
  <c r="AI848" i="23"/>
  <c r="AM847" i="23"/>
  <c r="AI847" i="23"/>
  <c r="AM846" i="23"/>
  <c r="AI846" i="23"/>
  <c r="AM845" i="23"/>
  <c r="AI845" i="23"/>
  <c r="AM844" i="23"/>
  <c r="AI844" i="23"/>
  <c r="AM843" i="23"/>
  <c r="AI843" i="23"/>
  <c r="AM842" i="23"/>
  <c r="AI842" i="23"/>
  <c r="AM841" i="23"/>
  <c r="AI841" i="23"/>
  <c r="AM840" i="23"/>
  <c r="AI840" i="23"/>
  <c r="AM839" i="23"/>
  <c r="AI839" i="23"/>
  <c r="AM838" i="23"/>
  <c r="AI838" i="23"/>
  <c r="AM837" i="23"/>
  <c r="AI837" i="23"/>
  <c r="AM836" i="23"/>
  <c r="AI836" i="23"/>
  <c r="AM835" i="23"/>
  <c r="AI835" i="23"/>
  <c r="AM834" i="23"/>
  <c r="AI834" i="23"/>
  <c r="AM833" i="23"/>
  <c r="AI833" i="23"/>
  <c r="AM832" i="23"/>
  <c r="AI832" i="23"/>
  <c r="AM831" i="23"/>
  <c r="AI831" i="23"/>
  <c r="AM830" i="23"/>
  <c r="AL852" i="23"/>
  <c r="AH851" i="23"/>
  <c r="AL847" i="23"/>
  <c r="AH846" i="23"/>
  <c r="AL843" i="23"/>
  <c r="AH842" i="23"/>
  <c r="AG840" i="23"/>
  <c r="AN839" i="23"/>
  <c r="AH839" i="23"/>
  <c r="AO838" i="23"/>
  <c r="AJ838" i="23"/>
  <c r="AO837" i="23"/>
  <c r="AJ837" i="23"/>
  <c r="AK836" i="23"/>
  <c r="AL835" i="23"/>
  <c r="AG835" i="23"/>
  <c r="AN834" i="23"/>
  <c r="AH834" i="23"/>
  <c r="AO833" i="23"/>
  <c r="AJ833" i="23"/>
  <c r="AK832" i="23"/>
  <c r="AL831" i="23"/>
  <c r="AG831" i="23"/>
  <c r="AN830" i="23"/>
  <c r="AI830" i="23"/>
  <c r="AM829" i="23"/>
  <c r="AI829" i="23"/>
  <c r="AM828" i="23"/>
  <c r="AI828" i="23"/>
  <c r="AM827" i="23"/>
  <c r="AI827" i="23"/>
  <c r="AM826" i="23"/>
  <c r="AI826" i="23"/>
  <c r="AM825" i="23"/>
  <c r="AI825" i="23"/>
  <c r="AM824" i="23"/>
  <c r="AI824" i="23"/>
  <c r="AM823" i="23"/>
  <c r="AI823" i="23"/>
  <c r="AM822" i="23"/>
  <c r="AI822" i="23"/>
  <c r="AM821" i="23"/>
  <c r="AI821" i="23"/>
  <c r="AM820" i="23"/>
  <c r="AI820" i="23"/>
  <c r="AM819" i="23"/>
  <c r="AI819" i="23"/>
  <c r="AM818" i="23"/>
  <c r="AI818" i="23"/>
  <c r="AM817" i="23"/>
  <c r="AI817" i="23"/>
  <c r="AM816" i="23"/>
  <c r="AH852" i="23"/>
  <c r="AL848" i="23"/>
  <c r="AH847" i="23"/>
  <c r="AL844" i="23"/>
  <c r="AH843" i="23"/>
  <c r="AL840" i="23"/>
  <c r="AL839" i="23"/>
  <c r="AG839" i="23"/>
  <c r="AN838" i="23"/>
  <c r="AH838" i="23"/>
  <c r="AN837" i="23"/>
  <c r="AH837" i="23"/>
  <c r="AO836" i="23"/>
  <c r="AJ836" i="23"/>
  <c r="AK835" i="23"/>
  <c r="AL834" i="23"/>
  <c r="AG834" i="23"/>
  <c r="AN833" i="23"/>
  <c r="AH833" i="23"/>
  <c r="AO832" i="23"/>
  <c r="AJ832" i="23"/>
  <c r="AK831" i="23"/>
  <c r="AL830" i="23"/>
  <c r="AH830" i="23"/>
  <c r="AL829" i="23"/>
  <c r="AH829" i="23"/>
  <c r="AL828" i="23"/>
  <c r="AH828" i="23"/>
  <c r="AL827" i="23"/>
  <c r="AH827" i="23"/>
  <c r="AL826" i="23"/>
  <c r="AH826" i="23"/>
  <c r="AL825" i="23"/>
  <c r="AH825" i="23"/>
  <c r="AL824" i="23"/>
  <c r="AH824" i="23"/>
  <c r="AL823" i="23"/>
  <c r="AH823" i="23"/>
  <c r="AL822" i="23"/>
  <c r="AH822" i="23"/>
  <c r="AL821" i="23"/>
  <c r="AH821" i="23"/>
  <c r="AL820" i="23"/>
  <c r="AH820" i="23"/>
  <c r="AL819" i="23"/>
  <c r="AH819" i="23"/>
  <c r="AL818" i="23"/>
  <c r="AH818" i="23"/>
  <c r="AL817" i="23"/>
  <c r="AH817" i="23"/>
  <c r="AL816" i="23"/>
  <c r="AH816" i="23"/>
  <c r="AL815" i="23"/>
  <c r="AH815" i="23"/>
  <c r="AL814" i="23"/>
  <c r="AH814" i="23"/>
  <c r="AL813" i="23"/>
  <c r="AH813" i="23"/>
  <c r="AL812" i="23"/>
  <c r="AH812" i="23"/>
  <c r="AL811" i="23"/>
  <c r="AL850" i="23"/>
  <c r="AL849" i="23"/>
  <c r="AH848" i="23"/>
  <c r="AL845" i="23"/>
  <c r="AH844" i="23"/>
  <c r="AL841" i="23"/>
  <c r="AK840" i="23"/>
  <c r="AK839" i="23"/>
  <c r="AL838" i="23"/>
  <c r="AG838" i="23"/>
  <c r="AL837" i="23"/>
  <c r="AG837" i="23"/>
  <c r="AN836" i="23"/>
  <c r="AH836" i="23"/>
  <c r="AO835" i="23"/>
  <c r="AJ835" i="23"/>
  <c r="AK834" i="23"/>
  <c r="AL833" i="23"/>
  <c r="AG833" i="23"/>
  <c r="AN832" i="23"/>
  <c r="AH832" i="23"/>
  <c r="AO831" i="23"/>
  <c r="AJ831" i="23"/>
  <c r="AK830" i="23"/>
  <c r="AG830" i="23"/>
  <c r="AO829" i="23"/>
  <c r="AK829" i="23"/>
  <c r="AG829" i="23"/>
  <c r="AO828" i="23"/>
  <c r="AK828" i="23"/>
  <c r="AG828" i="23"/>
  <c r="AO827" i="23"/>
  <c r="AK827" i="23"/>
  <c r="AG827" i="23"/>
  <c r="AO826" i="23"/>
  <c r="AK826" i="23"/>
  <c r="AG826" i="23"/>
  <c r="AO825" i="23"/>
  <c r="AK825" i="23"/>
  <c r="AG825" i="23"/>
  <c r="AO824" i="23"/>
  <c r="AK824" i="23"/>
  <c r="AG824" i="23"/>
  <c r="AO823" i="23"/>
  <c r="AK823" i="23"/>
  <c r="AG823" i="23"/>
  <c r="AO822" i="23"/>
  <c r="AK822" i="23"/>
  <c r="AG822" i="23"/>
  <c r="AO821" i="23"/>
  <c r="AK821" i="23"/>
  <c r="AG821" i="23"/>
  <c r="AO820" i="23"/>
  <c r="AK820" i="23"/>
  <c r="AG820" i="23"/>
  <c r="AO819" i="23"/>
  <c r="AK819" i="23"/>
  <c r="AG819" i="23"/>
  <c r="AO818" i="23"/>
  <c r="AK818" i="23"/>
  <c r="AG818" i="23"/>
  <c r="AO817" i="23"/>
  <c r="AK817" i="23"/>
  <c r="AG817" i="23"/>
  <c r="AO816" i="23"/>
  <c r="AK816" i="23"/>
  <c r="AG816" i="23"/>
  <c r="AO815" i="23"/>
  <c r="AK815" i="23"/>
  <c r="AG815" i="23"/>
  <c r="AO814" i="23"/>
  <c r="AK814" i="23"/>
  <c r="AG814" i="23"/>
  <c r="AO813" i="23"/>
  <c r="AK813" i="23"/>
  <c r="AG813" i="23"/>
  <c r="AO812" i="23"/>
  <c r="AK812" i="23"/>
  <c r="AG812" i="23"/>
  <c r="AO811" i="23"/>
  <c r="AK811" i="23"/>
  <c r="AG811" i="23"/>
  <c r="AO810" i="23"/>
  <c r="AK810" i="23"/>
  <c r="AG810" i="23"/>
  <c r="AO809" i="23"/>
  <c r="AK809" i="23"/>
  <c r="AG809" i="23"/>
  <c r="AO808" i="23"/>
  <c r="AK808" i="23"/>
  <c r="AG808" i="23"/>
  <c r="AO807" i="23"/>
  <c r="AK807" i="23"/>
  <c r="AG807" i="23"/>
  <c r="AO806" i="23"/>
  <c r="AK806" i="23"/>
  <c r="AG806" i="23"/>
  <c r="AO805" i="23"/>
  <c r="AK805" i="23"/>
  <c r="AG805" i="23"/>
  <c r="AO804" i="23"/>
  <c r="AK804" i="23"/>
  <c r="AG804" i="23"/>
  <c r="AO803" i="23"/>
  <c r="AK803" i="23"/>
  <c r="AG803" i="23"/>
  <c r="AO802" i="23"/>
  <c r="AK802" i="23"/>
  <c r="AG802" i="23"/>
  <c r="AO801" i="23"/>
  <c r="AK801" i="23"/>
  <c r="AG801" i="23"/>
  <c r="AO800" i="23"/>
  <c r="AK800" i="23"/>
  <c r="AG800" i="23"/>
  <c r="AO799" i="23"/>
  <c r="AK799" i="23"/>
  <c r="AG799" i="23"/>
  <c r="AK838" i="23"/>
  <c r="AK837" i="23"/>
  <c r="AG836" i="23"/>
  <c r="AK833" i="23"/>
  <c r="AG832" i="23"/>
  <c r="AM815" i="23"/>
  <c r="AJ814" i="23"/>
  <c r="AI813" i="23"/>
  <c r="AN812" i="23"/>
  <c r="AM811" i="23"/>
  <c r="AL810" i="23"/>
  <c r="AM809" i="23"/>
  <c r="AH809" i="23"/>
  <c r="AN808" i="23"/>
  <c r="AI808" i="23"/>
  <c r="AJ807" i="23"/>
  <c r="AL806" i="23"/>
  <c r="AM805" i="23"/>
  <c r="AH805" i="23"/>
  <c r="AN804" i="23"/>
  <c r="AI804" i="23"/>
  <c r="AJ803" i="23"/>
  <c r="AL802" i="23"/>
  <c r="AM801" i="23"/>
  <c r="AH801" i="23"/>
  <c r="AN800" i="23"/>
  <c r="AI800" i="23"/>
  <c r="AJ799" i="23"/>
  <c r="AN798" i="23"/>
  <c r="AJ798" i="23"/>
  <c r="AN797" i="23"/>
  <c r="AJ797" i="23"/>
  <c r="AN796" i="23"/>
  <c r="AJ796" i="23"/>
  <c r="AN795" i="23"/>
  <c r="AJ795" i="23"/>
  <c r="AN794" i="23"/>
  <c r="AJ794" i="23"/>
  <c r="AN793" i="23"/>
  <c r="AJ793" i="23"/>
  <c r="AN792" i="23"/>
  <c r="AJ792" i="23"/>
  <c r="AN791" i="23"/>
  <c r="AJ791" i="23"/>
  <c r="AL851" i="23"/>
  <c r="AH849" i="23"/>
  <c r="AL846" i="23"/>
  <c r="AH841" i="23"/>
  <c r="AO839" i="23"/>
  <c r="AO834" i="23"/>
  <c r="AO830" i="23"/>
  <c r="AN829" i="23"/>
  <c r="AN828" i="23"/>
  <c r="AN827" i="23"/>
  <c r="AN826" i="23"/>
  <c r="AN825" i="23"/>
  <c r="AN824" i="23"/>
  <c r="AN823" i="23"/>
  <c r="AN822" i="23"/>
  <c r="AN821" i="23"/>
  <c r="AN820" i="23"/>
  <c r="AN819" i="23"/>
  <c r="AN818" i="23"/>
  <c r="AN817" i="23"/>
  <c r="AN816" i="23"/>
  <c r="AJ815" i="23"/>
  <c r="AI814" i="23"/>
  <c r="AN813" i="23"/>
  <c r="AM812" i="23"/>
  <c r="AJ811" i="23"/>
  <c r="AJ810" i="23"/>
  <c r="AL809" i="23"/>
  <c r="AM808" i="23"/>
  <c r="AH808" i="23"/>
  <c r="AN807" i="23"/>
  <c r="AI807" i="23"/>
  <c r="AJ806" i="23"/>
  <c r="AL805" i="23"/>
  <c r="AM804" i="23"/>
  <c r="AH804" i="23"/>
  <c r="AN803" i="23"/>
  <c r="AI803" i="23"/>
  <c r="AJ802" i="23"/>
  <c r="AL801" i="23"/>
  <c r="AM800" i="23"/>
  <c r="AH800" i="23"/>
  <c r="AN799" i="23"/>
  <c r="AI799" i="23"/>
  <c r="AM798" i="23"/>
  <c r="AI798" i="23"/>
  <c r="AM797" i="23"/>
  <c r="AI797" i="23"/>
  <c r="AM796" i="23"/>
  <c r="AI796" i="23"/>
  <c r="AM795" i="23"/>
  <c r="AI795" i="23"/>
  <c r="AJ839" i="23"/>
  <c r="AN835" i="23"/>
  <c r="AJ834" i="23"/>
  <c r="AN831" i="23"/>
  <c r="AJ830" i="23"/>
  <c r="AJ829" i="23"/>
  <c r="AJ828" i="23"/>
  <c r="AJ827" i="23"/>
  <c r="AJ826" i="23"/>
  <c r="AJ825" i="23"/>
  <c r="AJ824" i="23"/>
  <c r="AJ823" i="23"/>
  <c r="AJ822" i="23"/>
  <c r="AJ821" i="23"/>
  <c r="AJ820" i="23"/>
  <c r="AJ819" i="23"/>
  <c r="AJ818" i="23"/>
  <c r="AJ817" i="23"/>
  <c r="AJ816" i="23"/>
  <c r="AI815" i="23"/>
  <c r="AN814" i="23"/>
  <c r="AM813" i="23"/>
  <c r="AJ812" i="23"/>
  <c r="AI811" i="23"/>
  <c r="AN810" i="23"/>
  <c r="AI810" i="23"/>
  <c r="AJ809" i="23"/>
  <c r="AL808" i="23"/>
  <c r="AM807" i="23"/>
  <c r="AH807" i="23"/>
  <c r="AN806" i="23"/>
  <c r="AI806" i="23"/>
  <c r="AJ805" i="23"/>
  <c r="AL804" i="23"/>
  <c r="AM803" i="23"/>
  <c r="AH803" i="23"/>
  <c r="AN802" i="23"/>
  <c r="AI802" i="23"/>
  <c r="AJ801" i="23"/>
  <c r="AL800" i="23"/>
  <c r="AM799" i="23"/>
  <c r="AH799" i="23"/>
  <c r="AL798" i="23"/>
  <c r="AH798" i="23"/>
  <c r="AL797" i="23"/>
  <c r="AH797" i="23"/>
  <c r="AL796" i="23"/>
  <c r="AH796" i="23"/>
  <c r="AL795" i="23"/>
  <c r="AH795" i="23"/>
  <c r="AL794" i="23"/>
  <c r="AH794" i="23"/>
  <c r="AL793" i="23"/>
  <c r="AH793" i="23"/>
  <c r="AL792" i="23"/>
  <c r="AH792" i="23"/>
  <c r="AL791" i="23"/>
  <c r="AH791" i="23"/>
  <c r="AL790" i="23"/>
  <c r="AH790" i="23"/>
  <c r="AL789" i="23"/>
  <c r="AH789" i="23"/>
  <c r="AL788" i="23"/>
  <c r="AH788" i="23"/>
  <c r="AL787" i="23"/>
  <c r="AH787" i="23"/>
  <c r="AL786" i="23"/>
  <c r="AH786" i="23"/>
  <c r="AL785" i="23"/>
  <c r="AH785" i="23"/>
  <c r="AL784" i="23"/>
  <c r="AH784" i="23"/>
  <c r="AL783" i="23"/>
  <c r="AH783" i="23"/>
  <c r="AL782" i="23"/>
  <c r="AH782" i="23"/>
  <c r="AL781" i="23"/>
  <c r="AH781" i="23"/>
  <c r="AL780" i="23"/>
  <c r="AH780" i="23"/>
  <c r="AL779" i="23"/>
  <c r="AH779" i="23"/>
  <c r="AL778" i="23"/>
  <c r="AH778" i="23"/>
  <c r="AL777" i="23"/>
  <c r="AH777" i="23"/>
  <c r="AL776" i="23"/>
  <c r="AH776" i="23"/>
  <c r="AL775" i="23"/>
  <c r="AH775" i="23"/>
  <c r="AL774" i="23"/>
  <c r="AH774" i="23"/>
  <c r="AL773" i="23"/>
  <c r="AH773" i="23"/>
  <c r="AL772" i="23"/>
  <c r="AH772" i="23"/>
  <c r="AL771" i="23"/>
  <c r="AH771" i="23"/>
  <c r="AL770" i="23"/>
  <c r="AH770" i="23"/>
  <c r="AL769" i="23"/>
  <c r="AH769" i="23"/>
  <c r="AL768" i="23"/>
  <c r="AH768" i="23"/>
  <c r="AL767" i="23"/>
  <c r="AH767" i="23"/>
  <c r="AL766" i="23"/>
  <c r="AH766" i="23"/>
  <c r="AH845" i="23"/>
  <c r="AL842" i="23"/>
  <c r="AN809" i="23"/>
  <c r="AN805" i="23"/>
  <c r="AN801" i="23"/>
  <c r="AG798" i="23"/>
  <c r="AG797" i="23"/>
  <c r="AG796" i="23"/>
  <c r="AG795" i="23"/>
  <c r="AM794" i="23"/>
  <c r="AK793" i="23"/>
  <c r="AI792" i="23"/>
  <c r="AO791" i="23"/>
  <c r="AG791" i="23"/>
  <c r="AN790" i="23"/>
  <c r="AI790" i="23"/>
  <c r="AK789" i="23"/>
  <c r="AN788" i="23"/>
  <c r="AI788" i="23"/>
  <c r="AK787" i="23"/>
  <c r="AK786" i="23"/>
  <c r="AN785" i="23"/>
  <c r="AI785" i="23"/>
  <c r="AK784" i="23"/>
  <c r="AK783" i="23"/>
  <c r="AN782" i="23"/>
  <c r="AI782" i="23"/>
  <c r="AK781" i="23"/>
  <c r="AN780" i="23"/>
  <c r="AI780" i="23"/>
  <c r="AK779" i="23"/>
  <c r="AN778" i="23"/>
  <c r="AI778" i="23"/>
  <c r="AK777" i="23"/>
  <c r="AN776" i="23"/>
  <c r="AI776" i="23"/>
  <c r="AK775" i="23"/>
  <c r="AN774" i="23"/>
  <c r="AI774" i="23"/>
  <c r="AK773" i="23"/>
  <c r="AN772" i="23"/>
  <c r="AI772" i="23"/>
  <c r="AK771" i="23"/>
  <c r="AN770" i="23"/>
  <c r="AL836" i="23"/>
  <c r="AH831" i="23"/>
  <c r="AI816" i="23"/>
  <c r="AJ813" i="23"/>
  <c r="AN811" i="23"/>
  <c r="AM810" i="23"/>
  <c r="AI809" i="23"/>
  <c r="AM806" i="23"/>
  <c r="AI805" i="23"/>
  <c r="AM802" i="23"/>
  <c r="AI801" i="23"/>
  <c r="AK794" i="23"/>
  <c r="AI793" i="23"/>
  <c r="AO792" i="23"/>
  <c r="AG792" i="23"/>
  <c r="AM791" i="23"/>
  <c r="AM790" i="23"/>
  <c r="AG790" i="23"/>
  <c r="AO789" i="23"/>
  <c r="AJ789" i="23"/>
  <c r="AM788" i="23"/>
  <c r="AG788" i="23"/>
  <c r="AO787" i="23"/>
  <c r="AJ787" i="23"/>
  <c r="AO786" i="23"/>
  <c r="AJ786" i="23"/>
  <c r="AM785" i="23"/>
  <c r="AG785" i="23"/>
  <c r="AO784" i="23"/>
  <c r="AJ784" i="23"/>
  <c r="AO783" i="23"/>
  <c r="AJ783" i="23"/>
  <c r="AM782" i="23"/>
  <c r="AG782" i="23"/>
  <c r="AO781" i="23"/>
  <c r="AJ781" i="23"/>
  <c r="AM780" i="23"/>
  <c r="AG780" i="23"/>
  <c r="AO779" i="23"/>
  <c r="AJ779" i="23"/>
  <c r="AM778" i="23"/>
  <c r="AG778" i="23"/>
  <c r="AO777" i="23"/>
  <c r="AJ777" i="23"/>
  <c r="AM776" i="23"/>
  <c r="AG776" i="23"/>
  <c r="AO775" i="23"/>
  <c r="AJ775" i="23"/>
  <c r="AM774" i="23"/>
  <c r="AH850" i="23"/>
  <c r="AM814" i="23"/>
  <c r="AH811" i="23"/>
  <c r="AH810" i="23"/>
  <c r="AL807" i="23"/>
  <c r="AH806" i="23"/>
  <c r="AL803" i="23"/>
  <c r="AH802" i="23"/>
  <c r="AL799" i="23"/>
  <c r="AO798" i="23"/>
  <c r="AO797" i="23"/>
  <c r="AO796" i="23"/>
  <c r="AO795" i="23"/>
  <c r="AI794" i="23"/>
  <c r="AO793" i="23"/>
  <c r="AG793" i="23"/>
  <c r="AM792" i="23"/>
  <c r="AK791" i="23"/>
  <c r="AK790" i="23"/>
  <c r="AN789" i="23"/>
  <c r="AI789" i="23"/>
  <c r="AK788" i="23"/>
  <c r="AN787" i="23"/>
  <c r="AI787" i="23"/>
  <c r="AN786" i="23"/>
  <c r="AI786" i="23"/>
  <c r="AK785" i="23"/>
  <c r="AN784" i="23"/>
  <c r="AI784" i="23"/>
  <c r="AN783" i="23"/>
  <c r="AI783" i="23"/>
  <c r="AK782" i="23"/>
  <c r="AN781" i="23"/>
  <c r="AI781" i="23"/>
  <c r="AK780" i="23"/>
  <c r="AN779" i="23"/>
  <c r="AI779" i="23"/>
  <c r="AK778" i="23"/>
  <c r="AN777" i="23"/>
  <c r="AI777" i="23"/>
  <c r="AK776" i="23"/>
  <c r="AN775" i="23"/>
  <c r="AI775" i="23"/>
  <c r="AK774" i="23"/>
  <c r="AN773" i="23"/>
  <c r="AI773" i="23"/>
  <c r="AK772" i="23"/>
  <c r="AN771" i="23"/>
  <c r="AI771" i="23"/>
  <c r="AK770" i="23"/>
  <c r="AN769" i="23"/>
  <c r="AI769" i="23"/>
  <c r="AN768" i="23"/>
  <c r="AI768" i="23"/>
  <c r="AK767" i="23"/>
  <c r="AN766" i="23"/>
  <c r="AI766" i="23"/>
  <c r="AN765" i="23"/>
  <c r="AJ765" i="23"/>
  <c r="AN764" i="23"/>
  <c r="AJ764" i="23"/>
  <c r="AN763" i="23"/>
  <c r="AJ763" i="23"/>
  <c r="AN756" i="23"/>
  <c r="AJ756" i="23"/>
  <c r="AN755" i="23"/>
  <c r="AJ755" i="23"/>
  <c r="AN754" i="23"/>
  <c r="AJ754" i="23"/>
  <c r="AN753" i="23"/>
  <c r="AJ753" i="23"/>
  <c r="AN752" i="23"/>
  <c r="AJ752" i="23"/>
  <c r="AN751" i="23"/>
  <c r="AJ751" i="23"/>
  <c r="AN750" i="23"/>
  <c r="AJ750" i="23"/>
  <c r="AN749" i="23"/>
  <c r="AJ749" i="23"/>
  <c r="AN748" i="23"/>
  <c r="AJ748" i="23"/>
  <c r="AN747" i="23"/>
  <c r="AJ747" i="23"/>
  <c r="AN746" i="23"/>
  <c r="AJ746" i="23"/>
  <c r="AN745" i="23"/>
  <c r="AJ745" i="23"/>
  <c r="AN744" i="23"/>
  <c r="AJ744" i="23"/>
  <c r="AN743" i="23"/>
  <c r="AI812" i="23"/>
  <c r="AJ804" i="23"/>
  <c r="AK797" i="23"/>
  <c r="AK795" i="23"/>
  <c r="AK792" i="23"/>
  <c r="AO790" i="23"/>
  <c r="AM789" i="23"/>
  <c r="AJ788" i="23"/>
  <c r="AG787" i="23"/>
  <c r="AO785" i="23"/>
  <c r="AM784" i="23"/>
  <c r="AO780" i="23"/>
  <c r="AM779" i="23"/>
  <c r="AJ778" i="23"/>
  <c r="AG777" i="23"/>
  <c r="AJ773" i="23"/>
  <c r="AO772" i="23"/>
  <c r="AJ771" i="23"/>
  <c r="AO770" i="23"/>
  <c r="AG770" i="23"/>
  <c r="AM769" i="23"/>
  <c r="AM768" i="23"/>
  <c r="AN767" i="23"/>
  <c r="AG767" i="23"/>
  <c r="AM766" i="23"/>
  <c r="AM765" i="23"/>
  <c r="AH765" i="23"/>
  <c r="AO764" i="23"/>
  <c r="AI764" i="23"/>
  <c r="AK763" i="23"/>
  <c r="AK756" i="23"/>
  <c r="AL755" i="23"/>
  <c r="AG755" i="23"/>
  <c r="AM754" i="23"/>
  <c r="AH754" i="23"/>
  <c r="AO753" i="23"/>
  <c r="AI753" i="23"/>
  <c r="AK752" i="23"/>
  <c r="AL751" i="23"/>
  <c r="AG751" i="23"/>
  <c r="AM750" i="23"/>
  <c r="AH750" i="23"/>
  <c r="AO749" i="23"/>
  <c r="AI749" i="23"/>
  <c r="AK748" i="23"/>
  <c r="AL747" i="23"/>
  <c r="AG747" i="23"/>
  <c r="AM746" i="23"/>
  <c r="AH746" i="23"/>
  <c r="AO745" i="23"/>
  <c r="AI745" i="23"/>
  <c r="AK744" i="23"/>
  <c r="AL743" i="23"/>
  <c r="AH743" i="23"/>
  <c r="AL742" i="23"/>
  <c r="AH742" i="23"/>
  <c r="AL741" i="23"/>
  <c r="AH741" i="23"/>
  <c r="AL740" i="23"/>
  <c r="AH740" i="23"/>
  <c r="AL739" i="23"/>
  <c r="AH739" i="23"/>
  <c r="AL738" i="23"/>
  <c r="AH738" i="23"/>
  <c r="AL737" i="23"/>
  <c r="AH737" i="23"/>
  <c r="AL736" i="23"/>
  <c r="AH736" i="23"/>
  <c r="AL735" i="23"/>
  <c r="AH735" i="23"/>
  <c r="AL734" i="23"/>
  <c r="AH734" i="23"/>
  <c r="AL733" i="23"/>
  <c r="AH733" i="23"/>
  <c r="AL732" i="23"/>
  <c r="AH732" i="23"/>
  <c r="AL731" i="23"/>
  <c r="AH731" i="23"/>
  <c r="AL730" i="23"/>
  <c r="AH730" i="23"/>
  <c r="AL729" i="23"/>
  <c r="AH729" i="23"/>
  <c r="AL728" i="23"/>
  <c r="AH728" i="23"/>
  <c r="AL727" i="23"/>
  <c r="AH727" i="23"/>
  <c r="AL726" i="23"/>
  <c r="AH726" i="23"/>
  <c r="AL725" i="23"/>
  <c r="AH725" i="23"/>
  <c r="AL724" i="23"/>
  <c r="AH724" i="23"/>
  <c r="AL723" i="23"/>
  <c r="AH723" i="23"/>
  <c r="AL722" i="23"/>
  <c r="AH722" i="23"/>
  <c r="AL721" i="23"/>
  <c r="AH721" i="23"/>
  <c r="AL720" i="23"/>
  <c r="AH720" i="23"/>
  <c r="AL719" i="23"/>
  <c r="AH719" i="23"/>
  <c r="AL718" i="23"/>
  <c r="AH718" i="23"/>
  <c r="AL717" i="23"/>
  <c r="AH717" i="23"/>
  <c r="AL716" i="23"/>
  <c r="AH716" i="23"/>
  <c r="AL715" i="23"/>
  <c r="AH715" i="23"/>
  <c r="AL714" i="23"/>
  <c r="AH835" i="23"/>
  <c r="AL832" i="23"/>
  <c r="AM793" i="23"/>
  <c r="AJ790" i="23"/>
  <c r="AG789" i="23"/>
  <c r="AM786" i="23"/>
  <c r="AJ785" i="23"/>
  <c r="AG784" i="23"/>
  <c r="AO782" i="23"/>
  <c r="AM781" i="23"/>
  <c r="AJ780" i="23"/>
  <c r="AG779" i="23"/>
  <c r="AO774" i="23"/>
  <c r="AG773" i="23"/>
  <c r="AM772" i="23"/>
  <c r="AG771" i="23"/>
  <c r="AM770" i="23"/>
  <c r="AK769" i="23"/>
  <c r="AK768" i="23"/>
  <c r="AM767" i="23"/>
  <c r="AK766" i="23"/>
  <c r="AL765" i="23"/>
  <c r="AG765" i="23"/>
  <c r="AM764" i="23"/>
  <c r="AH764" i="23"/>
  <c r="AO763" i="23"/>
  <c r="AI763" i="23"/>
  <c r="AO756" i="23"/>
  <c r="AI756" i="23"/>
  <c r="AK755" i="23"/>
  <c r="AL754" i="23"/>
  <c r="AG754" i="23"/>
  <c r="AM753" i="23"/>
  <c r="AH753" i="23"/>
  <c r="AO752" i="23"/>
  <c r="AI752" i="23"/>
  <c r="AK751" i="23"/>
  <c r="AL750" i="23"/>
  <c r="AG750" i="23"/>
  <c r="AM749" i="23"/>
  <c r="AH749" i="23"/>
  <c r="AO748" i="23"/>
  <c r="AI748" i="23"/>
  <c r="AK747" i="23"/>
  <c r="AL746" i="23"/>
  <c r="AG746" i="23"/>
  <c r="AM745" i="23"/>
  <c r="AH745" i="23"/>
  <c r="AO744" i="23"/>
  <c r="AI744" i="23"/>
  <c r="AK743" i="23"/>
  <c r="AG743" i="23"/>
  <c r="AO742" i="23"/>
  <c r="AK742" i="23"/>
  <c r="AG742" i="23"/>
  <c r="AO741" i="23"/>
  <c r="AK741" i="23"/>
  <c r="AG741" i="23"/>
  <c r="AO740" i="23"/>
  <c r="AK740" i="23"/>
  <c r="AG740" i="23"/>
  <c r="AO739" i="23"/>
  <c r="AK739" i="23"/>
  <c r="AG739" i="23"/>
  <c r="AO738" i="23"/>
  <c r="AK738" i="23"/>
  <c r="AG738" i="23"/>
  <c r="AO737" i="23"/>
  <c r="AK737" i="23"/>
  <c r="AG737" i="23"/>
  <c r="AO736" i="23"/>
  <c r="AK736" i="23"/>
  <c r="AG736" i="23"/>
  <c r="AO735" i="23"/>
  <c r="AK735" i="23"/>
  <c r="AG735" i="23"/>
  <c r="AO734" i="23"/>
  <c r="AK734" i="23"/>
  <c r="AG734" i="23"/>
  <c r="AO733" i="23"/>
  <c r="AK733" i="23"/>
  <c r="AG733" i="23"/>
  <c r="AO732" i="23"/>
  <c r="AK732" i="23"/>
  <c r="AG732" i="23"/>
  <c r="AO731" i="23"/>
  <c r="AK731" i="23"/>
  <c r="AG731" i="23"/>
  <c r="AO730" i="23"/>
  <c r="AK730" i="23"/>
  <c r="AG730" i="23"/>
  <c r="AO729" i="23"/>
  <c r="AK729" i="23"/>
  <c r="AG729" i="23"/>
  <c r="AO728" i="23"/>
  <c r="AK728" i="23"/>
  <c r="AG728" i="23"/>
  <c r="AO727" i="23"/>
  <c r="AK727" i="23"/>
  <c r="AG727" i="23"/>
  <c r="AO726" i="23"/>
  <c r="AK726" i="23"/>
  <c r="AG726" i="23"/>
  <c r="AO725" i="23"/>
  <c r="AK725" i="23"/>
  <c r="AG725" i="23"/>
  <c r="AO724" i="23"/>
  <c r="AK724" i="23"/>
  <c r="AG724" i="23"/>
  <c r="AO723" i="23"/>
  <c r="AK723" i="23"/>
  <c r="AG723" i="23"/>
  <c r="AO722" i="23"/>
  <c r="AK722" i="23"/>
  <c r="AG722" i="23"/>
  <c r="AO721" i="23"/>
  <c r="AJ808" i="23"/>
  <c r="AJ800" i="23"/>
  <c r="AK798" i="23"/>
  <c r="AK796" i="23"/>
  <c r="AO794" i="23"/>
  <c r="AI791" i="23"/>
  <c r="AG786" i="23"/>
  <c r="AM783" i="23"/>
  <c r="AJ782" i="23"/>
  <c r="AG781" i="23"/>
  <c r="AO776" i="23"/>
  <c r="AM775" i="23"/>
  <c r="AJ774" i="23"/>
  <c r="AO773" i="23"/>
  <c r="AJ772" i="23"/>
  <c r="AO771" i="23"/>
  <c r="AJ770" i="23"/>
  <c r="AJ769" i="23"/>
  <c r="AJ768" i="23"/>
  <c r="AJ767" i="23"/>
  <c r="AJ766" i="23"/>
  <c r="AK765" i="23"/>
  <c r="AL764" i="23"/>
  <c r="AG764" i="23"/>
  <c r="AM763" i="23"/>
  <c r="AH763" i="23"/>
  <c r="AM756" i="23"/>
  <c r="AH756" i="23"/>
  <c r="AO755" i="23"/>
  <c r="AI755" i="23"/>
  <c r="AK754" i="23"/>
  <c r="AL753" i="23"/>
  <c r="AG753" i="23"/>
  <c r="AM752" i="23"/>
  <c r="AH752" i="23"/>
  <c r="AO751" i="23"/>
  <c r="AI751" i="23"/>
  <c r="AK750" i="23"/>
  <c r="AL749" i="23"/>
  <c r="AG749" i="23"/>
  <c r="AM748" i="23"/>
  <c r="AH748" i="23"/>
  <c r="AO747" i="23"/>
  <c r="AI747" i="23"/>
  <c r="AK746" i="23"/>
  <c r="AL745" i="23"/>
  <c r="AG745" i="23"/>
  <c r="AM744" i="23"/>
  <c r="AH744" i="23"/>
  <c r="AO743" i="23"/>
  <c r="AJ743" i="23"/>
  <c r="AN742" i="23"/>
  <c r="AJ742" i="23"/>
  <c r="AN741" i="23"/>
  <c r="AJ741" i="23"/>
  <c r="AN740" i="23"/>
  <c r="AJ740" i="23"/>
  <c r="AN739" i="23"/>
  <c r="AJ739" i="23"/>
  <c r="AN738" i="23"/>
  <c r="AJ738" i="23"/>
  <c r="AN737" i="23"/>
  <c r="AJ737" i="23"/>
  <c r="AN736" i="23"/>
  <c r="AJ736" i="23"/>
  <c r="AN735" i="23"/>
  <c r="AJ735" i="23"/>
  <c r="AN734" i="23"/>
  <c r="AJ734" i="23"/>
  <c r="AN733" i="23"/>
  <c r="AJ733" i="23"/>
  <c r="AN732" i="23"/>
  <c r="AJ732" i="23"/>
  <c r="AN731" i="23"/>
  <c r="AJ731" i="23"/>
  <c r="AN730" i="23"/>
  <c r="AJ730" i="23"/>
  <c r="AN729" i="23"/>
  <c r="AJ729" i="23"/>
  <c r="AN728" i="23"/>
  <c r="AJ728" i="23"/>
  <c r="AN727" i="23"/>
  <c r="AJ727" i="23"/>
  <c r="AN726" i="23"/>
  <c r="AJ726" i="23"/>
  <c r="AN725" i="23"/>
  <c r="AJ725" i="23"/>
  <c r="AN724" i="23"/>
  <c r="AJ724" i="23"/>
  <c r="AN723" i="23"/>
  <c r="AJ723" i="23"/>
  <c r="AN722" i="23"/>
  <c r="AJ722" i="23"/>
  <c r="AN721" i="23"/>
  <c r="AJ721" i="23"/>
  <c r="AN720" i="23"/>
  <c r="AJ720" i="23"/>
  <c r="AN719" i="23"/>
  <c r="AJ719" i="23"/>
  <c r="AN718" i="23"/>
  <c r="AJ718" i="23"/>
  <c r="AN717" i="23"/>
  <c r="AJ717" i="23"/>
  <c r="AN716" i="23"/>
  <c r="AJ716" i="23"/>
  <c r="AN715" i="23"/>
  <c r="AJ715" i="23"/>
  <c r="AN714" i="23"/>
  <c r="AJ714" i="23"/>
  <c r="AN713" i="23"/>
  <c r="AJ713" i="23"/>
  <c r="AN712" i="23"/>
  <c r="AJ712" i="23"/>
  <c r="AN711" i="23"/>
  <c r="AJ711" i="23"/>
  <c r="AN710" i="23"/>
  <c r="AJ710" i="23"/>
  <c r="AN709" i="23"/>
  <c r="AJ709" i="23"/>
  <c r="AN708" i="23"/>
  <c r="AJ708" i="23"/>
  <c r="AN707" i="23"/>
  <c r="AJ707" i="23"/>
  <c r="AN706" i="23"/>
  <c r="AJ706" i="23"/>
  <c r="AN705" i="23"/>
  <c r="AJ705" i="23"/>
  <c r="AN704" i="23"/>
  <c r="AJ704" i="23"/>
  <c r="AN703" i="23"/>
  <c r="AJ703" i="23"/>
  <c r="AN702" i="23"/>
  <c r="AJ702" i="23"/>
  <c r="AN701" i="23"/>
  <c r="AJ701" i="23"/>
  <c r="AN700" i="23"/>
  <c r="AJ700" i="23"/>
  <c r="AN699" i="23"/>
  <c r="AJ699" i="23"/>
  <c r="AN698" i="23"/>
  <c r="AJ698" i="23"/>
  <c r="AN697" i="23"/>
  <c r="AJ697" i="23"/>
  <c r="AN696" i="23"/>
  <c r="AJ696" i="23"/>
  <c r="AN695" i="23"/>
  <c r="AJ695" i="23"/>
  <c r="AN694" i="23"/>
  <c r="AJ694" i="23"/>
  <c r="AN693" i="23"/>
  <c r="AJ693" i="23"/>
  <c r="AN692" i="23"/>
  <c r="AJ692" i="23"/>
  <c r="AN691" i="23"/>
  <c r="AJ691" i="23"/>
  <c r="AN690" i="23"/>
  <c r="AJ690" i="23"/>
  <c r="AN689" i="23"/>
  <c r="AJ689" i="23"/>
  <c r="AN688" i="23"/>
  <c r="AJ688" i="23"/>
  <c r="AN687" i="23"/>
  <c r="AG783" i="23"/>
  <c r="AO767" i="23"/>
  <c r="AG766" i="23"/>
  <c r="AK764" i="23"/>
  <c r="AG763" i="23"/>
  <c r="AG756" i="23"/>
  <c r="AK753" i="23"/>
  <c r="AG752" i="23"/>
  <c r="AK749" i="23"/>
  <c r="AG748" i="23"/>
  <c r="AK745" i="23"/>
  <c r="AG744" i="23"/>
  <c r="AI721" i="23"/>
  <c r="AO720" i="23"/>
  <c r="AG720" i="23"/>
  <c r="AM719" i="23"/>
  <c r="AK718" i="23"/>
  <c r="AI717" i="23"/>
  <c r="AO716" i="23"/>
  <c r="AG716" i="23"/>
  <c r="AM715" i="23"/>
  <c r="AK714" i="23"/>
  <c r="AL713" i="23"/>
  <c r="AG713" i="23"/>
  <c r="AM712" i="23"/>
  <c r="AH712" i="23"/>
  <c r="AO711" i="23"/>
  <c r="AI711" i="23"/>
  <c r="AK710" i="23"/>
  <c r="AL709" i="23"/>
  <c r="AG709" i="23"/>
  <c r="AL708" i="23"/>
  <c r="AG708" i="23"/>
  <c r="AM707" i="23"/>
  <c r="AH707" i="23"/>
  <c r="AO706" i="23"/>
  <c r="AI706" i="23"/>
  <c r="AK705" i="23"/>
  <c r="AL704" i="23"/>
  <c r="AG704" i="23"/>
  <c r="AM703" i="23"/>
  <c r="AH703" i="23"/>
  <c r="AO702" i="23"/>
  <c r="AI702" i="23"/>
  <c r="AK701" i="23"/>
  <c r="AL700" i="23"/>
  <c r="AG700" i="23"/>
  <c r="AM699" i="23"/>
  <c r="AH699" i="23"/>
  <c r="AO698" i="23"/>
  <c r="AI698" i="23"/>
  <c r="AK697" i="23"/>
  <c r="AL696" i="23"/>
  <c r="AG696" i="23"/>
  <c r="AM695" i="23"/>
  <c r="AH695" i="23"/>
  <c r="AO694" i="23"/>
  <c r="AI694" i="23"/>
  <c r="AK693" i="23"/>
  <c r="AL692" i="23"/>
  <c r="AG692" i="23"/>
  <c r="AM691" i="23"/>
  <c r="AH691" i="23"/>
  <c r="AO690" i="23"/>
  <c r="AI690" i="23"/>
  <c r="AK689" i="23"/>
  <c r="AL688" i="23"/>
  <c r="AG688" i="23"/>
  <c r="AM687" i="23"/>
  <c r="AI687" i="23"/>
  <c r="AM686" i="23"/>
  <c r="AI686" i="23"/>
  <c r="AM685" i="23"/>
  <c r="AI685" i="23"/>
  <c r="AM684" i="23"/>
  <c r="AI684" i="23"/>
  <c r="AM683" i="23"/>
  <c r="AI683" i="23"/>
  <c r="AM682" i="23"/>
  <c r="AI682" i="23"/>
  <c r="AM681" i="23"/>
  <c r="AI681" i="23"/>
  <c r="AM680" i="23"/>
  <c r="AI680" i="23"/>
  <c r="AM679" i="23"/>
  <c r="AI679" i="23"/>
  <c r="AM678" i="23"/>
  <c r="AI678" i="23"/>
  <c r="AM677" i="23"/>
  <c r="AI677" i="23"/>
  <c r="AM676" i="23"/>
  <c r="AI676" i="23"/>
  <c r="AM675" i="23"/>
  <c r="AI675" i="23"/>
  <c r="AM674" i="23"/>
  <c r="AI674" i="23"/>
  <c r="AM673" i="23"/>
  <c r="AI673" i="23"/>
  <c r="AM672" i="23"/>
  <c r="AI672" i="23"/>
  <c r="AM671" i="23"/>
  <c r="AI671" i="23"/>
  <c r="AM670" i="23"/>
  <c r="AI670" i="23"/>
  <c r="AO788" i="23"/>
  <c r="AM777" i="23"/>
  <c r="AG775" i="23"/>
  <c r="AM773" i="23"/>
  <c r="AM771" i="23"/>
  <c r="AO769" i="23"/>
  <c r="AO768" i="23"/>
  <c r="AI767" i="23"/>
  <c r="AO765" i="23"/>
  <c r="AO754" i="23"/>
  <c r="AO750" i="23"/>
  <c r="AO746" i="23"/>
  <c r="AG721" i="23"/>
  <c r="AM720" i="23"/>
  <c r="AK719" i="23"/>
  <c r="AI718" i="23"/>
  <c r="AO717" i="23"/>
  <c r="AG717" i="23"/>
  <c r="AM716" i="23"/>
  <c r="AK715" i="23"/>
  <c r="AI714" i="23"/>
  <c r="AK713" i="23"/>
  <c r="AL712" i="23"/>
  <c r="AG712" i="23"/>
  <c r="AM711" i="23"/>
  <c r="AH711" i="23"/>
  <c r="AO710" i="23"/>
  <c r="AI710" i="23"/>
  <c r="AK709" i="23"/>
  <c r="AK708" i="23"/>
  <c r="AL707" i="23"/>
  <c r="AG707" i="23"/>
  <c r="AM706" i="23"/>
  <c r="AH706" i="23"/>
  <c r="AO705" i="23"/>
  <c r="AI705" i="23"/>
  <c r="AK704" i="23"/>
  <c r="AL703" i="23"/>
  <c r="AG703" i="23"/>
  <c r="AM702" i="23"/>
  <c r="AH702" i="23"/>
  <c r="AO701" i="23"/>
  <c r="AI701" i="23"/>
  <c r="AK700" i="23"/>
  <c r="AL699" i="23"/>
  <c r="AG699" i="23"/>
  <c r="AM698" i="23"/>
  <c r="AH698" i="23"/>
  <c r="AO697" i="23"/>
  <c r="AI697" i="23"/>
  <c r="AK696" i="23"/>
  <c r="AL695" i="23"/>
  <c r="AG695" i="23"/>
  <c r="AM694" i="23"/>
  <c r="AH694" i="23"/>
  <c r="AO693" i="23"/>
  <c r="AI693" i="23"/>
  <c r="AK692" i="23"/>
  <c r="AL691" i="23"/>
  <c r="AG691" i="23"/>
  <c r="AM690" i="23"/>
  <c r="AH690" i="23"/>
  <c r="AO689" i="23"/>
  <c r="AI689" i="23"/>
  <c r="AK688" i="23"/>
  <c r="AL687" i="23"/>
  <c r="AH687" i="23"/>
  <c r="AL686" i="23"/>
  <c r="AH686" i="23"/>
  <c r="AL685" i="23"/>
  <c r="AH685" i="23"/>
  <c r="AL684" i="23"/>
  <c r="AH684" i="23"/>
  <c r="AL683" i="23"/>
  <c r="AH683" i="23"/>
  <c r="AL682" i="23"/>
  <c r="AH682" i="23"/>
  <c r="AL681" i="23"/>
  <c r="AH681" i="23"/>
  <c r="AL680" i="23"/>
  <c r="AH680" i="23"/>
  <c r="AL679" i="23"/>
  <c r="AH679" i="23"/>
  <c r="AL678" i="23"/>
  <c r="AH678" i="23"/>
  <c r="AL677" i="23"/>
  <c r="AH677" i="23"/>
  <c r="AL676" i="23"/>
  <c r="AH676" i="23"/>
  <c r="AL675" i="23"/>
  <c r="AH675" i="23"/>
  <c r="AL674" i="23"/>
  <c r="AH674" i="23"/>
  <c r="AL673" i="23"/>
  <c r="AH673" i="23"/>
  <c r="AL672" i="23"/>
  <c r="AH672" i="23"/>
  <c r="AL671" i="23"/>
  <c r="AH671" i="23"/>
  <c r="AL670" i="23"/>
  <c r="AH670" i="23"/>
  <c r="AL669" i="23"/>
  <c r="AH669" i="23"/>
  <c r="AL668" i="23"/>
  <c r="AH668" i="23"/>
  <c r="AL667" i="23"/>
  <c r="AH667" i="23"/>
  <c r="AL666" i="23"/>
  <c r="AH666" i="23"/>
  <c r="AL665" i="23"/>
  <c r="AH665" i="23"/>
  <c r="AL664" i="23"/>
  <c r="AH664" i="23"/>
  <c r="AL663" i="23"/>
  <c r="AH663" i="23"/>
  <c r="AL662" i="23"/>
  <c r="AH662" i="23"/>
  <c r="AL661" i="23"/>
  <c r="AH661" i="23"/>
  <c r="AL660" i="23"/>
  <c r="AH660" i="23"/>
  <c r="AL659" i="23"/>
  <c r="AH659" i="23"/>
  <c r="AL658" i="23"/>
  <c r="AH658" i="23"/>
  <c r="AL657" i="23"/>
  <c r="AH657" i="23"/>
  <c r="AL656" i="23"/>
  <c r="AH656" i="23"/>
  <c r="AL655" i="23"/>
  <c r="AH655" i="23"/>
  <c r="AL654" i="23"/>
  <c r="AH654" i="23"/>
  <c r="AN815" i="23"/>
  <c r="AG794" i="23"/>
  <c r="AG769" i="23"/>
  <c r="AG768" i="23"/>
  <c r="AI765" i="23"/>
  <c r="AM755" i="23"/>
  <c r="AI754" i="23"/>
  <c r="AM751" i="23"/>
  <c r="AI750" i="23"/>
  <c r="AM747" i="23"/>
  <c r="AI746" i="23"/>
  <c r="AM743" i="23"/>
  <c r="AM742" i="23"/>
  <c r="AM741" i="23"/>
  <c r="AM740" i="23"/>
  <c r="AM739" i="23"/>
  <c r="AM738" i="23"/>
  <c r="AM737" i="23"/>
  <c r="AM736" i="23"/>
  <c r="AM735" i="23"/>
  <c r="AM734" i="23"/>
  <c r="AM733" i="23"/>
  <c r="AM732" i="23"/>
  <c r="AM731" i="23"/>
  <c r="AM730" i="23"/>
  <c r="AM729" i="23"/>
  <c r="AM728" i="23"/>
  <c r="AM727" i="23"/>
  <c r="AM726" i="23"/>
  <c r="AM725" i="23"/>
  <c r="AM724" i="23"/>
  <c r="AM723" i="23"/>
  <c r="AM722" i="23"/>
  <c r="AM721" i="23"/>
  <c r="AK720" i="23"/>
  <c r="AI719" i="23"/>
  <c r="AO718" i="23"/>
  <c r="AG718" i="23"/>
  <c r="AM717" i="23"/>
  <c r="AK716" i="23"/>
  <c r="AI715" i="23"/>
  <c r="AO714" i="23"/>
  <c r="AH714" i="23"/>
  <c r="AO713" i="23"/>
  <c r="AI713" i="23"/>
  <c r="AK712" i="23"/>
  <c r="AL711" i="23"/>
  <c r="AG711" i="23"/>
  <c r="AM710" i="23"/>
  <c r="AH710" i="23"/>
  <c r="AO709" i="23"/>
  <c r="AI709" i="23"/>
  <c r="AO708" i="23"/>
  <c r="AI708" i="23"/>
  <c r="AK707" i="23"/>
  <c r="AL706" i="23"/>
  <c r="AG706" i="23"/>
  <c r="AM705" i="23"/>
  <c r="AH705" i="23"/>
  <c r="AO704" i="23"/>
  <c r="AI704" i="23"/>
  <c r="AK703" i="23"/>
  <c r="AL702" i="23"/>
  <c r="AG702" i="23"/>
  <c r="AM701" i="23"/>
  <c r="AH701" i="23"/>
  <c r="AO700" i="23"/>
  <c r="AI700" i="23"/>
  <c r="AK699" i="23"/>
  <c r="AL698" i="23"/>
  <c r="AG698" i="23"/>
  <c r="AM697" i="23"/>
  <c r="AH697" i="23"/>
  <c r="AO696" i="23"/>
  <c r="AI696" i="23"/>
  <c r="AK695" i="23"/>
  <c r="AL694" i="23"/>
  <c r="AG694" i="23"/>
  <c r="AM693" i="23"/>
  <c r="AH693" i="23"/>
  <c r="AO692" i="23"/>
  <c r="AI692" i="23"/>
  <c r="AK691" i="23"/>
  <c r="AL690" i="23"/>
  <c r="AG690" i="23"/>
  <c r="AM689" i="23"/>
  <c r="AH689" i="23"/>
  <c r="AO688" i="23"/>
  <c r="AI688" i="23"/>
  <c r="AK687" i="23"/>
  <c r="AG687" i="23"/>
  <c r="AO686" i="23"/>
  <c r="AK686" i="23"/>
  <c r="AG686" i="23"/>
  <c r="AO685" i="23"/>
  <c r="AK685" i="23"/>
  <c r="AG685" i="23"/>
  <c r="AO684" i="23"/>
  <c r="AK684" i="23"/>
  <c r="AG684" i="23"/>
  <c r="AO683" i="23"/>
  <c r="AK683" i="23"/>
  <c r="AG683" i="23"/>
  <c r="AO682" i="23"/>
  <c r="AK682" i="23"/>
  <c r="AG682" i="23"/>
  <c r="AO681" i="23"/>
  <c r="AK681" i="23"/>
  <c r="AG681" i="23"/>
  <c r="AO680" i="23"/>
  <c r="AK680" i="23"/>
  <c r="AG680" i="23"/>
  <c r="AO679" i="23"/>
  <c r="AK679" i="23"/>
  <c r="AG679" i="23"/>
  <c r="AO678" i="23"/>
  <c r="AK678" i="23"/>
  <c r="AG678" i="23"/>
  <c r="AO677" i="23"/>
  <c r="AK677" i="23"/>
  <c r="AO676" i="23"/>
  <c r="AK676" i="23"/>
  <c r="AG676" i="23"/>
  <c r="AO675" i="23"/>
  <c r="AK675" i="23"/>
  <c r="AG675" i="23"/>
  <c r="AO674" i="23"/>
  <c r="AK674" i="23"/>
  <c r="AG674" i="23"/>
  <c r="AO673" i="23"/>
  <c r="AK673" i="23"/>
  <c r="AG673" i="23"/>
  <c r="AO672" i="23"/>
  <c r="AK672" i="23"/>
  <c r="AG672" i="23"/>
  <c r="AO671" i="23"/>
  <c r="AK671" i="23"/>
  <c r="AG671" i="23"/>
  <c r="AO670" i="23"/>
  <c r="AK670" i="23"/>
  <c r="AG670" i="23"/>
  <c r="AO669" i="23"/>
  <c r="AK669" i="23"/>
  <c r="AG669" i="23"/>
  <c r="AO668" i="23"/>
  <c r="AK668" i="23"/>
  <c r="AG668" i="23"/>
  <c r="AO667" i="23"/>
  <c r="AK667" i="23"/>
  <c r="AG667" i="23"/>
  <c r="AO666" i="23"/>
  <c r="AK666" i="23"/>
  <c r="AG666" i="23"/>
  <c r="AO665" i="23"/>
  <c r="AK665" i="23"/>
  <c r="AG665" i="23"/>
  <c r="AO664" i="23"/>
  <c r="AK664" i="23"/>
  <c r="AG664" i="23"/>
  <c r="AO663" i="23"/>
  <c r="AK663" i="23"/>
  <c r="AG663" i="23"/>
  <c r="AO662" i="23"/>
  <c r="AK662" i="23"/>
  <c r="AG662" i="23"/>
  <c r="AO661" i="23"/>
  <c r="AK661" i="23"/>
  <c r="AG661" i="23"/>
  <c r="AO660" i="23"/>
  <c r="AK660" i="23"/>
  <c r="AG660" i="23"/>
  <c r="AO659" i="23"/>
  <c r="AK659" i="23"/>
  <c r="AG659" i="23"/>
  <c r="AO658" i="23"/>
  <c r="AK658" i="23"/>
  <c r="AG658" i="23"/>
  <c r="AO657" i="23"/>
  <c r="AK657" i="23"/>
  <c r="AG657" i="23"/>
  <c r="AO656" i="23"/>
  <c r="AK656" i="23"/>
  <c r="AG656" i="23"/>
  <c r="AO655" i="23"/>
  <c r="AK655" i="23"/>
  <c r="AG655" i="23"/>
  <c r="AO654" i="23"/>
  <c r="AK654" i="23"/>
  <c r="AG654" i="23"/>
  <c r="AO653" i="23"/>
  <c r="AK653" i="23"/>
  <c r="AG653" i="23"/>
  <c r="AO652" i="23"/>
  <c r="AK652" i="23"/>
  <c r="AG652" i="23"/>
  <c r="AO651" i="23"/>
  <c r="AK651" i="23"/>
  <c r="AG651" i="23"/>
  <c r="AO650" i="23"/>
  <c r="AK650" i="23"/>
  <c r="AG650" i="23"/>
  <c r="AO649" i="23"/>
  <c r="AK649" i="23"/>
  <c r="AG649" i="23"/>
  <c r="AO648" i="23"/>
  <c r="AK648" i="23"/>
  <c r="AG648" i="23"/>
  <c r="AO647" i="23"/>
  <c r="AK647" i="23"/>
  <c r="AG647" i="23"/>
  <c r="AO646" i="23"/>
  <c r="AK646" i="23"/>
  <c r="AG646" i="23"/>
  <c r="AO645" i="23"/>
  <c r="AK645" i="23"/>
  <c r="AG645" i="23"/>
  <c r="AO644" i="23"/>
  <c r="AK644" i="23"/>
  <c r="AG644" i="23"/>
  <c r="AO643" i="23"/>
  <c r="AK643" i="23"/>
  <c r="AG643" i="23"/>
  <c r="AO642" i="23"/>
  <c r="AK642" i="23"/>
  <c r="AG642" i="23"/>
  <c r="AO641" i="23"/>
  <c r="AK641" i="23"/>
  <c r="AG772" i="23"/>
  <c r="AG719" i="23"/>
  <c r="AM714" i="23"/>
  <c r="AH713" i="23"/>
  <c r="AL710" i="23"/>
  <c r="AH709" i="23"/>
  <c r="AH708" i="23"/>
  <c r="AL705" i="23"/>
  <c r="AH704" i="23"/>
  <c r="AL701" i="23"/>
  <c r="AH700" i="23"/>
  <c r="AL697" i="23"/>
  <c r="AH696" i="23"/>
  <c r="AL693" i="23"/>
  <c r="AH692" i="23"/>
  <c r="AL689" i="23"/>
  <c r="AH688" i="23"/>
  <c r="AM669" i="23"/>
  <c r="AJ668" i="23"/>
  <c r="AI667" i="23"/>
  <c r="AN666" i="23"/>
  <c r="AM665" i="23"/>
  <c r="AJ664" i="23"/>
  <c r="AI663" i="23"/>
  <c r="AN662" i="23"/>
  <c r="AM661" i="23"/>
  <c r="AJ660" i="23"/>
  <c r="AI659" i="23"/>
  <c r="AN658" i="23"/>
  <c r="AM657" i="23"/>
  <c r="AJ656" i="23"/>
  <c r="AI655" i="23"/>
  <c r="AN654" i="23"/>
  <c r="AM653" i="23"/>
  <c r="AH653" i="23"/>
  <c r="AN652" i="23"/>
  <c r="AI652" i="23"/>
  <c r="AJ651" i="23"/>
  <c r="AL650" i="23"/>
  <c r="AM649" i="23"/>
  <c r="AH649" i="23"/>
  <c r="AN648" i="23"/>
  <c r="AI648" i="23"/>
  <c r="AJ647" i="23"/>
  <c r="AL646" i="23"/>
  <c r="AL645" i="23"/>
  <c r="AM644" i="23"/>
  <c r="AH644" i="23"/>
  <c r="AN643" i="23"/>
  <c r="AI643" i="23"/>
  <c r="AJ642" i="23"/>
  <c r="AL641" i="23"/>
  <c r="AG641" i="23"/>
  <c r="AO640" i="23"/>
  <c r="AK640" i="23"/>
  <c r="AG640" i="23"/>
  <c r="AO639" i="23"/>
  <c r="AK639" i="23"/>
  <c r="AG639" i="23"/>
  <c r="AO638" i="23"/>
  <c r="AK638" i="23"/>
  <c r="AG638" i="23"/>
  <c r="AO637" i="23"/>
  <c r="AK637" i="23"/>
  <c r="AG637" i="23"/>
  <c r="AO636" i="23"/>
  <c r="AK636" i="23"/>
  <c r="AG636" i="23"/>
  <c r="AO635" i="23"/>
  <c r="AK635" i="23"/>
  <c r="AG635" i="23"/>
  <c r="AO634" i="23"/>
  <c r="AK634" i="23"/>
  <c r="AG634" i="23"/>
  <c r="AO633" i="23"/>
  <c r="AK633" i="23"/>
  <c r="AG633" i="23"/>
  <c r="AO632" i="23"/>
  <c r="AK632" i="23"/>
  <c r="AG632" i="23"/>
  <c r="AO631" i="23"/>
  <c r="AK631" i="23"/>
  <c r="AG631" i="23"/>
  <c r="AO630" i="23"/>
  <c r="AK630" i="23"/>
  <c r="AG630" i="23"/>
  <c r="AO629" i="23"/>
  <c r="AK629" i="23"/>
  <c r="AG629" i="23"/>
  <c r="AO628" i="23"/>
  <c r="AK628" i="23"/>
  <c r="AG628" i="23"/>
  <c r="AO627" i="23"/>
  <c r="AK627" i="23"/>
  <c r="AG627" i="23"/>
  <c r="AO626" i="23"/>
  <c r="AK626" i="23"/>
  <c r="AG626" i="23"/>
  <c r="AO625" i="23"/>
  <c r="AK625" i="23"/>
  <c r="AG625" i="23"/>
  <c r="AO624" i="23"/>
  <c r="AK624" i="23"/>
  <c r="AG624" i="23"/>
  <c r="AO623" i="23"/>
  <c r="AK623" i="23"/>
  <c r="AG623" i="23"/>
  <c r="AO622" i="23"/>
  <c r="AK622" i="23"/>
  <c r="AG622" i="23"/>
  <c r="AO621" i="23"/>
  <c r="AK621" i="23"/>
  <c r="AG621" i="23"/>
  <c r="AO620" i="23"/>
  <c r="AK620" i="23"/>
  <c r="AG620" i="23"/>
  <c r="AO619" i="23"/>
  <c r="AK619" i="23"/>
  <c r="AG619" i="23"/>
  <c r="AO618" i="23"/>
  <c r="AK618" i="23"/>
  <c r="AG618" i="23"/>
  <c r="AO617" i="23"/>
  <c r="AK617" i="23"/>
  <c r="AG617" i="23"/>
  <c r="AO616" i="23"/>
  <c r="AK616" i="23"/>
  <c r="AG616" i="23"/>
  <c r="AO615" i="23"/>
  <c r="AK615" i="23"/>
  <c r="AG615" i="23"/>
  <c r="AO614" i="23"/>
  <c r="AK614" i="23"/>
  <c r="AG614" i="23"/>
  <c r="AO613" i="23"/>
  <c r="AK613" i="23"/>
  <c r="AG613" i="23"/>
  <c r="AO612" i="23"/>
  <c r="AK612" i="23"/>
  <c r="AG612" i="23"/>
  <c r="AO611" i="23"/>
  <c r="AK611" i="23"/>
  <c r="AG611" i="23"/>
  <c r="AO610" i="23"/>
  <c r="AK610" i="23"/>
  <c r="AG610" i="23"/>
  <c r="AO609" i="23"/>
  <c r="AK609" i="23"/>
  <c r="AG609" i="23"/>
  <c r="AO608" i="23"/>
  <c r="AK608" i="23"/>
  <c r="AG608" i="23"/>
  <c r="AO607" i="23"/>
  <c r="AK607" i="23"/>
  <c r="AG607" i="23"/>
  <c r="AO606" i="23"/>
  <c r="AK606" i="23"/>
  <c r="AG606" i="23"/>
  <c r="AO605" i="23"/>
  <c r="AK605" i="23"/>
  <c r="AG605" i="23"/>
  <c r="AO604" i="23"/>
  <c r="AK604" i="23"/>
  <c r="AG604" i="23"/>
  <c r="AO603" i="23"/>
  <c r="AK603" i="23"/>
  <c r="AG603" i="23"/>
  <c r="AO602" i="23"/>
  <c r="AK602" i="23"/>
  <c r="AG602" i="23"/>
  <c r="AO601" i="23"/>
  <c r="AK601" i="23"/>
  <c r="AG601" i="23"/>
  <c r="AO600" i="23"/>
  <c r="AK600" i="23"/>
  <c r="AG600" i="23"/>
  <c r="AO599" i="23"/>
  <c r="AK599" i="23"/>
  <c r="AG599" i="23"/>
  <c r="AO598" i="23"/>
  <c r="AG774" i="23"/>
  <c r="AO766" i="23"/>
  <c r="AL756" i="23"/>
  <c r="AH751" i="23"/>
  <c r="AL748" i="23"/>
  <c r="AI743" i="23"/>
  <c r="AI741" i="23"/>
  <c r="AI739" i="23"/>
  <c r="AI737" i="23"/>
  <c r="AI735" i="23"/>
  <c r="AI733" i="23"/>
  <c r="AI731" i="23"/>
  <c r="AI729" i="23"/>
  <c r="AI727" i="23"/>
  <c r="AI726" i="23"/>
  <c r="AI724" i="23"/>
  <c r="AI722" i="23"/>
  <c r="AI720" i="23"/>
  <c r="AK717" i="23"/>
  <c r="AO715" i="23"/>
  <c r="AG714" i="23"/>
  <c r="AK711" i="23"/>
  <c r="AG710" i="23"/>
  <c r="AK706" i="23"/>
  <c r="AG705" i="23"/>
  <c r="AK702" i="23"/>
  <c r="AG701" i="23"/>
  <c r="AK698" i="23"/>
  <c r="AG697" i="23"/>
  <c r="AK694" i="23"/>
  <c r="AG693" i="23"/>
  <c r="AK690" i="23"/>
  <c r="AG689" i="23"/>
  <c r="AJ669" i="23"/>
  <c r="AI668" i="23"/>
  <c r="AN667" i="23"/>
  <c r="AM666" i="23"/>
  <c r="AJ665" i="23"/>
  <c r="AI664" i="23"/>
  <c r="AN663" i="23"/>
  <c r="AM662" i="23"/>
  <c r="AJ661" i="23"/>
  <c r="AI660" i="23"/>
  <c r="AN659" i="23"/>
  <c r="AM658" i="23"/>
  <c r="AJ657" i="23"/>
  <c r="AI656" i="23"/>
  <c r="AN655" i="23"/>
  <c r="AM654" i="23"/>
  <c r="AL653" i="23"/>
  <c r="AM652" i="23"/>
  <c r="AH652" i="23"/>
  <c r="AN651" i="23"/>
  <c r="AI651" i="23"/>
  <c r="AJ650" i="23"/>
  <c r="AL649" i="23"/>
  <c r="AM648" i="23"/>
  <c r="AH648" i="23"/>
  <c r="AN647" i="23"/>
  <c r="AI647" i="23"/>
  <c r="AJ646" i="23"/>
  <c r="AJ645" i="23"/>
  <c r="AL644" i="23"/>
  <c r="AM643" i="23"/>
  <c r="AH643" i="23"/>
  <c r="AN642" i="23"/>
  <c r="AI642" i="23"/>
  <c r="AJ641" i="23"/>
  <c r="AN640" i="23"/>
  <c r="AJ640" i="23"/>
  <c r="AN639" i="23"/>
  <c r="AJ639" i="23"/>
  <c r="AN638" i="23"/>
  <c r="AJ638" i="23"/>
  <c r="AN637" i="23"/>
  <c r="AJ637" i="23"/>
  <c r="AN636" i="23"/>
  <c r="AJ636" i="23"/>
  <c r="AN635" i="23"/>
  <c r="AJ635" i="23"/>
  <c r="AN634" i="23"/>
  <c r="AJ634" i="23"/>
  <c r="AN633" i="23"/>
  <c r="AJ633" i="23"/>
  <c r="AN632" i="23"/>
  <c r="AJ632" i="23"/>
  <c r="AN631" i="23"/>
  <c r="AJ631" i="23"/>
  <c r="AN630" i="23"/>
  <c r="AJ630" i="23"/>
  <c r="AN629" i="23"/>
  <c r="AJ629" i="23"/>
  <c r="AN628" i="23"/>
  <c r="AJ628" i="23"/>
  <c r="AN627" i="23"/>
  <c r="AJ627" i="23"/>
  <c r="AN626" i="23"/>
  <c r="AJ626" i="23"/>
  <c r="AN625" i="23"/>
  <c r="AJ625" i="23"/>
  <c r="AN624" i="23"/>
  <c r="AJ624" i="23"/>
  <c r="AN623" i="23"/>
  <c r="AJ623" i="23"/>
  <c r="AN622" i="23"/>
  <c r="AJ622" i="23"/>
  <c r="AN621" i="23"/>
  <c r="AJ621" i="23"/>
  <c r="AN620" i="23"/>
  <c r="AJ620" i="23"/>
  <c r="AN619" i="23"/>
  <c r="AJ619" i="23"/>
  <c r="AN618" i="23"/>
  <c r="AJ618" i="23"/>
  <c r="AN617" i="23"/>
  <c r="AJ617" i="23"/>
  <c r="AN616" i="23"/>
  <c r="AJ616" i="23"/>
  <c r="AN615" i="23"/>
  <c r="AJ615" i="23"/>
  <c r="AN614" i="23"/>
  <c r="AJ614" i="23"/>
  <c r="AN613" i="23"/>
  <c r="AJ613" i="23"/>
  <c r="AN612" i="23"/>
  <c r="AJ612" i="23"/>
  <c r="AN611" i="23"/>
  <c r="AJ611" i="23"/>
  <c r="AN610" i="23"/>
  <c r="AJ610" i="23"/>
  <c r="AN609" i="23"/>
  <c r="AJ609" i="23"/>
  <c r="AN608" i="23"/>
  <c r="AJ608" i="23"/>
  <c r="AN607" i="23"/>
  <c r="AJ607" i="23"/>
  <c r="AN606" i="23"/>
  <c r="AJ606" i="23"/>
  <c r="AN605" i="23"/>
  <c r="AJ605" i="23"/>
  <c r="AN604" i="23"/>
  <c r="AJ604" i="23"/>
  <c r="AN603" i="23"/>
  <c r="AJ603" i="23"/>
  <c r="AN602" i="23"/>
  <c r="AJ602" i="23"/>
  <c r="AN601" i="23"/>
  <c r="AJ601" i="23"/>
  <c r="AN600" i="23"/>
  <c r="AJ600" i="23"/>
  <c r="AN599" i="23"/>
  <c r="AJ599" i="23"/>
  <c r="AN598" i="23"/>
  <c r="AM787" i="23"/>
  <c r="AJ776" i="23"/>
  <c r="AM718" i="23"/>
  <c r="AG715" i="23"/>
  <c r="AO712" i="23"/>
  <c r="AO707" i="23"/>
  <c r="AO703" i="23"/>
  <c r="AO699" i="23"/>
  <c r="AO695" i="23"/>
  <c r="AO691" i="23"/>
  <c r="AO687" i="23"/>
  <c r="AN686" i="23"/>
  <c r="AN685" i="23"/>
  <c r="AN684" i="23"/>
  <c r="AN683" i="23"/>
  <c r="AN682" i="23"/>
  <c r="AN681" i="23"/>
  <c r="AN680" i="23"/>
  <c r="AN679" i="23"/>
  <c r="AN678" i="23"/>
  <c r="AN677" i="23"/>
  <c r="AN676" i="23"/>
  <c r="AN675" i="23"/>
  <c r="AN674" i="23"/>
  <c r="AN673" i="23"/>
  <c r="AN672" i="23"/>
  <c r="AN671" i="23"/>
  <c r="AN670" i="23"/>
  <c r="AI669" i="23"/>
  <c r="AN668" i="23"/>
  <c r="AM667" i="23"/>
  <c r="AJ666" i="23"/>
  <c r="AI665" i="23"/>
  <c r="AN664" i="23"/>
  <c r="AM663" i="23"/>
  <c r="AJ662" i="23"/>
  <c r="AI661" i="23"/>
  <c r="AN660" i="23"/>
  <c r="AM659" i="23"/>
  <c r="AJ658" i="23"/>
  <c r="AI657" i="23"/>
  <c r="AN656" i="23"/>
  <c r="AM655" i="23"/>
  <c r="AJ654" i="23"/>
  <c r="AJ653" i="23"/>
  <c r="AL652" i="23"/>
  <c r="AM651" i="23"/>
  <c r="AH651" i="23"/>
  <c r="AN650" i="23"/>
  <c r="AI650" i="23"/>
  <c r="AJ649" i="23"/>
  <c r="AL648" i="23"/>
  <c r="AM647" i="23"/>
  <c r="AH647" i="23"/>
  <c r="AN646" i="23"/>
  <c r="AI646" i="23"/>
  <c r="AN645" i="23"/>
  <c r="AI645" i="23"/>
  <c r="AJ644" i="23"/>
  <c r="AL643" i="23"/>
  <c r="AM642" i="23"/>
  <c r="AH642" i="23"/>
  <c r="AN641" i="23"/>
  <c r="AI641" i="23"/>
  <c r="AM640" i="23"/>
  <c r="AI640" i="23"/>
  <c r="AM639" i="23"/>
  <c r="AI639" i="23"/>
  <c r="AM638" i="23"/>
  <c r="AI638" i="23"/>
  <c r="AM637" i="23"/>
  <c r="AI637" i="23"/>
  <c r="AM636" i="23"/>
  <c r="AI636" i="23"/>
  <c r="AM635" i="23"/>
  <c r="AI635" i="23"/>
  <c r="AM634" i="23"/>
  <c r="AI634" i="23"/>
  <c r="AM633" i="23"/>
  <c r="AI633" i="23"/>
  <c r="AM632" i="23"/>
  <c r="AI632" i="23"/>
  <c r="AM631" i="23"/>
  <c r="AI631" i="23"/>
  <c r="AM630" i="23"/>
  <c r="AI630" i="23"/>
  <c r="AM629" i="23"/>
  <c r="AI629" i="23"/>
  <c r="AM628" i="23"/>
  <c r="AI628" i="23"/>
  <c r="AM627" i="23"/>
  <c r="AI627" i="23"/>
  <c r="AM626" i="23"/>
  <c r="AI626" i="23"/>
  <c r="AM625" i="23"/>
  <c r="AI625" i="23"/>
  <c r="AM624" i="23"/>
  <c r="AI624" i="23"/>
  <c r="AM623" i="23"/>
  <c r="AI623" i="23"/>
  <c r="AM622" i="23"/>
  <c r="AI622" i="23"/>
  <c r="AM621" i="23"/>
  <c r="AI621" i="23"/>
  <c r="AM620" i="23"/>
  <c r="AI620" i="23"/>
  <c r="AM619" i="23"/>
  <c r="AI619" i="23"/>
  <c r="AM618" i="23"/>
  <c r="AI618" i="23"/>
  <c r="AM617" i="23"/>
  <c r="AI617" i="23"/>
  <c r="AM616" i="23"/>
  <c r="AI616" i="23"/>
  <c r="AM615" i="23"/>
  <c r="AI615" i="23"/>
  <c r="AM614" i="23"/>
  <c r="AI614" i="23"/>
  <c r="AM613" i="23"/>
  <c r="AI613" i="23"/>
  <c r="AM612" i="23"/>
  <c r="AI612" i="23"/>
  <c r="AM611" i="23"/>
  <c r="AI611" i="23"/>
  <c r="AM610" i="23"/>
  <c r="AI610" i="23"/>
  <c r="AM609" i="23"/>
  <c r="AI609" i="23"/>
  <c r="AM608" i="23"/>
  <c r="AI608" i="23"/>
  <c r="AM607" i="23"/>
  <c r="AI607" i="23"/>
  <c r="AM606" i="23"/>
  <c r="AI606" i="23"/>
  <c r="AM605" i="23"/>
  <c r="AI605" i="23"/>
  <c r="AM604" i="23"/>
  <c r="AI604" i="23"/>
  <c r="AM603" i="23"/>
  <c r="AI603" i="23"/>
  <c r="AM602" i="23"/>
  <c r="AI602" i="23"/>
  <c r="AM601" i="23"/>
  <c r="AI601" i="23"/>
  <c r="AM600" i="23"/>
  <c r="AI600" i="23"/>
  <c r="AM599" i="23"/>
  <c r="AI599" i="23"/>
  <c r="AM598" i="23"/>
  <c r="AI598" i="23"/>
  <c r="AM597" i="23"/>
  <c r="AI597" i="23"/>
  <c r="AM596" i="23"/>
  <c r="AI596" i="23"/>
  <c r="AM595" i="23"/>
  <c r="AI595" i="23"/>
  <c r="AM594" i="23"/>
  <c r="AI594" i="23"/>
  <c r="AM593" i="23"/>
  <c r="AI593" i="23"/>
  <c r="AM592" i="23"/>
  <c r="AI592" i="23"/>
  <c r="AM591" i="23"/>
  <c r="AI591" i="23"/>
  <c r="AM590" i="23"/>
  <c r="AI590" i="23"/>
  <c r="AM589" i="23"/>
  <c r="AI589" i="23"/>
  <c r="AM588" i="23"/>
  <c r="AI588" i="23"/>
  <c r="AM587" i="23"/>
  <c r="AI587" i="23"/>
  <c r="AM586" i="23"/>
  <c r="AI586" i="23"/>
  <c r="AM585" i="23"/>
  <c r="AI585" i="23"/>
  <c r="AM584" i="23"/>
  <c r="AI584" i="23"/>
  <c r="AM583" i="23"/>
  <c r="AI583" i="23"/>
  <c r="AM582" i="23"/>
  <c r="AI582" i="23"/>
  <c r="AM581" i="23"/>
  <c r="AI581" i="23"/>
  <c r="AM580" i="23"/>
  <c r="AI580" i="23"/>
  <c r="AM579" i="23"/>
  <c r="AI579" i="23"/>
  <c r="AM578" i="23"/>
  <c r="AI578" i="23"/>
  <c r="AM577" i="23"/>
  <c r="AI577" i="23"/>
  <c r="AM576" i="23"/>
  <c r="AI576" i="23"/>
  <c r="AM570" i="23"/>
  <c r="AI570" i="23"/>
  <c r="AM569" i="23"/>
  <c r="AI569" i="23"/>
  <c r="AM568" i="23"/>
  <c r="AI568" i="23"/>
  <c r="AM566" i="23"/>
  <c r="AI566" i="23"/>
  <c r="AM565" i="23"/>
  <c r="AI565" i="23"/>
  <c r="AM564" i="23"/>
  <c r="AI564" i="23"/>
  <c r="AM563" i="23"/>
  <c r="AI563" i="23"/>
  <c r="AM562" i="23"/>
  <c r="AI562" i="23"/>
  <c r="AM561" i="23"/>
  <c r="AI561" i="23"/>
  <c r="AH755" i="23"/>
  <c r="AL752" i="23"/>
  <c r="AI740" i="23"/>
  <c r="AI732" i="23"/>
  <c r="AO719" i="23"/>
  <c r="AM668" i="23"/>
  <c r="AM660" i="23"/>
  <c r="AJ652" i="23"/>
  <c r="AJ648" i="23"/>
  <c r="AJ643" i="23"/>
  <c r="AL639" i="23"/>
  <c r="AH638" i="23"/>
  <c r="AL635" i="23"/>
  <c r="AH634" i="23"/>
  <c r="AL631" i="23"/>
  <c r="AH630" i="23"/>
  <c r="AL627" i="23"/>
  <c r="AH626" i="23"/>
  <c r="AL623" i="23"/>
  <c r="AH622" i="23"/>
  <c r="AL621" i="23"/>
  <c r="AH620" i="23"/>
  <c r="AL617" i="23"/>
  <c r="AH616" i="23"/>
  <c r="AL613" i="23"/>
  <c r="AH612" i="23"/>
  <c r="AL609" i="23"/>
  <c r="AH608" i="23"/>
  <c r="AL605" i="23"/>
  <c r="AH604" i="23"/>
  <c r="AL601" i="23"/>
  <c r="AH600" i="23"/>
  <c r="AH598" i="23"/>
  <c r="AO597" i="23"/>
  <c r="AJ597" i="23"/>
  <c r="AK596" i="23"/>
  <c r="AL595" i="23"/>
  <c r="AG595" i="23"/>
  <c r="AN594" i="23"/>
  <c r="AH594" i="23"/>
  <c r="AO593" i="23"/>
  <c r="AJ593" i="23"/>
  <c r="AK592" i="23"/>
  <c r="AL591" i="23"/>
  <c r="AG591" i="23"/>
  <c r="AN590" i="23"/>
  <c r="AH590" i="23"/>
  <c r="AO589" i="23"/>
  <c r="AJ589" i="23"/>
  <c r="AK588" i="23"/>
  <c r="AL587" i="23"/>
  <c r="AG587" i="23"/>
  <c r="AN586" i="23"/>
  <c r="AH586" i="23"/>
  <c r="AO585" i="23"/>
  <c r="AJ585" i="23"/>
  <c r="AK584" i="23"/>
  <c r="AL583" i="23"/>
  <c r="AG583" i="23"/>
  <c r="AL582" i="23"/>
  <c r="AG582" i="23"/>
  <c r="AN581" i="23"/>
  <c r="AH581" i="23"/>
  <c r="AO580" i="23"/>
  <c r="AJ580" i="23"/>
  <c r="AK579" i="23"/>
  <c r="AL578" i="23"/>
  <c r="AG578" i="23"/>
  <c r="AN577" i="23"/>
  <c r="AH577" i="23"/>
  <c r="AO576" i="23"/>
  <c r="AJ576" i="23"/>
  <c r="AK570" i="23"/>
  <c r="AL569" i="23"/>
  <c r="AG569" i="23"/>
  <c r="AN568" i="23"/>
  <c r="AH568" i="23"/>
  <c r="AO566" i="23"/>
  <c r="AJ566" i="23"/>
  <c r="AK565" i="23"/>
  <c r="AL564" i="23"/>
  <c r="AG564" i="23"/>
  <c r="AN563" i="23"/>
  <c r="AH563" i="23"/>
  <c r="AO562" i="23"/>
  <c r="AJ562" i="23"/>
  <c r="AK561" i="23"/>
  <c r="AN560" i="23"/>
  <c r="AJ560" i="23"/>
  <c r="AN559" i="23"/>
  <c r="AJ559" i="23"/>
  <c r="AN558" i="23"/>
  <c r="AJ558" i="23"/>
  <c r="AN557" i="23"/>
  <c r="AJ557" i="23"/>
  <c r="AN556" i="23"/>
  <c r="AJ556" i="23"/>
  <c r="AN555" i="23"/>
  <c r="AJ555" i="23"/>
  <c r="AN554" i="23"/>
  <c r="AJ554" i="23"/>
  <c r="AN553" i="23"/>
  <c r="AJ553" i="23"/>
  <c r="AN552" i="23"/>
  <c r="AJ552" i="23"/>
  <c r="AN551" i="23"/>
  <c r="AJ551" i="23"/>
  <c r="AN550" i="23"/>
  <c r="AJ550" i="23"/>
  <c r="AN549" i="23"/>
  <c r="AJ549" i="23"/>
  <c r="AN548" i="23"/>
  <c r="AJ548" i="23"/>
  <c r="AN547" i="23"/>
  <c r="AJ547" i="23"/>
  <c r="AN546" i="23"/>
  <c r="AJ546" i="23"/>
  <c r="AN545" i="23"/>
  <c r="AJ545" i="23"/>
  <c r="AN544" i="23"/>
  <c r="AJ544" i="23"/>
  <c r="AN543" i="23"/>
  <c r="AJ543" i="23"/>
  <c r="AN542" i="23"/>
  <c r="AJ542" i="23"/>
  <c r="AN541" i="23"/>
  <c r="AJ541" i="23"/>
  <c r="AN540" i="23"/>
  <c r="AJ540" i="23"/>
  <c r="AN539" i="23"/>
  <c r="AJ539" i="23"/>
  <c r="AN538" i="23"/>
  <c r="AJ538" i="23"/>
  <c r="AN537" i="23"/>
  <c r="AJ537" i="23"/>
  <c r="AN536" i="23"/>
  <c r="AJ536" i="23"/>
  <c r="AN535" i="23"/>
  <c r="AJ535" i="23"/>
  <c r="AN531" i="23"/>
  <c r="AJ531" i="23"/>
  <c r="AN530" i="23"/>
  <c r="AJ530" i="23"/>
  <c r="AN529" i="23"/>
  <c r="AJ529" i="23"/>
  <c r="AN528" i="23"/>
  <c r="AJ528" i="23"/>
  <c r="AN527" i="23"/>
  <c r="AJ527" i="23"/>
  <c r="AN526" i="23"/>
  <c r="AJ526" i="23"/>
  <c r="AN525" i="23"/>
  <c r="AJ525" i="23"/>
  <c r="AN524" i="23"/>
  <c r="AJ524" i="23"/>
  <c r="AN523" i="23"/>
  <c r="AJ523" i="23"/>
  <c r="AN521" i="23"/>
  <c r="AJ521" i="23"/>
  <c r="AN520" i="23"/>
  <c r="AJ520" i="23"/>
  <c r="AN518" i="23"/>
  <c r="AJ518" i="23"/>
  <c r="AN517" i="23"/>
  <c r="AJ517" i="23"/>
  <c r="AN515" i="23"/>
  <c r="AJ515" i="23"/>
  <c r="AN514" i="23"/>
  <c r="AJ514" i="23"/>
  <c r="AN512" i="23"/>
  <c r="AJ512" i="23"/>
  <c r="AN511" i="23"/>
  <c r="AJ511" i="23"/>
  <c r="AN509" i="23"/>
  <c r="AJ509" i="23"/>
  <c r="AN508" i="23"/>
  <c r="AJ508" i="23"/>
  <c r="AN506" i="23"/>
  <c r="AJ506" i="23"/>
  <c r="AN505" i="23"/>
  <c r="AJ505" i="23"/>
  <c r="AN503" i="23"/>
  <c r="AJ503" i="23"/>
  <c r="AN502" i="23"/>
  <c r="AJ502" i="23"/>
  <c r="AN500" i="23"/>
  <c r="AJ500" i="23"/>
  <c r="AN499" i="23"/>
  <c r="AJ499" i="23"/>
  <c r="AN497" i="23"/>
  <c r="AJ497" i="23"/>
  <c r="AN496" i="23"/>
  <c r="AJ496" i="23"/>
  <c r="AN494" i="23"/>
  <c r="AJ494" i="23"/>
  <c r="AN493" i="23"/>
  <c r="AJ493" i="23"/>
  <c r="AN491" i="23"/>
  <c r="AJ491" i="23"/>
  <c r="AN490" i="23"/>
  <c r="AJ490" i="23"/>
  <c r="AN488" i="23"/>
  <c r="AJ488" i="23"/>
  <c r="AN487" i="23"/>
  <c r="AJ487" i="23"/>
  <c r="AN485" i="23"/>
  <c r="AJ485" i="23"/>
  <c r="AN484" i="23"/>
  <c r="AJ484" i="23"/>
  <c r="AN482" i="23"/>
  <c r="AJ482" i="23"/>
  <c r="AN481" i="23"/>
  <c r="AJ481" i="23"/>
  <c r="AN479" i="23"/>
  <c r="AJ479" i="23"/>
  <c r="AO778" i="23"/>
  <c r="AI742" i="23"/>
  <c r="AI734" i="23"/>
  <c r="AK721" i="23"/>
  <c r="AI716" i="23"/>
  <c r="AM713" i="23"/>
  <c r="AM708" i="23"/>
  <c r="AI703" i="23"/>
  <c r="AM700" i="23"/>
  <c r="AI695" i="23"/>
  <c r="AM692" i="23"/>
  <c r="AJ687" i="23"/>
  <c r="AJ685" i="23"/>
  <c r="AJ683" i="23"/>
  <c r="AJ681" i="23"/>
  <c r="AJ679" i="23"/>
  <c r="AJ677" i="23"/>
  <c r="AJ675" i="23"/>
  <c r="AJ673" i="23"/>
  <c r="AJ671" i="23"/>
  <c r="AN669" i="23"/>
  <c r="AI666" i="23"/>
  <c r="AJ663" i="23"/>
  <c r="AN661" i="23"/>
  <c r="AI658" i="23"/>
  <c r="AJ655" i="23"/>
  <c r="AN653" i="23"/>
  <c r="AN649" i="23"/>
  <c r="AN644" i="23"/>
  <c r="AL640" i="23"/>
  <c r="AH639" i="23"/>
  <c r="AL636" i="23"/>
  <c r="AH635" i="23"/>
  <c r="AL632" i="23"/>
  <c r="AH631" i="23"/>
  <c r="AL628" i="23"/>
  <c r="AH627" i="23"/>
  <c r="AL624" i="23"/>
  <c r="AH623" i="23"/>
  <c r="AH621" i="23"/>
  <c r="AL618" i="23"/>
  <c r="AH617" i="23"/>
  <c r="AL614" i="23"/>
  <c r="AH613" i="23"/>
  <c r="AL610" i="23"/>
  <c r="AH609" i="23"/>
  <c r="AL606" i="23"/>
  <c r="AH605" i="23"/>
  <c r="AL602" i="23"/>
  <c r="AH601" i="23"/>
  <c r="AL598" i="23"/>
  <c r="AG598" i="23"/>
  <c r="AN597" i="23"/>
  <c r="AH597" i="23"/>
  <c r="AO596" i="23"/>
  <c r="AJ596" i="23"/>
  <c r="AK595" i="23"/>
  <c r="AL594" i="23"/>
  <c r="AG594" i="23"/>
  <c r="AN593" i="23"/>
  <c r="AH593" i="23"/>
  <c r="AO592" i="23"/>
  <c r="AJ592" i="23"/>
  <c r="AK591" i="23"/>
  <c r="AL590" i="23"/>
  <c r="AG590" i="23"/>
  <c r="AN589" i="23"/>
  <c r="AH589" i="23"/>
  <c r="AO588" i="23"/>
  <c r="AJ588" i="23"/>
  <c r="AK587" i="23"/>
  <c r="AL586" i="23"/>
  <c r="AG586" i="23"/>
  <c r="AN585" i="23"/>
  <c r="AH585" i="23"/>
  <c r="AO584" i="23"/>
  <c r="AJ584" i="23"/>
  <c r="AK583" i="23"/>
  <c r="AK582" i="23"/>
  <c r="AL581" i="23"/>
  <c r="AG581" i="23"/>
  <c r="AN580" i="23"/>
  <c r="AH580" i="23"/>
  <c r="AO579" i="23"/>
  <c r="AJ579" i="23"/>
  <c r="AK578" i="23"/>
  <c r="AL577" i="23"/>
  <c r="AG577" i="23"/>
  <c r="AN576" i="23"/>
  <c r="AH576" i="23"/>
  <c r="AO570" i="23"/>
  <c r="AJ570" i="23"/>
  <c r="AK569" i="23"/>
  <c r="AL568" i="23"/>
  <c r="AG568" i="23"/>
  <c r="AN566" i="23"/>
  <c r="AH566" i="23"/>
  <c r="AO565" i="23"/>
  <c r="AJ565" i="23"/>
  <c r="AK564" i="23"/>
  <c r="AL563" i="23"/>
  <c r="AG563" i="23"/>
  <c r="AN562" i="23"/>
  <c r="AH562" i="23"/>
  <c r="AO561" i="23"/>
  <c r="AJ561" i="23"/>
  <c r="AM560" i="23"/>
  <c r="AI560" i="23"/>
  <c r="AM559" i="23"/>
  <c r="AI559" i="23"/>
  <c r="AM558" i="23"/>
  <c r="AI558" i="23"/>
  <c r="AM557" i="23"/>
  <c r="AI557" i="23"/>
  <c r="AM556" i="23"/>
  <c r="AI556" i="23"/>
  <c r="AM555" i="23"/>
  <c r="AI555" i="23"/>
  <c r="AM554" i="23"/>
  <c r="AI554" i="23"/>
  <c r="AM553" i="23"/>
  <c r="AI553" i="23"/>
  <c r="AM552" i="23"/>
  <c r="AI552" i="23"/>
  <c r="AM551" i="23"/>
  <c r="AI551" i="23"/>
  <c r="AM550" i="23"/>
  <c r="AI550" i="23"/>
  <c r="AM549" i="23"/>
  <c r="AI549" i="23"/>
  <c r="AM548" i="23"/>
  <c r="AI548" i="23"/>
  <c r="AM547" i="23"/>
  <c r="AI547" i="23"/>
  <c r="AM546" i="23"/>
  <c r="AI546" i="23"/>
  <c r="AM545" i="23"/>
  <c r="AI545" i="23"/>
  <c r="AM544" i="23"/>
  <c r="AI544" i="23"/>
  <c r="AM543" i="23"/>
  <c r="AI543" i="23"/>
  <c r="AM542" i="23"/>
  <c r="AI542" i="23"/>
  <c r="AM541" i="23"/>
  <c r="AI541" i="23"/>
  <c r="AM540" i="23"/>
  <c r="AI540" i="23"/>
  <c r="AM539" i="23"/>
  <c r="AI539" i="23"/>
  <c r="AM538" i="23"/>
  <c r="AI538" i="23"/>
  <c r="AM537" i="23"/>
  <c r="AI537" i="23"/>
  <c r="AM536" i="23"/>
  <c r="AI536" i="23"/>
  <c r="AM535" i="23"/>
  <c r="AI535" i="23"/>
  <c r="AM531" i="23"/>
  <c r="AI531" i="23"/>
  <c r="AM530" i="23"/>
  <c r="AI530" i="23"/>
  <c r="AM529" i="23"/>
  <c r="AI529" i="23"/>
  <c r="AM528" i="23"/>
  <c r="AI528" i="23"/>
  <c r="AM527" i="23"/>
  <c r="AI527" i="23"/>
  <c r="AM526" i="23"/>
  <c r="AI526" i="23"/>
  <c r="AM525" i="23"/>
  <c r="AI525" i="23"/>
  <c r="AM524" i="23"/>
  <c r="AI524" i="23"/>
  <c r="AM523" i="23"/>
  <c r="AI523" i="23"/>
  <c r="AM521" i="23"/>
  <c r="AI521" i="23"/>
  <c r="AM520" i="23"/>
  <c r="AI520" i="23"/>
  <c r="AM518" i="23"/>
  <c r="AI518" i="23"/>
  <c r="AM517" i="23"/>
  <c r="AI517" i="23"/>
  <c r="AM515" i="23"/>
  <c r="AI515" i="23"/>
  <c r="AM514" i="23"/>
  <c r="AI514" i="23"/>
  <c r="AM512" i="23"/>
  <c r="AI512" i="23"/>
  <c r="AM511" i="23"/>
  <c r="AI511" i="23"/>
  <c r="AM509" i="23"/>
  <c r="AI509" i="23"/>
  <c r="AM508" i="23"/>
  <c r="AI508" i="23"/>
  <c r="AM506" i="23"/>
  <c r="AI506" i="23"/>
  <c r="AM505" i="23"/>
  <c r="AI505" i="23"/>
  <c r="AM503" i="23"/>
  <c r="AI503" i="23"/>
  <c r="AM502" i="23"/>
  <c r="AI502" i="23"/>
  <c r="AM500" i="23"/>
  <c r="AI500" i="23"/>
  <c r="AM499" i="23"/>
  <c r="AI499" i="23"/>
  <c r="AM497" i="23"/>
  <c r="AI497" i="23"/>
  <c r="AM496" i="23"/>
  <c r="AI496" i="23"/>
  <c r="AM494" i="23"/>
  <c r="AI494" i="23"/>
  <c r="AM493" i="23"/>
  <c r="AI493" i="23"/>
  <c r="AM491" i="23"/>
  <c r="AI491" i="23"/>
  <c r="AM490" i="23"/>
  <c r="AI490" i="23"/>
  <c r="AM488" i="23"/>
  <c r="AI488" i="23"/>
  <c r="AM487" i="23"/>
  <c r="AI487" i="23"/>
  <c r="AM485" i="23"/>
  <c r="AI485" i="23"/>
  <c r="AM484" i="23"/>
  <c r="AI484" i="23"/>
  <c r="AM482" i="23"/>
  <c r="AI482" i="23"/>
  <c r="AM481" i="23"/>
  <c r="AI481" i="23"/>
  <c r="AM479" i="23"/>
  <c r="AI770" i="23"/>
  <c r="AL763" i="23"/>
  <c r="AH747" i="23"/>
  <c r="AL744" i="23"/>
  <c r="AI736" i="23"/>
  <c r="AI728" i="23"/>
  <c r="AI723" i="23"/>
  <c r="AM664" i="23"/>
  <c r="AM656" i="23"/>
  <c r="AI653" i="23"/>
  <c r="AM650" i="23"/>
  <c r="AI649" i="23"/>
  <c r="AM646" i="23"/>
  <c r="AM645" i="23"/>
  <c r="AI644" i="23"/>
  <c r="AM641" i="23"/>
  <c r="AH640" i="23"/>
  <c r="AL637" i="23"/>
  <c r="AH636" i="23"/>
  <c r="AL633" i="23"/>
  <c r="AH632" i="23"/>
  <c r="AL629" i="23"/>
  <c r="AH628" i="23"/>
  <c r="AL625" i="23"/>
  <c r="AH624" i="23"/>
  <c r="AL619" i="23"/>
  <c r="AH618" i="23"/>
  <c r="AL615" i="23"/>
  <c r="AH614" i="23"/>
  <c r="AL611" i="23"/>
  <c r="AH610" i="23"/>
  <c r="AL607" i="23"/>
  <c r="AH606" i="23"/>
  <c r="AL603" i="23"/>
  <c r="AH602" i="23"/>
  <c r="AL599" i="23"/>
  <c r="AK598" i="23"/>
  <c r="AL597" i="23"/>
  <c r="AG597" i="23"/>
  <c r="AN596" i="23"/>
  <c r="AH596" i="23"/>
  <c r="AO595" i="23"/>
  <c r="AJ595" i="23"/>
  <c r="AK594" i="23"/>
  <c r="AL593" i="23"/>
  <c r="AG593" i="23"/>
  <c r="AN592" i="23"/>
  <c r="AH592" i="23"/>
  <c r="AO591" i="23"/>
  <c r="AJ591" i="23"/>
  <c r="AK590" i="23"/>
  <c r="AL589" i="23"/>
  <c r="AG589" i="23"/>
  <c r="AN588" i="23"/>
  <c r="AH588" i="23"/>
  <c r="AO587" i="23"/>
  <c r="AJ587" i="23"/>
  <c r="AK586" i="23"/>
  <c r="AL585" i="23"/>
  <c r="AG585" i="23"/>
  <c r="AN584" i="23"/>
  <c r="AH584" i="23"/>
  <c r="AO583" i="23"/>
  <c r="AJ583" i="23"/>
  <c r="AO582" i="23"/>
  <c r="AJ582" i="23"/>
  <c r="AK581" i="23"/>
  <c r="AL580" i="23"/>
  <c r="AG580" i="23"/>
  <c r="AN579" i="23"/>
  <c r="AH579" i="23"/>
  <c r="AO578" i="23"/>
  <c r="AJ578" i="23"/>
  <c r="AK577" i="23"/>
  <c r="AL576" i="23"/>
  <c r="AG576" i="23"/>
  <c r="AN570" i="23"/>
  <c r="AH570" i="23"/>
  <c r="AO569" i="23"/>
  <c r="AJ569" i="23"/>
  <c r="AK568" i="23"/>
  <c r="AL566" i="23"/>
  <c r="AG566" i="23"/>
  <c r="AN565" i="23"/>
  <c r="AH565" i="23"/>
  <c r="AO564" i="23"/>
  <c r="AJ564" i="23"/>
  <c r="AK563" i="23"/>
  <c r="AL562" i="23"/>
  <c r="AG562" i="23"/>
  <c r="AN561" i="23"/>
  <c r="AH561" i="23"/>
  <c r="AL560" i="23"/>
  <c r="AH560" i="23"/>
  <c r="AL559" i="23"/>
  <c r="AH559" i="23"/>
  <c r="AL558" i="23"/>
  <c r="AH558" i="23"/>
  <c r="AL557" i="23"/>
  <c r="AH557" i="23"/>
  <c r="AL556" i="23"/>
  <c r="AH556" i="23"/>
  <c r="AL555" i="23"/>
  <c r="AH555" i="23"/>
  <c r="AL554" i="23"/>
  <c r="AH554" i="23"/>
  <c r="AL553" i="23"/>
  <c r="AH553" i="23"/>
  <c r="AL552" i="23"/>
  <c r="AH552" i="23"/>
  <c r="AL551" i="23"/>
  <c r="AH551" i="23"/>
  <c r="AL550" i="23"/>
  <c r="AH550" i="23"/>
  <c r="AL549" i="23"/>
  <c r="AH549" i="23"/>
  <c r="AL548" i="23"/>
  <c r="AH548" i="23"/>
  <c r="AL547" i="23"/>
  <c r="AH547" i="23"/>
  <c r="AL546" i="23"/>
  <c r="AH546" i="23"/>
  <c r="AL545" i="23"/>
  <c r="AH545" i="23"/>
  <c r="AL544" i="23"/>
  <c r="AH544" i="23"/>
  <c r="AL543" i="23"/>
  <c r="AH543" i="23"/>
  <c r="AL542" i="23"/>
  <c r="AH542" i="23"/>
  <c r="AL541" i="23"/>
  <c r="AH541" i="23"/>
  <c r="AL540" i="23"/>
  <c r="AH540" i="23"/>
  <c r="AL539" i="23"/>
  <c r="AH539" i="23"/>
  <c r="AL538" i="23"/>
  <c r="AH538" i="23"/>
  <c r="AL537" i="23"/>
  <c r="AH537" i="23"/>
  <c r="AL536" i="23"/>
  <c r="AH536" i="23"/>
  <c r="AL535" i="23"/>
  <c r="AH535" i="23"/>
  <c r="AL531" i="23"/>
  <c r="AH531" i="23"/>
  <c r="AL530" i="23"/>
  <c r="AH530" i="23"/>
  <c r="AL529" i="23"/>
  <c r="AH529" i="23"/>
  <c r="AL528" i="23"/>
  <c r="AH528" i="23"/>
  <c r="AL527" i="23"/>
  <c r="AH527" i="23"/>
  <c r="AL526" i="23"/>
  <c r="AH526" i="23"/>
  <c r="AL525" i="23"/>
  <c r="AH525" i="23"/>
  <c r="AL524" i="23"/>
  <c r="AH524" i="23"/>
  <c r="AL523" i="23"/>
  <c r="AH523" i="23"/>
  <c r="AL521" i="23"/>
  <c r="AH521" i="23"/>
  <c r="AL520" i="23"/>
  <c r="AH520" i="23"/>
  <c r="AL518" i="23"/>
  <c r="AH518" i="23"/>
  <c r="AL517" i="23"/>
  <c r="AH517" i="23"/>
  <c r="AL515" i="23"/>
  <c r="AH515" i="23"/>
  <c r="AL514" i="23"/>
  <c r="AH514" i="23"/>
  <c r="AL512" i="23"/>
  <c r="AH512" i="23"/>
  <c r="AL511" i="23"/>
  <c r="AH511" i="23"/>
  <c r="AL509" i="23"/>
  <c r="AH509" i="23"/>
  <c r="AL508" i="23"/>
  <c r="AH508" i="23"/>
  <c r="AL506" i="23"/>
  <c r="AH506" i="23"/>
  <c r="AL505" i="23"/>
  <c r="AH505" i="23"/>
  <c r="AL503" i="23"/>
  <c r="AH503" i="23"/>
  <c r="AL502" i="23"/>
  <c r="AH502" i="23"/>
  <c r="AL500" i="23"/>
  <c r="AH500" i="23"/>
  <c r="AL499" i="23"/>
  <c r="AH499" i="23"/>
  <c r="AL497" i="23"/>
  <c r="AH497" i="23"/>
  <c r="AL496" i="23"/>
  <c r="AH496" i="23"/>
  <c r="AL494" i="23"/>
  <c r="AH494" i="23"/>
  <c r="AL493" i="23"/>
  <c r="AH493" i="23"/>
  <c r="AL491" i="23"/>
  <c r="AH491" i="23"/>
  <c r="AL490" i="23"/>
  <c r="AH490" i="23"/>
  <c r="AL488" i="23"/>
  <c r="AH488" i="23"/>
  <c r="AL487" i="23"/>
  <c r="AH487" i="23"/>
  <c r="AL485" i="23"/>
  <c r="AH485" i="23"/>
  <c r="AL484" i="23"/>
  <c r="AH484" i="23"/>
  <c r="AL482" i="23"/>
  <c r="AH482" i="23"/>
  <c r="AL481" i="23"/>
  <c r="AH481" i="23"/>
  <c r="AL479" i="23"/>
  <c r="AH479" i="23"/>
  <c r="AL478" i="23"/>
  <c r="AH478" i="23"/>
  <c r="AL476" i="23"/>
  <c r="AH476" i="23"/>
  <c r="AL475" i="23"/>
  <c r="AH475" i="23"/>
  <c r="AL473" i="23"/>
  <c r="AH473" i="23"/>
  <c r="AL472" i="23"/>
  <c r="AH472" i="23"/>
  <c r="AL470" i="23"/>
  <c r="AH470" i="23"/>
  <c r="AL469" i="23"/>
  <c r="AH469" i="23"/>
  <c r="AL467" i="23"/>
  <c r="AH467" i="23"/>
  <c r="AL466" i="23"/>
  <c r="AH466" i="23"/>
  <c r="AL464" i="23"/>
  <c r="AH464" i="23"/>
  <c r="AL463" i="23"/>
  <c r="AH463" i="23"/>
  <c r="AL458" i="23"/>
  <c r="AH458" i="23"/>
  <c r="AL457" i="23"/>
  <c r="AH457" i="23"/>
  <c r="AL455" i="23"/>
  <c r="AH455" i="23"/>
  <c r="AL454" i="23"/>
  <c r="AH454" i="23"/>
  <c r="AL449" i="23"/>
  <c r="AH449" i="23"/>
  <c r="AL448" i="23"/>
  <c r="AH448" i="23"/>
  <c r="AL443" i="23"/>
  <c r="AH443" i="23"/>
  <c r="AL442" i="23"/>
  <c r="AH442" i="23"/>
  <c r="AL437" i="23"/>
  <c r="AH437" i="23"/>
  <c r="AL433" i="23"/>
  <c r="AH433" i="23"/>
  <c r="AL430" i="23"/>
  <c r="AH430" i="23"/>
  <c r="AL428" i="23"/>
  <c r="AH428" i="23"/>
  <c r="AL427" i="23"/>
  <c r="AH427" i="23"/>
  <c r="AL425" i="23"/>
  <c r="AH425" i="23"/>
  <c r="AL424" i="23"/>
  <c r="AH424" i="23"/>
  <c r="AL422" i="23"/>
  <c r="AH422" i="23"/>
  <c r="AL421" i="23"/>
  <c r="AH421" i="23"/>
  <c r="AM419" i="23"/>
  <c r="AI419" i="23"/>
  <c r="AM418" i="23"/>
  <c r="AI418" i="23"/>
  <c r="AM416" i="23"/>
  <c r="AI416" i="23"/>
  <c r="AM415" i="23"/>
  <c r="AI415" i="23"/>
  <c r="AM413" i="23"/>
  <c r="AI413" i="23"/>
  <c r="AM412" i="23"/>
  <c r="AI412" i="23"/>
  <c r="AN410" i="23"/>
  <c r="AJ410" i="23"/>
  <c r="AN409" i="23"/>
  <c r="AJ409" i="23"/>
  <c r="AN407" i="23"/>
  <c r="AJ407" i="23"/>
  <c r="AN406" i="23"/>
  <c r="AJ406" i="23"/>
  <c r="AN404" i="23"/>
  <c r="AJ404" i="23"/>
  <c r="AN403" i="23"/>
  <c r="AJ403" i="23"/>
  <c r="AN401" i="23"/>
  <c r="AJ401" i="23"/>
  <c r="AN400" i="23"/>
  <c r="AJ400" i="23"/>
  <c r="AN398" i="23"/>
  <c r="AJ398" i="23"/>
  <c r="AN397" i="23"/>
  <c r="AJ397" i="23"/>
  <c r="AN395" i="23"/>
  <c r="AJ395" i="23"/>
  <c r="AN394" i="23"/>
  <c r="AJ394" i="23"/>
  <c r="AN392" i="23"/>
  <c r="AJ392" i="23"/>
  <c r="AN391" i="23"/>
  <c r="AJ391" i="23"/>
  <c r="AN389" i="23"/>
  <c r="AJ389" i="23"/>
  <c r="AN388" i="23"/>
  <c r="AJ388" i="23"/>
  <c r="AO383" i="23"/>
  <c r="AK383" i="23"/>
  <c r="AG383" i="23"/>
  <c r="AI725" i="23"/>
  <c r="AI707" i="23"/>
  <c r="AM704" i="23"/>
  <c r="AI691" i="23"/>
  <c r="AM688" i="23"/>
  <c r="AJ680" i="23"/>
  <c r="AJ672" i="23"/>
  <c r="AO594" i="23"/>
  <c r="AO590" i="23"/>
  <c r="AO586" i="23"/>
  <c r="AO581" i="23"/>
  <c r="AO577" i="23"/>
  <c r="AO568" i="23"/>
  <c r="AO563" i="23"/>
  <c r="AG479" i="23"/>
  <c r="AO478" i="23"/>
  <c r="AJ478" i="23"/>
  <c r="AM476" i="23"/>
  <c r="AG476" i="23"/>
  <c r="AO475" i="23"/>
  <c r="AJ475" i="23"/>
  <c r="AM473" i="23"/>
  <c r="AG473" i="23"/>
  <c r="AO472" i="23"/>
  <c r="AJ472" i="23"/>
  <c r="AM470" i="23"/>
  <c r="AG470" i="23"/>
  <c r="AO469" i="23"/>
  <c r="AJ469" i="23"/>
  <c r="AM467" i="23"/>
  <c r="AG467" i="23"/>
  <c r="AO466" i="23"/>
  <c r="AJ466" i="23"/>
  <c r="AM464" i="23"/>
  <c r="AG464" i="23"/>
  <c r="AO463" i="23"/>
  <c r="AJ463" i="23"/>
  <c r="AM458" i="23"/>
  <c r="AG458" i="23"/>
  <c r="AO457" i="23"/>
  <c r="AJ457" i="23"/>
  <c r="AM455" i="23"/>
  <c r="AG455" i="23"/>
  <c r="AO454" i="23"/>
  <c r="AJ454" i="23"/>
  <c r="AM449" i="23"/>
  <c r="AG449" i="23"/>
  <c r="AO448" i="23"/>
  <c r="AJ448" i="23"/>
  <c r="AM443" i="23"/>
  <c r="AG443" i="23"/>
  <c r="AO442" i="23"/>
  <c r="AJ442" i="23"/>
  <c r="AM437" i="23"/>
  <c r="AG437" i="23"/>
  <c r="AO433" i="23"/>
  <c r="AJ433" i="23"/>
  <c r="AO430" i="23"/>
  <c r="AJ430" i="23"/>
  <c r="AM428" i="23"/>
  <c r="AG428" i="23"/>
  <c r="AO427" i="23"/>
  <c r="AJ427" i="23"/>
  <c r="AM425" i="23"/>
  <c r="AG425" i="23"/>
  <c r="AO424" i="23"/>
  <c r="AJ424" i="23"/>
  <c r="AM422" i="23"/>
  <c r="AG422" i="23"/>
  <c r="AO421" i="23"/>
  <c r="AJ421" i="23"/>
  <c r="AN419" i="23"/>
  <c r="AH419" i="23"/>
  <c r="AO418" i="23"/>
  <c r="AJ418" i="23"/>
  <c r="AK416" i="23"/>
  <c r="AL415" i="23"/>
  <c r="AG415" i="23"/>
  <c r="AN413" i="23"/>
  <c r="AH413" i="23"/>
  <c r="AO412" i="23"/>
  <c r="AJ412" i="23"/>
  <c r="AL410" i="23"/>
  <c r="AG410" i="23"/>
  <c r="AM409" i="23"/>
  <c r="AH409" i="23"/>
  <c r="AO407" i="23"/>
  <c r="AI407" i="23"/>
  <c r="AK406" i="23"/>
  <c r="AL404" i="23"/>
  <c r="AG404" i="23"/>
  <c r="AM403" i="23"/>
  <c r="AH403" i="23"/>
  <c r="AO401" i="23"/>
  <c r="AI401" i="23"/>
  <c r="AK400" i="23"/>
  <c r="AL398" i="23"/>
  <c r="AG398" i="23"/>
  <c r="AM397" i="23"/>
  <c r="AH397" i="23"/>
  <c r="AO395" i="23"/>
  <c r="AI395" i="23"/>
  <c r="AK394" i="23"/>
  <c r="AL392" i="23"/>
  <c r="AG392" i="23"/>
  <c r="AM391" i="23"/>
  <c r="AH391" i="23"/>
  <c r="AO389" i="23"/>
  <c r="AI389" i="23"/>
  <c r="AK388" i="23"/>
  <c r="AJ383" i="23"/>
  <c r="AM382" i="23"/>
  <c r="AI382" i="23"/>
  <c r="AN380" i="23"/>
  <c r="AJ380" i="23"/>
  <c r="AN379" i="23"/>
  <c r="AJ379" i="23"/>
  <c r="AN377" i="23"/>
  <c r="AJ377" i="23"/>
  <c r="AN376" i="23"/>
  <c r="AJ376" i="23"/>
  <c r="AN374" i="23"/>
  <c r="AJ374" i="23"/>
  <c r="AN373" i="23"/>
  <c r="AJ373" i="23"/>
  <c r="AN371" i="23"/>
  <c r="AJ371" i="23"/>
  <c r="AN370" i="23"/>
  <c r="AJ370" i="23"/>
  <c r="AO368" i="23"/>
  <c r="AK368" i="23"/>
  <c r="AG368" i="23"/>
  <c r="AO367" i="23"/>
  <c r="AK367" i="23"/>
  <c r="AG367" i="23"/>
  <c r="AO365" i="23"/>
  <c r="AK365" i="23"/>
  <c r="AG365" i="23"/>
  <c r="AO364" i="23"/>
  <c r="AK364" i="23"/>
  <c r="AG364" i="23"/>
  <c r="AL362" i="23"/>
  <c r="AH362" i="23"/>
  <c r="AL361" i="23"/>
  <c r="AH361" i="23"/>
  <c r="AL359" i="23"/>
  <c r="AH359" i="23"/>
  <c r="AL358" i="23"/>
  <c r="AH358" i="23"/>
  <c r="AL356" i="23"/>
  <c r="AH356" i="23"/>
  <c r="AL355" i="23"/>
  <c r="AH355" i="23"/>
  <c r="AL353" i="23"/>
  <c r="AH353" i="23"/>
  <c r="AL352" i="23"/>
  <c r="AH352" i="23"/>
  <c r="AL350" i="23"/>
  <c r="AH350" i="23"/>
  <c r="AL349" i="23"/>
  <c r="AH349" i="23"/>
  <c r="AL347" i="23"/>
  <c r="AH347" i="23"/>
  <c r="AL346" i="23"/>
  <c r="AH346" i="23"/>
  <c r="AL344" i="23"/>
  <c r="AH344" i="23"/>
  <c r="AL343" i="23"/>
  <c r="AH343" i="23"/>
  <c r="AL341" i="23"/>
  <c r="AH341" i="23"/>
  <c r="AL340" i="23"/>
  <c r="AH340" i="23"/>
  <c r="AL338" i="23"/>
  <c r="AH338" i="23"/>
  <c r="AL337" i="23"/>
  <c r="AH337" i="23"/>
  <c r="AL335" i="23"/>
  <c r="AH335" i="23"/>
  <c r="AL334" i="23"/>
  <c r="AH334" i="23"/>
  <c r="AL332" i="23"/>
  <c r="AH332" i="23"/>
  <c r="AL331" i="23"/>
  <c r="AH331" i="23"/>
  <c r="AL329" i="23"/>
  <c r="AH329" i="23"/>
  <c r="AL328" i="23"/>
  <c r="AH328" i="23"/>
  <c r="AL326" i="23"/>
  <c r="AH326" i="23"/>
  <c r="AL325" i="23"/>
  <c r="AH325" i="23"/>
  <c r="AL323" i="23"/>
  <c r="AH323" i="23"/>
  <c r="AL322" i="23"/>
  <c r="AH322" i="23"/>
  <c r="AL320" i="23"/>
  <c r="AH320" i="23"/>
  <c r="AL319" i="23"/>
  <c r="AH319" i="23"/>
  <c r="AL317" i="23"/>
  <c r="AH317" i="23"/>
  <c r="AL316" i="23"/>
  <c r="AH316" i="23"/>
  <c r="AL314" i="23"/>
  <c r="AH314" i="23"/>
  <c r="AL313" i="23"/>
  <c r="AH313" i="23"/>
  <c r="AL311" i="23"/>
  <c r="AH311" i="23"/>
  <c r="AL310" i="23"/>
  <c r="AH310" i="23"/>
  <c r="AL308" i="23"/>
  <c r="AH308" i="23"/>
  <c r="AL307" i="23"/>
  <c r="AH307" i="23"/>
  <c r="AL305" i="23"/>
  <c r="AH305" i="23"/>
  <c r="AL304" i="23"/>
  <c r="AH304" i="23"/>
  <c r="AL302" i="23"/>
  <c r="AH302" i="23"/>
  <c r="AL301" i="23"/>
  <c r="AH301" i="23"/>
  <c r="AL299" i="23"/>
  <c r="AH299" i="23"/>
  <c r="AL298" i="23"/>
  <c r="AH298" i="23"/>
  <c r="AL296" i="23"/>
  <c r="AH296" i="23"/>
  <c r="AL295" i="23"/>
  <c r="AH295" i="23"/>
  <c r="AL293" i="23"/>
  <c r="AH293" i="23"/>
  <c r="AL292" i="23"/>
  <c r="AH292" i="23"/>
  <c r="AL290" i="23"/>
  <c r="AH290" i="23"/>
  <c r="AL289" i="23"/>
  <c r="AH289" i="23"/>
  <c r="AL287" i="23"/>
  <c r="AH287" i="23"/>
  <c r="AL286" i="23"/>
  <c r="AH286" i="23"/>
  <c r="AL284" i="23"/>
  <c r="AH284" i="23"/>
  <c r="AL283" i="23"/>
  <c r="AH283" i="23"/>
  <c r="AL281" i="23"/>
  <c r="AH281" i="23"/>
  <c r="AL280" i="23"/>
  <c r="AH280" i="23"/>
  <c r="AL278" i="23"/>
  <c r="AH278" i="23"/>
  <c r="AL277" i="23"/>
  <c r="AH277" i="23"/>
  <c r="AL275" i="23"/>
  <c r="AH275" i="23"/>
  <c r="AL274" i="23"/>
  <c r="AH274" i="23"/>
  <c r="AL272" i="23"/>
  <c r="AH272" i="23"/>
  <c r="AL271" i="23"/>
  <c r="AH271" i="23"/>
  <c r="AL269" i="23"/>
  <c r="AH269" i="23"/>
  <c r="AL268" i="23"/>
  <c r="AH268" i="23"/>
  <c r="AL266" i="23"/>
  <c r="AH266" i="23"/>
  <c r="AL265" i="23"/>
  <c r="AH265" i="23"/>
  <c r="AL263" i="23"/>
  <c r="AH263" i="23"/>
  <c r="AL262" i="23"/>
  <c r="AH262" i="23"/>
  <c r="AL260" i="23"/>
  <c r="AH260" i="23"/>
  <c r="AL259" i="23"/>
  <c r="AH259" i="23"/>
  <c r="AL257" i="23"/>
  <c r="AH257" i="23"/>
  <c r="AL256" i="23"/>
  <c r="AH256" i="23"/>
  <c r="AL254" i="23"/>
  <c r="AH254" i="23"/>
  <c r="AL253" i="23"/>
  <c r="AH253" i="23"/>
  <c r="AL251" i="23"/>
  <c r="AH251" i="23"/>
  <c r="AL250" i="23"/>
  <c r="AJ682" i="23"/>
  <c r="AJ674" i="23"/>
  <c r="AH650" i="23"/>
  <c r="AL647" i="23"/>
  <c r="AH645" i="23"/>
  <c r="AL642" i="23"/>
  <c r="AH637" i="23"/>
  <c r="AL634" i="23"/>
  <c r="AH629" i="23"/>
  <c r="AL626" i="23"/>
  <c r="AH619" i="23"/>
  <c r="AL616" i="23"/>
  <c r="AH611" i="23"/>
  <c r="AL608" i="23"/>
  <c r="AH603" i="23"/>
  <c r="AL600" i="23"/>
  <c r="AJ598" i="23"/>
  <c r="AN595" i="23"/>
  <c r="AJ594" i="23"/>
  <c r="AN591" i="23"/>
  <c r="AJ590" i="23"/>
  <c r="AN587" i="23"/>
  <c r="AJ586" i="23"/>
  <c r="AN583" i="23"/>
  <c r="AN582" i="23"/>
  <c r="AJ581" i="23"/>
  <c r="AN578" i="23"/>
  <c r="AJ577" i="23"/>
  <c r="AN569" i="23"/>
  <c r="AJ568" i="23"/>
  <c r="AN564" i="23"/>
  <c r="AJ563" i="23"/>
  <c r="AO560" i="23"/>
  <c r="AO559" i="23"/>
  <c r="AO558" i="23"/>
  <c r="AO557" i="23"/>
  <c r="AO556" i="23"/>
  <c r="AO555" i="23"/>
  <c r="AO554" i="23"/>
  <c r="AO553" i="23"/>
  <c r="AO552" i="23"/>
  <c r="AO551" i="23"/>
  <c r="AO550" i="23"/>
  <c r="AO549" i="23"/>
  <c r="AO548" i="23"/>
  <c r="AO547" i="23"/>
  <c r="AO546" i="23"/>
  <c r="AO545" i="23"/>
  <c r="AO544" i="23"/>
  <c r="AO543" i="23"/>
  <c r="AO542" i="23"/>
  <c r="AO541" i="23"/>
  <c r="AO540" i="23"/>
  <c r="AO539" i="23"/>
  <c r="AO538" i="23"/>
  <c r="AO537" i="23"/>
  <c r="AO536" i="23"/>
  <c r="AO535" i="23"/>
  <c r="AO531" i="23"/>
  <c r="AO530" i="23"/>
  <c r="AO529" i="23"/>
  <c r="AO528" i="23"/>
  <c r="AO527" i="23"/>
  <c r="AO526" i="23"/>
  <c r="AO525" i="23"/>
  <c r="AO524" i="23"/>
  <c r="AO523" i="23"/>
  <c r="AO521" i="23"/>
  <c r="AO520" i="23"/>
  <c r="AO518" i="23"/>
  <c r="AO517" i="23"/>
  <c r="AO515" i="23"/>
  <c r="AO514" i="23"/>
  <c r="AO512" i="23"/>
  <c r="AO511" i="23"/>
  <c r="AO509" i="23"/>
  <c r="AO508" i="23"/>
  <c r="AO506" i="23"/>
  <c r="AO505" i="23"/>
  <c r="AO503" i="23"/>
  <c r="AO502" i="23"/>
  <c r="AO500" i="23"/>
  <c r="AO499" i="23"/>
  <c r="AO497" i="23"/>
  <c r="AO496" i="23"/>
  <c r="AO494" i="23"/>
  <c r="AO493" i="23"/>
  <c r="AO491" i="23"/>
  <c r="AO490" i="23"/>
  <c r="AO488" i="23"/>
  <c r="AO487" i="23"/>
  <c r="AO485" i="23"/>
  <c r="AO484" i="23"/>
  <c r="AO482" i="23"/>
  <c r="AO481" i="23"/>
  <c r="AO479" i="23"/>
  <c r="AN478" i="23"/>
  <c r="AI478" i="23"/>
  <c r="AK476" i="23"/>
  <c r="AN475" i="23"/>
  <c r="AI475" i="23"/>
  <c r="AK473" i="23"/>
  <c r="AN472" i="23"/>
  <c r="AI472" i="23"/>
  <c r="AK470" i="23"/>
  <c r="AN469" i="23"/>
  <c r="AI469" i="23"/>
  <c r="AK467" i="23"/>
  <c r="AN466" i="23"/>
  <c r="AI466" i="23"/>
  <c r="AK464" i="23"/>
  <c r="AN463" i="23"/>
  <c r="AI463" i="23"/>
  <c r="AK458" i="23"/>
  <c r="AN457" i="23"/>
  <c r="AI457" i="23"/>
  <c r="AK455" i="23"/>
  <c r="AN454" i="23"/>
  <c r="AI454" i="23"/>
  <c r="AK449" i="23"/>
  <c r="AN448" i="23"/>
  <c r="AI448" i="23"/>
  <c r="AK443" i="23"/>
  <c r="AN442" i="23"/>
  <c r="AI442" i="23"/>
  <c r="AK437" i="23"/>
  <c r="AN433" i="23"/>
  <c r="AI433" i="23"/>
  <c r="AN430" i="23"/>
  <c r="AI430" i="23"/>
  <c r="AK428" i="23"/>
  <c r="AN427" i="23"/>
  <c r="AI427" i="23"/>
  <c r="AK425" i="23"/>
  <c r="AN424" i="23"/>
  <c r="AI424" i="23"/>
  <c r="AK422" i="23"/>
  <c r="AN421" i="23"/>
  <c r="AI421" i="23"/>
  <c r="AL419" i="23"/>
  <c r="AG419" i="23"/>
  <c r="AN418" i="23"/>
  <c r="AH418" i="23"/>
  <c r="AO416" i="23"/>
  <c r="AJ416" i="23"/>
  <c r="AK415" i="23"/>
  <c r="AL413" i="23"/>
  <c r="AG413" i="23"/>
  <c r="AN412" i="23"/>
  <c r="AH412" i="23"/>
  <c r="AK410" i="23"/>
  <c r="AL409" i="23"/>
  <c r="AG409" i="23"/>
  <c r="AM407" i="23"/>
  <c r="AH407" i="23"/>
  <c r="AO406" i="23"/>
  <c r="AI406" i="23"/>
  <c r="AK404" i="23"/>
  <c r="AL403" i="23"/>
  <c r="AG403" i="23"/>
  <c r="AM401" i="23"/>
  <c r="AH401" i="23"/>
  <c r="AO400" i="23"/>
  <c r="AI400" i="23"/>
  <c r="AK398" i="23"/>
  <c r="AL397" i="23"/>
  <c r="AG397" i="23"/>
  <c r="AM395" i="23"/>
  <c r="AH395" i="23"/>
  <c r="AO394" i="23"/>
  <c r="AI394" i="23"/>
  <c r="AK392" i="23"/>
  <c r="AL391" i="23"/>
  <c r="AG391" i="23"/>
  <c r="AM389" i="23"/>
  <c r="AH389" i="23"/>
  <c r="AO388" i="23"/>
  <c r="AI388" i="23"/>
  <c r="AN383" i="23"/>
  <c r="AI383" i="23"/>
  <c r="AL382" i="23"/>
  <c r="AH382" i="23"/>
  <c r="AM380" i="23"/>
  <c r="AI380" i="23"/>
  <c r="AM379" i="23"/>
  <c r="AI379" i="23"/>
  <c r="AM377" i="23"/>
  <c r="AI377" i="23"/>
  <c r="AM376" i="23"/>
  <c r="AI376" i="23"/>
  <c r="AM374" i="23"/>
  <c r="AI374" i="23"/>
  <c r="AM373" i="23"/>
  <c r="AI373" i="23"/>
  <c r="AM371" i="23"/>
  <c r="AI371" i="23"/>
  <c r="AM370" i="23"/>
  <c r="AI370" i="23"/>
  <c r="AN368" i="23"/>
  <c r="AJ368" i="23"/>
  <c r="AN367" i="23"/>
  <c r="AJ367" i="23"/>
  <c r="AN365" i="23"/>
  <c r="AJ365" i="23"/>
  <c r="AN364" i="23"/>
  <c r="AJ364" i="23"/>
  <c r="AO362" i="23"/>
  <c r="AK362" i="23"/>
  <c r="AG362" i="23"/>
  <c r="AO361" i="23"/>
  <c r="AK361" i="23"/>
  <c r="AG361" i="23"/>
  <c r="AO359" i="23"/>
  <c r="AK359" i="23"/>
  <c r="AG359" i="23"/>
  <c r="AO358" i="23"/>
  <c r="AK358" i="23"/>
  <c r="AG358" i="23"/>
  <c r="AO356" i="23"/>
  <c r="AK356" i="23"/>
  <c r="AG356" i="23"/>
  <c r="AO355" i="23"/>
  <c r="AK355" i="23"/>
  <c r="AG355" i="23"/>
  <c r="AO353" i="23"/>
  <c r="AK353" i="23"/>
  <c r="AG353" i="23"/>
  <c r="AO352" i="23"/>
  <c r="AK352" i="23"/>
  <c r="AG352" i="23"/>
  <c r="AO350" i="23"/>
  <c r="AK350" i="23"/>
  <c r="AG350" i="23"/>
  <c r="AO349" i="23"/>
  <c r="AK349" i="23"/>
  <c r="AG349" i="23"/>
  <c r="AO347" i="23"/>
  <c r="AK347" i="23"/>
  <c r="AG347" i="23"/>
  <c r="AO346" i="23"/>
  <c r="AK346" i="23"/>
  <c r="AG346" i="23"/>
  <c r="AO344" i="23"/>
  <c r="AK344" i="23"/>
  <c r="AG344" i="23"/>
  <c r="AO343" i="23"/>
  <c r="AK343" i="23"/>
  <c r="AG343" i="23"/>
  <c r="AO341" i="23"/>
  <c r="AK341" i="23"/>
  <c r="AG341" i="23"/>
  <c r="AO340" i="23"/>
  <c r="AK340" i="23"/>
  <c r="AG340" i="23"/>
  <c r="AO338" i="23"/>
  <c r="AK338" i="23"/>
  <c r="AG338" i="23"/>
  <c r="AO337" i="23"/>
  <c r="AK337" i="23"/>
  <c r="AG337" i="23"/>
  <c r="AO335" i="23"/>
  <c r="AK335" i="23"/>
  <c r="AG335" i="23"/>
  <c r="AO334" i="23"/>
  <c r="AK334" i="23"/>
  <c r="AG334" i="23"/>
  <c r="AO332" i="23"/>
  <c r="AK332" i="23"/>
  <c r="AG332" i="23"/>
  <c r="AO331" i="23"/>
  <c r="AK331" i="23"/>
  <c r="AG331" i="23"/>
  <c r="AO329" i="23"/>
  <c r="AK329" i="23"/>
  <c r="AG329" i="23"/>
  <c r="AO328" i="23"/>
  <c r="AK328" i="23"/>
  <c r="AG328" i="23"/>
  <c r="AO326" i="23"/>
  <c r="AK326" i="23"/>
  <c r="AG326" i="23"/>
  <c r="AO325" i="23"/>
  <c r="AK325" i="23"/>
  <c r="AG325" i="23"/>
  <c r="AO323" i="23"/>
  <c r="AK323" i="23"/>
  <c r="AG323" i="23"/>
  <c r="AO322" i="23"/>
  <c r="AK322" i="23"/>
  <c r="AG322" i="23"/>
  <c r="AO320" i="23"/>
  <c r="AK320" i="23"/>
  <c r="AG320" i="23"/>
  <c r="AO319" i="23"/>
  <c r="AK319" i="23"/>
  <c r="AG319" i="23"/>
  <c r="AO317" i="23"/>
  <c r="AK317" i="23"/>
  <c r="AG317" i="23"/>
  <c r="AO316" i="23"/>
  <c r="AK316" i="23"/>
  <c r="AG316" i="23"/>
  <c r="AO314" i="23"/>
  <c r="AK314" i="23"/>
  <c r="AG314" i="23"/>
  <c r="AO313" i="23"/>
  <c r="AK313" i="23"/>
  <c r="AG313" i="23"/>
  <c r="AO311" i="23"/>
  <c r="AK311" i="23"/>
  <c r="AG311" i="23"/>
  <c r="AO310" i="23"/>
  <c r="AK310" i="23"/>
  <c r="AG310" i="23"/>
  <c r="AO308" i="23"/>
  <c r="AK308" i="23"/>
  <c r="AG308" i="23"/>
  <c r="AO307" i="23"/>
  <c r="AK307" i="23"/>
  <c r="AG307" i="23"/>
  <c r="AO305" i="23"/>
  <c r="AK305" i="23"/>
  <c r="AG305" i="23"/>
  <c r="AO304" i="23"/>
  <c r="AK304" i="23"/>
  <c r="AG304" i="23"/>
  <c r="AO302" i="23"/>
  <c r="AK302" i="23"/>
  <c r="AG302" i="23"/>
  <c r="AO301" i="23"/>
  <c r="AK301" i="23"/>
  <c r="AG301" i="23"/>
  <c r="AO299" i="23"/>
  <c r="AK299" i="23"/>
  <c r="AG299" i="23"/>
  <c r="AO298" i="23"/>
  <c r="AK298" i="23"/>
  <c r="AG298" i="23"/>
  <c r="AO296" i="23"/>
  <c r="AK296" i="23"/>
  <c r="AG296" i="23"/>
  <c r="AO295" i="23"/>
  <c r="AK295" i="23"/>
  <c r="AG295" i="23"/>
  <c r="AO293" i="23"/>
  <c r="AK293" i="23"/>
  <c r="AG293" i="23"/>
  <c r="AO292" i="23"/>
  <c r="AK292" i="23"/>
  <c r="AG292" i="23"/>
  <c r="AO290" i="23"/>
  <c r="AK290" i="23"/>
  <c r="AG290" i="23"/>
  <c r="AO289" i="23"/>
  <c r="AK289" i="23"/>
  <c r="AG289" i="23"/>
  <c r="AO287" i="23"/>
  <c r="AK287" i="23"/>
  <c r="AG287" i="23"/>
  <c r="AO286" i="23"/>
  <c r="AI738" i="23"/>
  <c r="AI712" i="23"/>
  <c r="AM709" i="23"/>
  <c r="AI699" i="23"/>
  <c r="AM696" i="23"/>
  <c r="AJ684" i="23"/>
  <c r="AJ676" i="23"/>
  <c r="AN665" i="23"/>
  <c r="AN657" i="23"/>
  <c r="AL596" i="23"/>
  <c r="AH595" i="23"/>
  <c r="AL592" i="23"/>
  <c r="AH591" i="23"/>
  <c r="AL588" i="23"/>
  <c r="AH587" i="23"/>
  <c r="AL584" i="23"/>
  <c r="AH583" i="23"/>
  <c r="AH582" i="23"/>
  <c r="AL579" i="23"/>
  <c r="AH578" i="23"/>
  <c r="AL570" i="23"/>
  <c r="AH569" i="23"/>
  <c r="AL565" i="23"/>
  <c r="AH564" i="23"/>
  <c r="AL561" i="23"/>
  <c r="AK560" i="23"/>
  <c r="AK559" i="23"/>
  <c r="AK558" i="23"/>
  <c r="AK557" i="23"/>
  <c r="AK556" i="23"/>
  <c r="AK555" i="23"/>
  <c r="AK554" i="23"/>
  <c r="AK553" i="23"/>
  <c r="AK552" i="23"/>
  <c r="AK551" i="23"/>
  <c r="AK550" i="23"/>
  <c r="AK549" i="23"/>
  <c r="AK548" i="23"/>
  <c r="AK547" i="23"/>
  <c r="AK546" i="23"/>
  <c r="AK545" i="23"/>
  <c r="AK544" i="23"/>
  <c r="AK543" i="23"/>
  <c r="AK542" i="23"/>
  <c r="AK541" i="23"/>
  <c r="AK540" i="23"/>
  <c r="AK539" i="23"/>
  <c r="AK538" i="23"/>
  <c r="AK537" i="23"/>
  <c r="AK536" i="23"/>
  <c r="AK535" i="23"/>
  <c r="AK531" i="23"/>
  <c r="AK530" i="23"/>
  <c r="AK529" i="23"/>
  <c r="AK528" i="23"/>
  <c r="AK527" i="23"/>
  <c r="AK526" i="23"/>
  <c r="AK525" i="23"/>
  <c r="AK524" i="23"/>
  <c r="AK523" i="23"/>
  <c r="AK521" i="23"/>
  <c r="AK520" i="23"/>
  <c r="AK518" i="23"/>
  <c r="AK517" i="23"/>
  <c r="AK515" i="23"/>
  <c r="AK514" i="23"/>
  <c r="AK512" i="23"/>
  <c r="AK511" i="23"/>
  <c r="AK509" i="23"/>
  <c r="AK508" i="23"/>
  <c r="AK506" i="23"/>
  <c r="AK505" i="23"/>
  <c r="AK503" i="23"/>
  <c r="AK502" i="23"/>
  <c r="AK500" i="23"/>
  <c r="AK499" i="23"/>
  <c r="AK497" i="23"/>
  <c r="AK496" i="23"/>
  <c r="AK494" i="23"/>
  <c r="AK493" i="23"/>
  <c r="AK491" i="23"/>
  <c r="AK490" i="23"/>
  <c r="AK488" i="23"/>
  <c r="AK487" i="23"/>
  <c r="AK485" i="23"/>
  <c r="AK484" i="23"/>
  <c r="AK482" i="23"/>
  <c r="AK481" i="23"/>
  <c r="AK479" i="23"/>
  <c r="AM478" i="23"/>
  <c r="AG478" i="23"/>
  <c r="AO476" i="23"/>
  <c r="AJ476" i="23"/>
  <c r="AM475" i="23"/>
  <c r="AG475" i="23"/>
  <c r="AO473" i="23"/>
  <c r="AJ473" i="23"/>
  <c r="AM472" i="23"/>
  <c r="AG472" i="23"/>
  <c r="AO470" i="23"/>
  <c r="AJ470" i="23"/>
  <c r="AM469" i="23"/>
  <c r="AG469" i="23"/>
  <c r="AO467" i="23"/>
  <c r="AJ467" i="23"/>
  <c r="AM466" i="23"/>
  <c r="AG466" i="23"/>
  <c r="AO464" i="23"/>
  <c r="AJ464" i="23"/>
  <c r="AM463" i="23"/>
  <c r="AG463" i="23"/>
  <c r="AO458" i="23"/>
  <c r="AJ458" i="23"/>
  <c r="AM457" i="23"/>
  <c r="AG457" i="23"/>
  <c r="AO455" i="23"/>
  <c r="AJ455" i="23"/>
  <c r="AM454" i="23"/>
  <c r="AG454" i="23"/>
  <c r="AO449" i="23"/>
  <c r="AJ449" i="23"/>
  <c r="AM448" i="23"/>
  <c r="AG448" i="23"/>
  <c r="AO443" i="23"/>
  <c r="AJ443" i="23"/>
  <c r="AM442" i="23"/>
  <c r="AG442" i="23"/>
  <c r="AO437" i="23"/>
  <c r="AJ437" i="23"/>
  <c r="AM433" i="23"/>
  <c r="AG433" i="23"/>
  <c r="AM430" i="23"/>
  <c r="AG430" i="23"/>
  <c r="AO428" i="23"/>
  <c r="AJ428" i="23"/>
  <c r="AM427" i="23"/>
  <c r="AG427" i="23"/>
  <c r="AO425" i="23"/>
  <c r="AJ425" i="23"/>
  <c r="AM424" i="23"/>
  <c r="AG424" i="23"/>
  <c r="AO422" i="23"/>
  <c r="AJ422" i="23"/>
  <c r="AM421" i="23"/>
  <c r="AG421" i="23"/>
  <c r="AK419" i="23"/>
  <c r="AL418" i="23"/>
  <c r="AG418" i="23"/>
  <c r="AN416" i="23"/>
  <c r="AH416" i="23"/>
  <c r="AO415" i="23"/>
  <c r="AJ415" i="23"/>
  <c r="AK413" i="23"/>
  <c r="AL412" i="23"/>
  <c r="AG412" i="23"/>
  <c r="AO410" i="23"/>
  <c r="AI410" i="23"/>
  <c r="AK409" i="23"/>
  <c r="AL407" i="23"/>
  <c r="AG407" i="23"/>
  <c r="AM406" i="23"/>
  <c r="AH406" i="23"/>
  <c r="AO404" i="23"/>
  <c r="AI404" i="23"/>
  <c r="AK403" i="23"/>
  <c r="AL401" i="23"/>
  <c r="AG401" i="23"/>
  <c r="AM400" i="23"/>
  <c r="AH400" i="23"/>
  <c r="AO398" i="23"/>
  <c r="AI398" i="23"/>
  <c r="AK397" i="23"/>
  <c r="AL395" i="23"/>
  <c r="AG395" i="23"/>
  <c r="AM394" i="23"/>
  <c r="AH394" i="23"/>
  <c r="AO392" i="23"/>
  <c r="AI392" i="23"/>
  <c r="AK391" i="23"/>
  <c r="AL389" i="23"/>
  <c r="AG389" i="23"/>
  <c r="AM388" i="23"/>
  <c r="AH388" i="23"/>
  <c r="AM383" i="23"/>
  <c r="AH383" i="23"/>
  <c r="AO382" i="23"/>
  <c r="AK382" i="23"/>
  <c r="AG382" i="23"/>
  <c r="AL380" i="23"/>
  <c r="AH380" i="23"/>
  <c r="AL379" i="23"/>
  <c r="AH379" i="23"/>
  <c r="AL377" i="23"/>
  <c r="AH377" i="23"/>
  <c r="AL376" i="23"/>
  <c r="AH376" i="23"/>
  <c r="AL374" i="23"/>
  <c r="AH374" i="23"/>
  <c r="AL373" i="23"/>
  <c r="AH373" i="23"/>
  <c r="AL371" i="23"/>
  <c r="AH371" i="23"/>
  <c r="AL370" i="23"/>
  <c r="AH370" i="23"/>
  <c r="AM368" i="23"/>
  <c r="AI368" i="23"/>
  <c r="AM367" i="23"/>
  <c r="AI367" i="23"/>
  <c r="AM365" i="23"/>
  <c r="AI365" i="23"/>
  <c r="AM364" i="23"/>
  <c r="AI364" i="23"/>
  <c r="AN362" i="23"/>
  <c r="AJ362" i="23"/>
  <c r="AN361" i="23"/>
  <c r="AJ361" i="23"/>
  <c r="AN359" i="23"/>
  <c r="AJ359" i="23"/>
  <c r="AN358" i="23"/>
  <c r="AJ358" i="23"/>
  <c r="AN356" i="23"/>
  <c r="AJ356" i="23"/>
  <c r="AN355" i="23"/>
  <c r="AJ355" i="23"/>
  <c r="AN353" i="23"/>
  <c r="AJ353" i="23"/>
  <c r="AN352" i="23"/>
  <c r="AJ352" i="23"/>
  <c r="AN350" i="23"/>
  <c r="AJ350" i="23"/>
  <c r="AN349" i="23"/>
  <c r="AJ349" i="23"/>
  <c r="AN347" i="23"/>
  <c r="AJ347" i="23"/>
  <c r="AN346" i="23"/>
  <c r="AJ346" i="23"/>
  <c r="AN344" i="23"/>
  <c r="AJ344" i="23"/>
  <c r="AN343" i="23"/>
  <c r="AJ343" i="23"/>
  <c r="AN341" i="23"/>
  <c r="AJ341" i="23"/>
  <c r="AN340" i="23"/>
  <c r="AJ340" i="23"/>
  <c r="AN338" i="23"/>
  <c r="AJ338" i="23"/>
  <c r="AN337" i="23"/>
  <c r="AJ337" i="23"/>
  <c r="AN335" i="23"/>
  <c r="AJ335" i="23"/>
  <c r="AN334" i="23"/>
  <c r="AJ334" i="23"/>
  <c r="AN332" i="23"/>
  <c r="AJ332" i="23"/>
  <c r="AN331" i="23"/>
  <c r="AJ331" i="23"/>
  <c r="AN329" i="23"/>
  <c r="AJ329" i="23"/>
  <c r="AN328" i="23"/>
  <c r="AJ328" i="23"/>
  <c r="AN326" i="23"/>
  <c r="AJ326" i="23"/>
  <c r="AN325" i="23"/>
  <c r="AJ325" i="23"/>
  <c r="AN323" i="23"/>
  <c r="AJ323" i="23"/>
  <c r="AN322" i="23"/>
  <c r="AJ322" i="23"/>
  <c r="AN320" i="23"/>
  <c r="AJ320" i="23"/>
  <c r="AN319" i="23"/>
  <c r="AJ319" i="23"/>
  <c r="AN317" i="23"/>
  <c r="AJ317" i="23"/>
  <c r="AN316" i="23"/>
  <c r="AJ316" i="23"/>
  <c r="AN314" i="23"/>
  <c r="AJ314" i="23"/>
  <c r="AN313" i="23"/>
  <c r="AJ313" i="23"/>
  <c r="AN311" i="23"/>
  <c r="AJ311" i="23"/>
  <c r="AN310" i="23"/>
  <c r="AJ310" i="23"/>
  <c r="AN308" i="23"/>
  <c r="AJ308" i="23"/>
  <c r="AN307" i="23"/>
  <c r="AJ307" i="23"/>
  <c r="AN305" i="23"/>
  <c r="AJ305" i="23"/>
  <c r="AN304" i="23"/>
  <c r="AJ304" i="23"/>
  <c r="AN302" i="23"/>
  <c r="AJ302" i="23"/>
  <c r="AN301" i="23"/>
  <c r="AJ301" i="23"/>
  <c r="AN299" i="23"/>
  <c r="AJ299" i="23"/>
  <c r="AN298" i="23"/>
  <c r="AJ298" i="23"/>
  <c r="AN296" i="23"/>
  <c r="AJ296" i="23"/>
  <c r="AN295" i="23"/>
  <c r="AJ295" i="23"/>
  <c r="AN293" i="23"/>
  <c r="AJ293" i="23"/>
  <c r="AN292" i="23"/>
  <c r="AJ292" i="23"/>
  <c r="AN290" i="23"/>
  <c r="AJ290" i="23"/>
  <c r="AN289" i="23"/>
  <c r="AJ289" i="23"/>
  <c r="AN287" i="23"/>
  <c r="AJ287" i="23"/>
  <c r="AN286" i="23"/>
  <c r="AJ286" i="23"/>
  <c r="AN284" i="23"/>
  <c r="AJ284" i="23"/>
  <c r="AN283" i="23"/>
  <c r="AJ283" i="23"/>
  <c r="AN281" i="23"/>
  <c r="AJ281" i="23"/>
  <c r="AN280" i="23"/>
  <c r="AJ280" i="23"/>
  <c r="AN278" i="23"/>
  <c r="AJ278" i="23"/>
  <c r="AN277" i="23"/>
  <c r="AJ277" i="23"/>
  <c r="AN275" i="23"/>
  <c r="AJ275" i="23"/>
  <c r="AN274" i="23"/>
  <c r="AJ274" i="23"/>
  <c r="AN272" i="23"/>
  <c r="AJ272" i="23"/>
  <c r="AN271" i="23"/>
  <c r="AJ271" i="23"/>
  <c r="AN269" i="23"/>
  <c r="AJ269" i="23"/>
  <c r="AN268" i="23"/>
  <c r="AJ268" i="23"/>
  <c r="AN266" i="23"/>
  <c r="AJ266" i="23"/>
  <c r="AN265" i="23"/>
  <c r="AJ265" i="23"/>
  <c r="AN263" i="23"/>
  <c r="AJ263" i="23"/>
  <c r="AN262" i="23"/>
  <c r="AJ262" i="23"/>
  <c r="AN260" i="23"/>
  <c r="AJ260" i="23"/>
  <c r="AN259" i="23"/>
  <c r="AJ259" i="23"/>
  <c r="AN257" i="23"/>
  <c r="AJ257" i="23"/>
  <c r="AN256" i="23"/>
  <c r="AJ256" i="23"/>
  <c r="AN254" i="23"/>
  <c r="AJ254" i="23"/>
  <c r="AN253" i="23"/>
  <c r="AJ253" i="23"/>
  <c r="AN251" i="23"/>
  <c r="AG596" i="23"/>
  <c r="AK593" i="23"/>
  <c r="AG588" i="23"/>
  <c r="AK585" i="23"/>
  <c r="AK580" i="23"/>
  <c r="AG570" i="23"/>
  <c r="AK566" i="23"/>
  <c r="AG561" i="23"/>
  <c r="AG559" i="23"/>
  <c r="AG557" i="23"/>
  <c r="AG555" i="23"/>
  <c r="AG553" i="23"/>
  <c r="AG551" i="23"/>
  <c r="AG549" i="23"/>
  <c r="AG547" i="23"/>
  <c r="AG545" i="23"/>
  <c r="AG543" i="23"/>
  <c r="AG541" i="23"/>
  <c r="AG539" i="23"/>
  <c r="AG537" i="23"/>
  <c r="AG535" i="23"/>
  <c r="AG530" i="23"/>
  <c r="AG528" i="23"/>
  <c r="AG526" i="23"/>
  <c r="AG524" i="23"/>
  <c r="AG521" i="23"/>
  <c r="AG518" i="23"/>
  <c r="AG515" i="23"/>
  <c r="AG512" i="23"/>
  <c r="AG509" i="23"/>
  <c r="AG506" i="23"/>
  <c r="AG503" i="23"/>
  <c r="AG500" i="23"/>
  <c r="AG497" i="23"/>
  <c r="AG494" i="23"/>
  <c r="AG491" i="23"/>
  <c r="AG488" i="23"/>
  <c r="AG485" i="23"/>
  <c r="AG482" i="23"/>
  <c r="AI479" i="23"/>
  <c r="AK475" i="23"/>
  <c r="AI473" i="23"/>
  <c r="AK469" i="23"/>
  <c r="AI467" i="23"/>
  <c r="AK463" i="23"/>
  <c r="AI458" i="23"/>
  <c r="AK454" i="23"/>
  <c r="AI449" i="23"/>
  <c r="AK442" i="23"/>
  <c r="AI437" i="23"/>
  <c r="AK430" i="23"/>
  <c r="AI428" i="23"/>
  <c r="AK424" i="23"/>
  <c r="AI422" i="23"/>
  <c r="AK418" i="23"/>
  <c r="AG416" i="23"/>
  <c r="AK412" i="23"/>
  <c r="AH410" i="23"/>
  <c r="AL406" i="23"/>
  <c r="AH404" i="23"/>
  <c r="AL400" i="23"/>
  <c r="AH398" i="23"/>
  <c r="AL394" i="23"/>
  <c r="AH392" i="23"/>
  <c r="AL388" i="23"/>
  <c r="AN382" i="23"/>
  <c r="AO380" i="23"/>
  <c r="AO379" i="23"/>
  <c r="AO377" i="23"/>
  <c r="AO376" i="23"/>
  <c r="AO374" i="23"/>
  <c r="AO373" i="23"/>
  <c r="AO371" i="23"/>
  <c r="AO370" i="23"/>
  <c r="AL367" i="23"/>
  <c r="AH365" i="23"/>
  <c r="AG286" i="23"/>
  <c r="AM284" i="23"/>
  <c r="AK283" i="23"/>
  <c r="AI281" i="23"/>
  <c r="AO280" i="23"/>
  <c r="AG280" i="23"/>
  <c r="AM278" i="23"/>
  <c r="AK277" i="23"/>
  <c r="AI275" i="23"/>
  <c r="AO274" i="23"/>
  <c r="AG274" i="23"/>
  <c r="AM272" i="23"/>
  <c r="AK271" i="23"/>
  <c r="AI269" i="23"/>
  <c r="AO268" i="23"/>
  <c r="AG268" i="23"/>
  <c r="AM266" i="23"/>
  <c r="AK265" i="23"/>
  <c r="AI263" i="23"/>
  <c r="AO262" i="23"/>
  <c r="AG262" i="23"/>
  <c r="AM260" i="23"/>
  <c r="AK259" i="23"/>
  <c r="AI257" i="23"/>
  <c r="AO256" i="23"/>
  <c r="AG256" i="23"/>
  <c r="AM254" i="23"/>
  <c r="AK253" i="23"/>
  <c r="AJ251" i="23"/>
  <c r="AM250" i="23"/>
  <c r="AH250" i="23"/>
  <c r="AL248" i="23"/>
  <c r="AH248" i="23"/>
  <c r="AL247" i="23"/>
  <c r="AH247" i="23"/>
  <c r="AM245" i="23"/>
  <c r="AI245" i="23"/>
  <c r="AM244" i="23"/>
  <c r="AI244" i="23"/>
  <c r="AM242" i="23"/>
  <c r="AI242" i="23"/>
  <c r="AM241" i="23"/>
  <c r="AI241" i="23"/>
  <c r="AN239" i="23"/>
  <c r="AJ239" i="23"/>
  <c r="AN238" i="23"/>
  <c r="AJ238" i="23"/>
  <c r="AN236" i="23"/>
  <c r="AJ236" i="23"/>
  <c r="AN235" i="23"/>
  <c r="AJ235" i="23"/>
  <c r="AN233" i="23"/>
  <c r="AJ233" i="23"/>
  <c r="AN232" i="23"/>
  <c r="AJ232" i="23"/>
  <c r="AN230" i="23"/>
  <c r="AJ230" i="23"/>
  <c r="AN229" i="23"/>
  <c r="AJ229" i="23"/>
  <c r="AN227" i="23"/>
  <c r="AJ227" i="23"/>
  <c r="AN226" i="23"/>
  <c r="AJ226" i="23"/>
  <c r="AN224" i="23"/>
  <c r="AJ224" i="23"/>
  <c r="AN223" i="23"/>
  <c r="AJ223" i="23"/>
  <c r="AN221" i="23"/>
  <c r="AJ221" i="23"/>
  <c r="AN220" i="23"/>
  <c r="AJ220" i="23"/>
  <c r="AN218" i="23"/>
  <c r="AJ218" i="23"/>
  <c r="AN217" i="23"/>
  <c r="AJ217" i="23"/>
  <c r="AN215" i="23"/>
  <c r="AJ215" i="23"/>
  <c r="AN214" i="23"/>
  <c r="AJ214" i="23"/>
  <c r="AL212" i="23"/>
  <c r="AH212" i="23"/>
  <c r="AL211" i="23"/>
  <c r="AH211" i="23"/>
  <c r="AL209" i="23"/>
  <c r="AH209" i="23"/>
  <c r="AL208" i="23"/>
  <c r="AH208" i="23"/>
  <c r="AL206" i="23"/>
  <c r="AH206" i="23"/>
  <c r="AL205" i="23"/>
  <c r="AH205" i="23"/>
  <c r="AN203" i="23"/>
  <c r="AJ203" i="23"/>
  <c r="AN202" i="23"/>
  <c r="AJ202" i="23"/>
  <c r="AN200" i="23"/>
  <c r="AJ200" i="23"/>
  <c r="AN199" i="23"/>
  <c r="AJ199" i="23"/>
  <c r="AO197" i="23"/>
  <c r="AK197" i="23"/>
  <c r="AG197" i="23"/>
  <c r="AO196" i="23"/>
  <c r="AK196" i="23"/>
  <c r="AG196" i="23"/>
  <c r="AO194" i="23"/>
  <c r="AK194" i="23"/>
  <c r="AG194" i="23"/>
  <c r="AO193" i="23"/>
  <c r="AK193" i="23"/>
  <c r="AG193" i="23"/>
  <c r="AL191" i="23"/>
  <c r="AH191" i="23"/>
  <c r="AL190" i="23"/>
  <c r="AH190" i="23"/>
  <c r="AL188" i="23"/>
  <c r="AH188" i="23"/>
  <c r="AL187" i="23"/>
  <c r="AH187" i="23"/>
  <c r="AL185" i="23"/>
  <c r="AH185" i="23"/>
  <c r="AL184" i="23"/>
  <c r="AH184" i="23"/>
  <c r="AM182" i="23"/>
  <c r="AI182" i="23"/>
  <c r="AM181" i="23"/>
  <c r="AI181" i="23"/>
  <c r="AM179" i="23"/>
  <c r="AI179" i="23"/>
  <c r="AM178" i="23"/>
  <c r="AI178" i="23"/>
  <c r="AN176" i="23"/>
  <c r="AJ176" i="23"/>
  <c r="AN175" i="23"/>
  <c r="AJ175" i="23"/>
  <c r="AO173" i="23"/>
  <c r="AK173" i="23"/>
  <c r="AG173" i="23"/>
  <c r="AO172" i="23"/>
  <c r="AK172" i="23"/>
  <c r="AG172" i="23"/>
  <c r="AO170" i="23"/>
  <c r="AK170" i="23"/>
  <c r="AG170" i="23"/>
  <c r="AO169" i="23"/>
  <c r="AK169" i="23"/>
  <c r="AG169" i="23"/>
  <c r="AL167" i="23"/>
  <c r="AH167" i="23"/>
  <c r="AL166" i="23"/>
  <c r="AH166" i="23"/>
  <c r="AL164" i="23"/>
  <c r="AH164" i="23"/>
  <c r="AL163" i="23"/>
  <c r="AH163" i="23"/>
  <c r="AL161" i="23"/>
  <c r="AH161" i="23"/>
  <c r="AL160" i="23"/>
  <c r="AH160" i="23"/>
  <c r="AM158" i="23"/>
  <c r="AI158" i="23"/>
  <c r="AM157" i="23"/>
  <c r="AI157" i="23"/>
  <c r="AN155" i="23"/>
  <c r="AJ155" i="23"/>
  <c r="AN154" i="23"/>
  <c r="AJ154" i="23"/>
  <c r="AN152" i="23"/>
  <c r="AJ152" i="23"/>
  <c r="AN151" i="23"/>
  <c r="AJ151" i="23"/>
  <c r="AN149" i="23"/>
  <c r="AJ149" i="23"/>
  <c r="AN148" i="23"/>
  <c r="AJ148" i="23"/>
  <c r="AL146" i="23"/>
  <c r="AH146" i="23"/>
  <c r="AL145" i="23"/>
  <c r="AH145" i="23"/>
  <c r="AN143" i="23"/>
  <c r="AJ143" i="23"/>
  <c r="AN142" i="23"/>
  <c r="AJ142" i="23"/>
  <c r="AN140" i="23"/>
  <c r="AJ140" i="23"/>
  <c r="AN139" i="23"/>
  <c r="AJ139" i="23"/>
  <c r="AN137" i="23"/>
  <c r="AJ137" i="23"/>
  <c r="AN136" i="23"/>
  <c r="AJ136" i="23"/>
  <c r="AN134" i="23"/>
  <c r="AJ134" i="23"/>
  <c r="AN133" i="23"/>
  <c r="AJ133" i="23"/>
  <c r="AN131" i="23"/>
  <c r="AJ131" i="23"/>
  <c r="AN130" i="23"/>
  <c r="AJ130" i="23"/>
  <c r="AN128" i="23"/>
  <c r="AJ128" i="23"/>
  <c r="AN127" i="23"/>
  <c r="AJ127" i="23"/>
  <c r="AN125" i="23"/>
  <c r="AJ125" i="23"/>
  <c r="AN124" i="23"/>
  <c r="AJ124" i="23"/>
  <c r="AN122" i="23"/>
  <c r="AJ122" i="23"/>
  <c r="AN121" i="23"/>
  <c r="AJ121" i="23"/>
  <c r="AN119" i="23"/>
  <c r="AJ119" i="23"/>
  <c r="AN118" i="23"/>
  <c r="AJ118" i="23"/>
  <c r="AN116" i="23"/>
  <c r="AJ116" i="23"/>
  <c r="AN115" i="23"/>
  <c r="AJ115" i="23"/>
  <c r="AN113" i="23"/>
  <c r="AJ113" i="23"/>
  <c r="AN112" i="23"/>
  <c r="AJ112" i="23"/>
  <c r="AN110" i="23"/>
  <c r="AJ110" i="23"/>
  <c r="AN109" i="23"/>
  <c r="AJ109" i="23"/>
  <c r="AN107" i="23"/>
  <c r="AJ107" i="23"/>
  <c r="AN106" i="23"/>
  <c r="AJ106" i="23"/>
  <c r="AN104" i="23"/>
  <c r="AJ104" i="23"/>
  <c r="AN103" i="23"/>
  <c r="AJ103" i="23"/>
  <c r="AN101" i="23"/>
  <c r="AJ101" i="23"/>
  <c r="AN100" i="23"/>
  <c r="AJ100" i="23"/>
  <c r="AN98" i="23"/>
  <c r="AJ98" i="23"/>
  <c r="AN97" i="23"/>
  <c r="AJ97" i="23"/>
  <c r="AN95" i="23"/>
  <c r="AJ95" i="23"/>
  <c r="AN94" i="23"/>
  <c r="AJ94" i="23"/>
  <c r="AN92" i="23"/>
  <c r="AJ92" i="23"/>
  <c r="AN91" i="23"/>
  <c r="AJ91" i="23"/>
  <c r="AN89" i="23"/>
  <c r="AJ89" i="23"/>
  <c r="AN88" i="23"/>
  <c r="AJ88" i="23"/>
  <c r="AN86" i="23"/>
  <c r="AJ86" i="23"/>
  <c r="AN85" i="23"/>
  <c r="AJ85" i="23"/>
  <c r="AN83" i="23"/>
  <c r="AJ83" i="23"/>
  <c r="AN82" i="23"/>
  <c r="AJ82" i="23"/>
  <c r="AN80" i="23"/>
  <c r="AJ80" i="23"/>
  <c r="AN79" i="23"/>
  <c r="AJ79" i="23"/>
  <c r="AN77" i="23"/>
  <c r="AJ77" i="23"/>
  <c r="AN76" i="23"/>
  <c r="AJ76" i="23"/>
  <c r="AN74" i="23"/>
  <c r="AJ74" i="23"/>
  <c r="AN73" i="23"/>
  <c r="AJ73" i="23"/>
  <c r="AN71" i="23"/>
  <c r="AJ71" i="23"/>
  <c r="AN70" i="23"/>
  <c r="AJ70" i="23"/>
  <c r="AN65" i="23"/>
  <c r="AJ65" i="23"/>
  <c r="AN64" i="23"/>
  <c r="AJ64" i="23"/>
  <c r="AN62" i="23"/>
  <c r="AJ62" i="23"/>
  <c r="AN61" i="23"/>
  <c r="AJ61" i="23"/>
  <c r="AN59" i="23"/>
  <c r="AJ59" i="23"/>
  <c r="AN58" i="23"/>
  <c r="AJ58" i="23"/>
  <c r="AN56" i="23"/>
  <c r="AJ56" i="23"/>
  <c r="AN55" i="23"/>
  <c r="AJ55" i="23"/>
  <c r="AN50" i="23"/>
  <c r="AJ50" i="23"/>
  <c r="AN49" i="23"/>
  <c r="AJ49" i="23"/>
  <c r="AN47" i="23"/>
  <c r="AJ47" i="23"/>
  <c r="AN46" i="23"/>
  <c r="AJ46" i="23"/>
  <c r="AN44" i="23"/>
  <c r="AJ44" i="23"/>
  <c r="AN43" i="23"/>
  <c r="AJ43" i="23"/>
  <c r="AN41" i="23"/>
  <c r="AJ41" i="23"/>
  <c r="AN40" i="23"/>
  <c r="AJ40" i="23"/>
  <c r="AN38" i="23"/>
  <c r="AJ38" i="23"/>
  <c r="AN37" i="23"/>
  <c r="AJ37" i="23"/>
  <c r="AN35" i="23"/>
  <c r="AJ35" i="23"/>
  <c r="AF35" i="23"/>
  <c r="AN34" i="23"/>
  <c r="AJ34" i="23"/>
  <c r="AF34" i="23"/>
  <c r="AN32" i="23"/>
  <c r="AJ32" i="23"/>
  <c r="AF32" i="23"/>
  <c r="AN31" i="23"/>
  <c r="AJ31" i="23"/>
  <c r="AF31" i="23"/>
  <c r="AN29" i="23"/>
  <c r="AJ29" i="23"/>
  <c r="AF29" i="23"/>
  <c r="AN28" i="23"/>
  <c r="AJ28" i="23"/>
  <c r="AF28" i="23"/>
  <c r="AN26" i="23"/>
  <c r="AJ26" i="23"/>
  <c r="AF26" i="23"/>
  <c r="AN25" i="23"/>
  <c r="AJ25" i="23"/>
  <c r="AF25" i="23"/>
  <c r="AN23" i="23"/>
  <c r="AJ23" i="23"/>
  <c r="AF23" i="23"/>
  <c r="AN22" i="23"/>
  <c r="AJ22" i="23"/>
  <c r="AF22" i="23"/>
  <c r="AN20" i="23"/>
  <c r="AJ20" i="23"/>
  <c r="AF20" i="23"/>
  <c r="AN19" i="23"/>
  <c r="AJ19" i="23"/>
  <c r="AF19" i="23"/>
  <c r="AN17" i="23"/>
  <c r="AJ17" i="23"/>
  <c r="AF17" i="23"/>
  <c r="AN16" i="23"/>
  <c r="AJ16" i="23"/>
  <c r="AF16" i="23"/>
  <c r="AN14" i="23"/>
  <c r="AJ14" i="23"/>
  <c r="AF14" i="23"/>
  <c r="AN13" i="23"/>
  <c r="AJ13" i="23"/>
  <c r="AF13" i="23"/>
  <c r="AJ686" i="23"/>
  <c r="AI662" i="23"/>
  <c r="AJ659" i="23"/>
  <c r="AH646" i="23"/>
  <c r="AH633" i="23"/>
  <c r="AL630" i="23"/>
  <c r="AL620" i="23"/>
  <c r="AH607" i="23"/>
  <c r="AL604" i="23"/>
  <c r="AN476" i="23"/>
  <c r="AN470" i="23"/>
  <c r="AN464" i="23"/>
  <c r="AN455" i="23"/>
  <c r="AN443" i="23"/>
  <c r="AN425" i="23"/>
  <c r="AO419" i="23"/>
  <c r="AO413" i="23"/>
  <c r="AK407" i="23"/>
  <c r="AG406" i="23"/>
  <c r="AK401" i="23"/>
  <c r="AG400" i="23"/>
  <c r="AK395" i="23"/>
  <c r="AG394" i="23"/>
  <c r="AK389" i="23"/>
  <c r="AG388" i="23"/>
  <c r="AL383" i="23"/>
  <c r="AJ382" i="23"/>
  <c r="AK380" i="23"/>
  <c r="AK379" i="23"/>
  <c r="AK377" i="23"/>
  <c r="AK376" i="23"/>
  <c r="AK374" i="23"/>
  <c r="AK373" i="23"/>
  <c r="AK371" i="23"/>
  <c r="AK370" i="23"/>
  <c r="AL368" i="23"/>
  <c r="AH367" i="23"/>
  <c r="AM362" i="23"/>
  <c r="AM361" i="23"/>
  <c r="AM359" i="23"/>
  <c r="AM358" i="23"/>
  <c r="AM356" i="23"/>
  <c r="AM355" i="23"/>
  <c r="AM353" i="23"/>
  <c r="AM352" i="23"/>
  <c r="AM350" i="23"/>
  <c r="AM349" i="23"/>
  <c r="AM347" i="23"/>
  <c r="AM346" i="23"/>
  <c r="AM344" i="23"/>
  <c r="AM343" i="23"/>
  <c r="AM341" i="23"/>
  <c r="AM340" i="23"/>
  <c r="AM338" i="23"/>
  <c r="AM337" i="23"/>
  <c r="AM335" i="23"/>
  <c r="AM334" i="23"/>
  <c r="AM332" i="23"/>
  <c r="AM331" i="23"/>
  <c r="AM329" i="23"/>
  <c r="AM328" i="23"/>
  <c r="AM326" i="23"/>
  <c r="AM325" i="23"/>
  <c r="AM323" i="23"/>
  <c r="AM322" i="23"/>
  <c r="AM320" i="23"/>
  <c r="AM319" i="23"/>
  <c r="AM317" i="23"/>
  <c r="AM316" i="23"/>
  <c r="AM314" i="23"/>
  <c r="AM313" i="23"/>
  <c r="AM311" i="23"/>
  <c r="AM310" i="23"/>
  <c r="AM308" i="23"/>
  <c r="AM307" i="23"/>
  <c r="AM305" i="23"/>
  <c r="AM304" i="23"/>
  <c r="AM302" i="23"/>
  <c r="AM301" i="23"/>
  <c r="AM299" i="23"/>
  <c r="AM298" i="23"/>
  <c r="AM296" i="23"/>
  <c r="AM295" i="23"/>
  <c r="AM293" i="23"/>
  <c r="AM292" i="23"/>
  <c r="AM290" i="23"/>
  <c r="AM289" i="23"/>
  <c r="AM287" i="23"/>
  <c r="AM286" i="23"/>
  <c r="AK284" i="23"/>
  <c r="AI283" i="23"/>
  <c r="AO281" i="23"/>
  <c r="AG281" i="23"/>
  <c r="AM280" i="23"/>
  <c r="AK278" i="23"/>
  <c r="AI277" i="23"/>
  <c r="AO275" i="23"/>
  <c r="AG275" i="23"/>
  <c r="AM274" i="23"/>
  <c r="AK272" i="23"/>
  <c r="AI271" i="23"/>
  <c r="AO269" i="23"/>
  <c r="AG269" i="23"/>
  <c r="AM268" i="23"/>
  <c r="AK266" i="23"/>
  <c r="AI265" i="23"/>
  <c r="AO263" i="23"/>
  <c r="AG263" i="23"/>
  <c r="AM262" i="23"/>
  <c r="AK260" i="23"/>
  <c r="AI259" i="23"/>
  <c r="AO257" i="23"/>
  <c r="AG257" i="23"/>
  <c r="AM256" i="23"/>
  <c r="AK254" i="23"/>
  <c r="AI253" i="23"/>
  <c r="AO251" i="23"/>
  <c r="AI251" i="23"/>
  <c r="AK250" i="23"/>
  <c r="AG250" i="23"/>
  <c r="AO248" i="23"/>
  <c r="AK248" i="23"/>
  <c r="AG248" i="23"/>
  <c r="AO247" i="23"/>
  <c r="AK247" i="23"/>
  <c r="AG247" i="23"/>
  <c r="AL245" i="23"/>
  <c r="AH245" i="23"/>
  <c r="AL244" i="23"/>
  <c r="AH244" i="23"/>
  <c r="AL242" i="23"/>
  <c r="AH242" i="23"/>
  <c r="AL241" i="23"/>
  <c r="AH241" i="23"/>
  <c r="AM239" i="23"/>
  <c r="AI239" i="23"/>
  <c r="AM238" i="23"/>
  <c r="AI238" i="23"/>
  <c r="AM236" i="23"/>
  <c r="AI236" i="23"/>
  <c r="AM235" i="23"/>
  <c r="AI235" i="23"/>
  <c r="AM233" i="23"/>
  <c r="AI233" i="23"/>
  <c r="AM232" i="23"/>
  <c r="AI232" i="23"/>
  <c r="AM230" i="23"/>
  <c r="AI230" i="23"/>
  <c r="AM229" i="23"/>
  <c r="AI229" i="23"/>
  <c r="AM227" i="23"/>
  <c r="AI227" i="23"/>
  <c r="AM226" i="23"/>
  <c r="AI226" i="23"/>
  <c r="AM224" i="23"/>
  <c r="AI224" i="23"/>
  <c r="AM223" i="23"/>
  <c r="AI223" i="23"/>
  <c r="AM221" i="23"/>
  <c r="AI221" i="23"/>
  <c r="AM220" i="23"/>
  <c r="AI220" i="23"/>
  <c r="AM218" i="23"/>
  <c r="AI218" i="23"/>
  <c r="AM217" i="23"/>
  <c r="AI217" i="23"/>
  <c r="AM215" i="23"/>
  <c r="AI215" i="23"/>
  <c r="AM214" i="23"/>
  <c r="AI214" i="23"/>
  <c r="AO212" i="23"/>
  <c r="AK212" i="23"/>
  <c r="AG212" i="23"/>
  <c r="AO211" i="23"/>
  <c r="AK211" i="23"/>
  <c r="AG211" i="23"/>
  <c r="AO209" i="23"/>
  <c r="AK209" i="23"/>
  <c r="AG209" i="23"/>
  <c r="AO208" i="23"/>
  <c r="AK208" i="23"/>
  <c r="AG208" i="23"/>
  <c r="AO206" i="23"/>
  <c r="AK206" i="23"/>
  <c r="AG206" i="23"/>
  <c r="AO205" i="23"/>
  <c r="AK205" i="23"/>
  <c r="AG205" i="23"/>
  <c r="AM203" i="23"/>
  <c r="AI203" i="23"/>
  <c r="AM202" i="23"/>
  <c r="AI202" i="23"/>
  <c r="AM200" i="23"/>
  <c r="AI200" i="23"/>
  <c r="AM199" i="23"/>
  <c r="AI199" i="23"/>
  <c r="AN197" i="23"/>
  <c r="AJ197" i="23"/>
  <c r="AN196" i="23"/>
  <c r="AJ196" i="23"/>
  <c r="AN194" i="23"/>
  <c r="AJ194" i="23"/>
  <c r="AN193" i="23"/>
  <c r="AJ193" i="23"/>
  <c r="AO191" i="23"/>
  <c r="AK191" i="23"/>
  <c r="AG191" i="23"/>
  <c r="AO190" i="23"/>
  <c r="AK190" i="23"/>
  <c r="AG190" i="23"/>
  <c r="AO188" i="23"/>
  <c r="AK188" i="23"/>
  <c r="AG188" i="23"/>
  <c r="AO187" i="23"/>
  <c r="AK187" i="23"/>
  <c r="AG187" i="23"/>
  <c r="AO185" i="23"/>
  <c r="AK185" i="23"/>
  <c r="AG185" i="23"/>
  <c r="AO184" i="23"/>
  <c r="AK184" i="23"/>
  <c r="AG184" i="23"/>
  <c r="AL182" i="23"/>
  <c r="AH182" i="23"/>
  <c r="AL181" i="23"/>
  <c r="AH181" i="23"/>
  <c r="AL179" i="23"/>
  <c r="AH179" i="23"/>
  <c r="AL178" i="23"/>
  <c r="AH178" i="23"/>
  <c r="AM176" i="23"/>
  <c r="AI176" i="23"/>
  <c r="AM175" i="23"/>
  <c r="AI175" i="23"/>
  <c r="AN173" i="23"/>
  <c r="AJ173" i="23"/>
  <c r="AN172" i="23"/>
  <c r="AJ172" i="23"/>
  <c r="AN170" i="23"/>
  <c r="AJ170" i="23"/>
  <c r="AN169" i="23"/>
  <c r="AJ169" i="23"/>
  <c r="AO167" i="23"/>
  <c r="AK167" i="23"/>
  <c r="AG167" i="23"/>
  <c r="AO166" i="23"/>
  <c r="AK166" i="23"/>
  <c r="AG166" i="23"/>
  <c r="AO164" i="23"/>
  <c r="AK164" i="23"/>
  <c r="AG164" i="23"/>
  <c r="AO163" i="23"/>
  <c r="AK163" i="23"/>
  <c r="AG163" i="23"/>
  <c r="AO161" i="23"/>
  <c r="AK161" i="23"/>
  <c r="AG161" i="23"/>
  <c r="AO160" i="23"/>
  <c r="AK160" i="23"/>
  <c r="AG160" i="23"/>
  <c r="AL158" i="23"/>
  <c r="AH158" i="23"/>
  <c r="AL157" i="23"/>
  <c r="AH157" i="23"/>
  <c r="AM155" i="23"/>
  <c r="AI155" i="23"/>
  <c r="AM154" i="23"/>
  <c r="AI154" i="23"/>
  <c r="AM152" i="23"/>
  <c r="AI152" i="23"/>
  <c r="AM151" i="23"/>
  <c r="AI151" i="23"/>
  <c r="AM149" i="23"/>
  <c r="AI149" i="23"/>
  <c r="AM148" i="23"/>
  <c r="AI148" i="23"/>
  <c r="AO146" i="23"/>
  <c r="AK146" i="23"/>
  <c r="AG146" i="23"/>
  <c r="AO145" i="23"/>
  <c r="AK145" i="23"/>
  <c r="AG145" i="23"/>
  <c r="AM143" i="23"/>
  <c r="AI143" i="23"/>
  <c r="AM142" i="23"/>
  <c r="AI142" i="23"/>
  <c r="AM140" i="23"/>
  <c r="AI140" i="23"/>
  <c r="AM139" i="23"/>
  <c r="AI139" i="23"/>
  <c r="AM137" i="23"/>
  <c r="AI137" i="23"/>
  <c r="AM136" i="23"/>
  <c r="AI136" i="23"/>
  <c r="AM134" i="23"/>
  <c r="AI134" i="23"/>
  <c r="AM133" i="23"/>
  <c r="AI133" i="23"/>
  <c r="AM131" i="23"/>
  <c r="AI131" i="23"/>
  <c r="AM130" i="23"/>
  <c r="AI130" i="23"/>
  <c r="AM128" i="23"/>
  <c r="AI128" i="23"/>
  <c r="AM127" i="23"/>
  <c r="AI127" i="23"/>
  <c r="AM125" i="23"/>
  <c r="AI125" i="23"/>
  <c r="AM124" i="23"/>
  <c r="AI124" i="23"/>
  <c r="AM122" i="23"/>
  <c r="AI122" i="23"/>
  <c r="AM121" i="23"/>
  <c r="AI121" i="23"/>
  <c r="AM119" i="23"/>
  <c r="AI119" i="23"/>
  <c r="AM118" i="23"/>
  <c r="AI118" i="23"/>
  <c r="AM116" i="23"/>
  <c r="AI116" i="23"/>
  <c r="AM115" i="23"/>
  <c r="AI115" i="23"/>
  <c r="AM113" i="23"/>
  <c r="AI113" i="23"/>
  <c r="AM112" i="23"/>
  <c r="AI112" i="23"/>
  <c r="AM110" i="23"/>
  <c r="AI110" i="23"/>
  <c r="AM109" i="23"/>
  <c r="AI109" i="23"/>
  <c r="AM107" i="23"/>
  <c r="AI107" i="23"/>
  <c r="AM106" i="23"/>
  <c r="AI106" i="23"/>
  <c r="AM104" i="23"/>
  <c r="AI104" i="23"/>
  <c r="AM103" i="23"/>
  <c r="AI103" i="23"/>
  <c r="AM101" i="23"/>
  <c r="AI101" i="23"/>
  <c r="AM100" i="23"/>
  <c r="AI100" i="23"/>
  <c r="AM98" i="23"/>
  <c r="AI98" i="23"/>
  <c r="AM97" i="23"/>
  <c r="AI97" i="23"/>
  <c r="AM95" i="23"/>
  <c r="AI95" i="23"/>
  <c r="AM94" i="23"/>
  <c r="AI94" i="23"/>
  <c r="AM92" i="23"/>
  <c r="AI92" i="23"/>
  <c r="AM91" i="23"/>
  <c r="AI91" i="23"/>
  <c r="AM89" i="23"/>
  <c r="AI89" i="23"/>
  <c r="AM88" i="23"/>
  <c r="AI88" i="23"/>
  <c r="AM86" i="23"/>
  <c r="AI86" i="23"/>
  <c r="AM85" i="23"/>
  <c r="AI85" i="23"/>
  <c r="AM83" i="23"/>
  <c r="AI83" i="23"/>
  <c r="AM82" i="23"/>
  <c r="AI82" i="23"/>
  <c r="AM80" i="23"/>
  <c r="AI80" i="23"/>
  <c r="AM79" i="23"/>
  <c r="AI79" i="23"/>
  <c r="AM77" i="23"/>
  <c r="AI77" i="23"/>
  <c r="AM76" i="23"/>
  <c r="AI76" i="23"/>
  <c r="AM74" i="23"/>
  <c r="AI74" i="23"/>
  <c r="AM73" i="23"/>
  <c r="AI73" i="23"/>
  <c r="AM71" i="23"/>
  <c r="AI71" i="23"/>
  <c r="AM70" i="23"/>
  <c r="AI70" i="23"/>
  <c r="AM65" i="23"/>
  <c r="AI65" i="23"/>
  <c r="AM64" i="23"/>
  <c r="AI64" i="23"/>
  <c r="AM62" i="23"/>
  <c r="AI62" i="23"/>
  <c r="AM61" i="23"/>
  <c r="AI61" i="23"/>
  <c r="AM59" i="23"/>
  <c r="AI59" i="23"/>
  <c r="AM58" i="23"/>
  <c r="AI58" i="23"/>
  <c r="AM56" i="23"/>
  <c r="AI56" i="23"/>
  <c r="AM55" i="23"/>
  <c r="AI55" i="23"/>
  <c r="AM50" i="23"/>
  <c r="AI50" i="23"/>
  <c r="AM49" i="23"/>
  <c r="AI49" i="23"/>
  <c r="AM47" i="23"/>
  <c r="AI47" i="23"/>
  <c r="AM46" i="23"/>
  <c r="AI46" i="23"/>
  <c r="AM44" i="23"/>
  <c r="AI44" i="23"/>
  <c r="AM43" i="23"/>
  <c r="AI43" i="23"/>
  <c r="AM41" i="23"/>
  <c r="AI41" i="23"/>
  <c r="AM40" i="23"/>
  <c r="AI40" i="23"/>
  <c r="AM38" i="23"/>
  <c r="AI38" i="23"/>
  <c r="AE38" i="23"/>
  <c r="AM37" i="23"/>
  <c r="AI37" i="23"/>
  <c r="AE37" i="23"/>
  <c r="AM35" i="23"/>
  <c r="AI35" i="23"/>
  <c r="AE35" i="23"/>
  <c r="AM34" i="23"/>
  <c r="AI34" i="23"/>
  <c r="AE34" i="23"/>
  <c r="AM32" i="23"/>
  <c r="AI32" i="23"/>
  <c r="AE32" i="23"/>
  <c r="AM31" i="23"/>
  <c r="AI31" i="23"/>
  <c r="AE31" i="23"/>
  <c r="AM29" i="23"/>
  <c r="AI29" i="23"/>
  <c r="AE29" i="23"/>
  <c r="AM28" i="23"/>
  <c r="AI28" i="23"/>
  <c r="AE28" i="23"/>
  <c r="AM26" i="23"/>
  <c r="AI26" i="23"/>
  <c r="AE26" i="23"/>
  <c r="AM25" i="23"/>
  <c r="AI25" i="23"/>
  <c r="AE25" i="23"/>
  <c r="AM23" i="23"/>
  <c r="AI23" i="23"/>
  <c r="AE23" i="23"/>
  <c r="AM22" i="23"/>
  <c r="AI22" i="23"/>
  <c r="AE22" i="23"/>
  <c r="AM20" i="23"/>
  <c r="AI20" i="23"/>
  <c r="AE20" i="23"/>
  <c r="AM19" i="23"/>
  <c r="AI19" i="23"/>
  <c r="AE19" i="23"/>
  <c r="AM17" i="23"/>
  <c r="AI17" i="23"/>
  <c r="AE17" i="23"/>
  <c r="AM16" i="23"/>
  <c r="AI16" i="23"/>
  <c r="AE16" i="23"/>
  <c r="AM14" i="23"/>
  <c r="AI14" i="23"/>
  <c r="AE14" i="23"/>
  <c r="AM13" i="23"/>
  <c r="AI13" i="23"/>
  <c r="AE13" i="23"/>
  <c r="AI286" i="23"/>
  <c r="AG284" i="23"/>
  <c r="AK281" i="23"/>
  <c r="AO278" i="23"/>
  <c r="AM277" i="23"/>
  <c r="AK275" i="23"/>
  <c r="AI730" i="23"/>
  <c r="AJ678" i="23"/>
  <c r="AK597" i="23"/>
  <c r="AG592" i="23"/>
  <c r="AK589" i="23"/>
  <c r="AG584" i="23"/>
  <c r="AG579" i="23"/>
  <c r="AK576" i="23"/>
  <c r="AG565" i="23"/>
  <c r="AK562" i="23"/>
  <c r="AG560" i="23"/>
  <c r="AG558" i="23"/>
  <c r="AG556" i="23"/>
  <c r="AG554" i="23"/>
  <c r="AG552" i="23"/>
  <c r="AG550" i="23"/>
  <c r="AG548" i="23"/>
  <c r="AG546" i="23"/>
  <c r="AG544" i="23"/>
  <c r="AG542" i="23"/>
  <c r="AG540" i="23"/>
  <c r="AG538" i="23"/>
  <c r="AG536" i="23"/>
  <c r="AG531" i="23"/>
  <c r="AG529" i="23"/>
  <c r="AG527" i="23"/>
  <c r="AG525" i="23"/>
  <c r="AG523" i="23"/>
  <c r="AG520" i="23"/>
  <c r="AG517" i="23"/>
  <c r="AG514" i="23"/>
  <c r="AG511" i="23"/>
  <c r="AG508" i="23"/>
  <c r="AG505" i="23"/>
  <c r="AG502" i="23"/>
  <c r="AG499" i="23"/>
  <c r="AG496" i="23"/>
  <c r="AG493" i="23"/>
  <c r="AG490" i="23"/>
  <c r="AG487" i="23"/>
  <c r="AG484" i="23"/>
  <c r="AG481" i="23"/>
  <c r="AK478" i="23"/>
  <c r="AI476" i="23"/>
  <c r="AK472" i="23"/>
  <c r="AI470" i="23"/>
  <c r="AK466" i="23"/>
  <c r="AI464" i="23"/>
  <c r="AK457" i="23"/>
  <c r="AI455" i="23"/>
  <c r="AK448" i="23"/>
  <c r="AI443" i="23"/>
  <c r="AK433" i="23"/>
  <c r="AK427" i="23"/>
  <c r="AI425" i="23"/>
  <c r="AK421" i="23"/>
  <c r="AJ419" i="23"/>
  <c r="AN415" i="23"/>
  <c r="AJ413" i="23"/>
  <c r="AO409" i="23"/>
  <c r="AO403" i="23"/>
  <c r="AO397" i="23"/>
  <c r="AO391" i="23"/>
  <c r="AG380" i="23"/>
  <c r="AG379" i="23"/>
  <c r="AG377" i="23"/>
  <c r="AG376" i="23"/>
  <c r="AG374" i="23"/>
  <c r="AG373" i="23"/>
  <c r="AG371" i="23"/>
  <c r="AG370" i="23"/>
  <c r="AH368" i="23"/>
  <c r="AL364" i="23"/>
  <c r="AI362" i="23"/>
  <c r="AI361" i="23"/>
  <c r="AI359" i="23"/>
  <c r="AI358" i="23"/>
  <c r="AI356" i="23"/>
  <c r="AI355" i="23"/>
  <c r="AI353" i="23"/>
  <c r="AI352" i="23"/>
  <c r="AI350" i="23"/>
  <c r="AI349" i="23"/>
  <c r="AI347" i="23"/>
  <c r="AI346" i="23"/>
  <c r="AI344" i="23"/>
  <c r="AI343" i="23"/>
  <c r="AI341" i="23"/>
  <c r="AI340" i="23"/>
  <c r="AI338" i="23"/>
  <c r="AI337" i="23"/>
  <c r="AI335" i="23"/>
  <c r="AI334" i="23"/>
  <c r="AI332" i="23"/>
  <c r="AI331" i="23"/>
  <c r="AI329" i="23"/>
  <c r="AI328" i="23"/>
  <c r="AI326" i="23"/>
  <c r="AI325" i="23"/>
  <c r="AI323" i="23"/>
  <c r="AI322" i="23"/>
  <c r="AI320" i="23"/>
  <c r="AI319" i="23"/>
  <c r="AI317" i="23"/>
  <c r="AI316" i="23"/>
  <c r="AI314" i="23"/>
  <c r="AI313" i="23"/>
  <c r="AI311" i="23"/>
  <c r="AI310" i="23"/>
  <c r="AI308" i="23"/>
  <c r="AI307" i="23"/>
  <c r="AI305" i="23"/>
  <c r="AI304" i="23"/>
  <c r="AI302" i="23"/>
  <c r="AI301" i="23"/>
  <c r="AI299" i="23"/>
  <c r="AI298" i="23"/>
  <c r="AI296" i="23"/>
  <c r="AI295" i="23"/>
  <c r="AI293" i="23"/>
  <c r="AI292" i="23"/>
  <c r="AI290" i="23"/>
  <c r="AI289" i="23"/>
  <c r="AI287" i="23"/>
  <c r="AK286" i="23"/>
  <c r="AI284" i="23"/>
  <c r="AO283" i="23"/>
  <c r="AG283" i="23"/>
  <c r="AM281" i="23"/>
  <c r="AK280" i="23"/>
  <c r="AI278" i="23"/>
  <c r="AO277" i="23"/>
  <c r="AG277" i="23"/>
  <c r="AM275" i="23"/>
  <c r="AK274" i="23"/>
  <c r="AI272" i="23"/>
  <c r="AO271" i="23"/>
  <c r="AG271" i="23"/>
  <c r="AM269" i="23"/>
  <c r="AK268" i="23"/>
  <c r="AI266" i="23"/>
  <c r="AO265" i="23"/>
  <c r="AG265" i="23"/>
  <c r="AM263" i="23"/>
  <c r="AK262" i="23"/>
  <c r="AI260" i="23"/>
  <c r="AO259" i="23"/>
  <c r="AG259" i="23"/>
  <c r="AM257" i="23"/>
  <c r="AK256" i="23"/>
  <c r="AI254" i="23"/>
  <c r="AO253" i="23"/>
  <c r="AG253" i="23"/>
  <c r="AM251" i="23"/>
  <c r="AG251" i="23"/>
  <c r="AO250" i="23"/>
  <c r="AJ250" i="23"/>
  <c r="AN248" i="23"/>
  <c r="AJ248" i="23"/>
  <c r="AN247" i="23"/>
  <c r="AJ247" i="23"/>
  <c r="AO245" i="23"/>
  <c r="AK245" i="23"/>
  <c r="AG245" i="23"/>
  <c r="AO244" i="23"/>
  <c r="AK244" i="23"/>
  <c r="AG244" i="23"/>
  <c r="AO242" i="23"/>
  <c r="AK242" i="23"/>
  <c r="AG242" i="23"/>
  <c r="AO241" i="23"/>
  <c r="AK241" i="23"/>
  <c r="AG241" i="23"/>
  <c r="AL239" i="23"/>
  <c r="AH239" i="23"/>
  <c r="AL238" i="23"/>
  <c r="AH238" i="23"/>
  <c r="AL236" i="23"/>
  <c r="AH236" i="23"/>
  <c r="AL235" i="23"/>
  <c r="AH235" i="23"/>
  <c r="AL233" i="23"/>
  <c r="AH233" i="23"/>
  <c r="AL232" i="23"/>
  <c r="AH232" i="23"/>
  <c r="AL230" i="23"/>
  <c r="AH230" i="23"/>
  <c r="AL229" i="23"/>
  <c r="AH229" i="23"/>
  <c r="AL227" i="23"/>
  <c r="AH227" i="23"/>
  <c r="AL226" i="23"/>
  <c r="AH226" i="23"/>
  <c r="AL224" i="23"/>
  <c r="AH224" i="23"/>
  <c r="AL223" i="23"/>
  <c r="AH223" i="23"/>
  <c r="AL221" i="23"/>
  <c r="AH221" i="23"/>
  <c r="AL220" i="23"/>
  <c r="AH220" i="23"/>
  <c r="AL218" i="23"/>
  <c r="AH218" i="23"/>
  <c r="AL217" i="23"/>
  <c r="AH217" i="23"/>
  <c r="AL215" i="23"/>
  <c r="AH215" i="23"/>
  <c r="AL214" i="23"/>
  <c r="AH214" i="23"/>
  <c r="AN212" i="23"/>
  <c r="AJ212" i="23"/>
  <c r="AN211" i="23"/>
  <c r="AJ211" i="23"/>
  <c r="AN209" i="23"/>
  <c r="AJ209" i="23"/>
  <c r="AN208" i="23"/>
  <c r="AJ208" i="23"/>
  <c r="AN206" i="23"/>
  <c r="AJ206" i="23"/>
  <c r="AN205" i="23"/>
  <c r="AJ205" i="23"/>
  <c r="AL203" i="23"/>
  <c r="AH203" i="23"/>
  <c r="AL202" i="23"/>
  <c r="AH202" i="23"/>
  <c r="AL200" i="23"/>
  <c r="AH200" i="23"/>
  <c r="AL199" i="23"/>
  <c r="AH199" i="23"/>
  <c r="AM197" i="23"/>
  <c r="AI197" i="23"/>
  <c r="AM196" i="23"/>
  <c r="AI196" i="23"/>
  <c r="AM194" i="23"/>
  <c r="AI194" i="23"/>
  <c r="AM193" i="23"/>
  <c r="AI193" i="23"/>
  <c r="AN191" i="23"/>
  <c r="AJ191" i="23"/>
  <c r="AN190" i="23"/>
  <c r="AJ190" i="23"/>
  <c r="AN188" i="23"/>
  <c r="AJ188" i="23"/>
  <c r="AN187" i="23"/>
  <c r="AJ187" i="23"/>
  <c r="AN185" i="23"/>
  <c r="AJ185" i="23"/>
  <c r="AN184" i="23"/>
  <c r="AJ184" i="23"/>
  <c r="AO182" i="23"/>
  <c r="AK182" i="23"/>
  <c r="AG182" i="23"/>
  <c r="AO181" i="23"/>
  <c r="AK181" i="23"/>
  <c r="AG181" i="23"/>
  <c r="AO179" i="23"/>
  <c r="AK179" i="23"/>
  <c r="AG179" i="23"/>
  <c r="AO178" i="23"/>
  <c r="AK178" i="23"/>
  <c r="AG178" i="23"/>
  <c r="AL176" i="23"/>
  <c r="AH176" i="23"/>
  <c r="AL175" i="23"/>
  <c r="AH175" i="23"/>
  <c r="AM173" i="23"/>
  <c r="AI173" i="23"/>
  <c r="AM172" i="23"/>
  <c r="AI172" i="23"/>
  <c r="AM170" i="23"/>
  <c r="AI170" i="23"/>
  <c r="AM169" i="23"/>
  <c r="AI169" i="23"/>
  <c r="AN167" i="23"/>
  <c r="AJ167" i="23"/>
  <c r="AN166" i="23"/>
  <c r="AJ166" i="23"/>
  <c r="AN164" i="23"/>
  <c r="AJ164" i="23"/>
  <c r="AN163" i="23"/>
  <c r="AJ163" i="23"/>
  <c r="AN161" i="23"/>
  <c r="AJ161" i="23"/>
  <c r="AN160" i="23"/>
  <c r="AJ160" i="23"/>
  <c r="AO158" i="23"/>
  <c r="AK158" i="23"/>
  <c r="AG158" i="23"/>
  <c r="AO157" i="23"/>
  <c r="AK157" i="23"/>
  <c r="AG157" i="23"/>
  <c r="AL155" i="23"/>
  <c r="AH155" i="23"/>
  <c r="AL154" i="23"/>
  <c r="AH154" i="23"/>
  <c r="AL152" i="23"/>
  <c r="AH152" i="23"/>
  <c r="AL151" i="23"/>
  <c r="AH151" i="23"/>
  <c r="AL149" i="23"/>
  <c r="AH149" i="23"/>
  <c r="AL148" i="23"/>
  <c r="AH148" i="23"/>
  <c r="AN146" i="23"/>
  <c r="AJ146" i="23"/>
  <c r="AN145" i="23"/>
  <c r="AJ145" i="23"/>
  <c r="AL143" i="23"/>
  <c r="AH143" i="23"/>
  <c r="AL142" i="23"/>
  <c r="AH142" i="23"/>
  <c r="AL140" i="23"/>
  <c r="AH140" i="23"/>
  <c r="AL139" i="23"/>
  <c r="AH139" i="23"/>
  <c r="AL137" i="23"/>
  <c r="AH137" i="23"/>
  <c r="AL136" i="23"/>
  <c r="AH136" i="23"/>
  <c r="AL134" i="23"/>
  <c r="AH134" i="23"/>
  <c r="AL133" i="23"/>
  <c r="AH133" i="23"/>
  <c r="AL131" i="23"/>
  <c r="AH131" i="23"/>
  <c r="AL130" i="23"/>
  <c r="AH130" i="23"/>
  <c r="AL128" i="23"/>
  <c r="AH128" i="23"/>
  <c r="AL127" i="23"/>
  <c r="AH127" i="23"/>
  <c r="AL125" i="23"/>
  <c r="AH125" i="23"/>
  <c r="AL124" i="23"/>
  <c r="AH124" i="23"/>
  <c r="AL122" i="23"/>
  <c r="AH122" i="23"/>
  <c r="AL121" i="23"/>
  <c r="AH121" i="23"/>
  <c r="AL119" i="23"/>
  <c r="AH119" i="23"/>
  <c r="AL118" i="23"/>
  <c r="AH118" i="23"/>
  <c r="AL116" i="23"/>
  <c r="AH116" i="23"/>
  <c r="AL115" i="23"/>
  <c r="AH115" i="23"/>
  <c r="AL113" i="23"/>
  <c r="AH113" i="23"/>
  <c r="AL112" i="23"/>
  <c r="AH112" i="23"/>
  <c r="AL110" i="23"/>
  <c r="AH110" i="23"/>
  <c r="AL109" i="23"/>
  <c r="AH109" i="23"/>
  <c r="AL107" i="23"/>
  <c r="AH107" i="23"/>
  <c r="AL106" i="23"/>
  <c r="AH106" i="23"/>
  <c r="AL104" i="23"/>
  <c r="AH104" i="23"/>
  <c r="AL103" i="23"/>
  <c r="AH103" i="23"/>
  <c r="AL101" i="23"/>
  <c r="AH101" i="23"/>
  <c r="AL100" i="23"/>
  <c r="AH100" i="23"/>
  <c r="AL98" i="23"/>
  <c r="AH98" i="23"/>
  <c r="AL97" i="23"/>
  <c r="AH97" i="23"/>
  <c r="AL95" i="23"/>
  <c r="AH95" i="23"/>
  <c r="AL94" i="23"/>
  <c r="AH94" i="23"/>
  <c r="AL92" i="23"/>
  <c r="AH92" i="23"/>
  <c r="AL91" i="23"/>
  <c r="AH91" i="23"/>
  <c r="AL89" i="23"/>
  <c r="AH89" i="23"/>
  <c r="AL88" i="23"/>
  <c r="AH88" i="23"/>
  <c r="AL86" i="23"/>
  <c r="AH86" i="23"/>
  <c r="AL85" i="23"/>
  <c r="AH85" i="23"/>
  <c r="AL83" i="23"/>
  <c r="AH83" i="23"/>
  <c r="AL82" i="23"/>
  <c r="AH82" i="23"/>
  <c r="AL80" i="23"/>
  <c r="AH80" i="23"/>
  <c r="AL79" i="23"/>
  <c r="AH79" i="23"/>
  <c r="AL77" i="23"/>
  <c r="AH77" i="23"/>
  <c r="AL76" i="23"/>
  <c r="AH76" i="23"/>
  <c r="AL74" i="23"/>
  <c r="AH74" i="23"/>
  <c r="AL73" i="23"/>
  <c r="AH73" i="23"/>
  <c r="AL71" i="23"/>
  <c r="AH71" i="23"/>
  <c r="AL70" i="23"/>
  <c r="AH70" i="23"/>
  <c r="AL65" i="23"/>
  <c r="AH65" i="23"/>
  <c r="AL64" i="23"/>
  <c r="AH64" i="23"/>
  <c r="AL62" i="23"/>
  <c r="AH62" i="23"/>
  <c r="AL61" i="23"/>
  <c r="AH61" i="23"/>
  <c r="AL59" i="23"/>
  <c r="AH59" i="23"/>
  <c r="AL58" i="23"/>
  <c r="AH58" i="23"/>
  <c r="AL56" i="23"/>
  <c r="AH56" i="23"/>
  <c r="AL55" i="23"/>
  <c r="AH55" i="23"/>
  <c r="AL50" i="23"/>
  <c r="AH50" i="23"/>
  <c r="AL49" i="23"/>
  <c r="AH49" i="23"/>
  <c r="AL47" i="23"/>
  <c r="AH47" i="23"/>
  <c r="AL46" i="23"/>
  <c r="AH46" i="23"/>
  <c r="AL44" i="23"/>
  <c r="AH44" i="23"/>
  <c r="AL43" i="23"/>
  <c r="AH43" i="23"/>
  <c r="AL41" i="23"/>
  <c r="AH41" i="23"/>
  <c r="AL40" i="23"/>
  <c r="AH40" i="23"/>
  <c r="AL38" i="23"/>
  <c r="AH38" i="23"/>
  <c r="AL37" i="23"/>
  <c r="AH37" i="23"/>
  <c r="AL35" i="23"/>
  <c r="AH35" i="23"/>
  <c r="AL34" i="23"/>
  <c r="AH34" i="23"/>
  <c r="AL32" i="23"/>
  <c r="AH32" i="23"/>
  <c r="AL31" i="23"/>
  <c r="AH31" i="23"/>
  <c r="AL29" i="23"/>
  <c r="AH29" i="23"/>
  <c r="AL28" i="23"/>
  <c r="AH28" i="23"/>
  <c r="AL26" i="23"/>
  <c r="AH26" i="23"/>
  <c r="AL25" i="23"/>
  <c r="AH25" i="23"/>
  <c r="AL23" i="23"/>
  <c r="AH23" i="23"/>
  <c r="AL22" i="23"/>
  <c r="AH22" i="23"/>
  <c r="AL20" i="23"/>
  <c r="AH20" i="23"/>
  <c r="AL19" i="23"/>
  <c r="AH19" i="23"/>
  <c r="AL17" i="23"/>
  <c r="AH17" i="23"/>
  <c r="AL16" i="23"/>
  <c r="AH16" i="23"/>
  <c r="AL14" i="23"/>
  <c r="AH14" i="23"/>
  <c r="AL13" i="23"/>
  <c r="AH13" i="23"/>
  <c r="AH840" i="23"/>
  <c r="AJ670" i="23"/>
  <c r="AJ667" i="23"/>
  <c r="AI654" i="23"/>
  <c r="AL651" i="23"/>
  <c r="AH641" i="23"/>
  <c r="AL638" i="23"/>
  <c r="AH625" i="23"/>
  <c r="AL622" i="23"/>
  <c r="AH615" i="23"/>
  <c r="AL612" i="23"/>
  <c r="AH599" i="23"/>
  <c r="AN473" i="23"/>
  <c r="AN467" i="23"/>
  <c r="AN458" i="23"/>
  <c r="AN449" i="23"/>
  <c r="AN437" i="23"/>
  <c r="AN428" i="23"/>
  <c r="AN422" i="23"/>
  <c r="AL416" i="23"/>
  <c r="AH415" i="23"/>
  <c r="AM410" i="23"/>
  <c r="AI409" i="23"/>
  <c r="AM404" i="23"/>
  <c r="AI403" i="23"/>
  <c r="AM398" i="23"/>
  <c r="AI397" i="23"/>
  <c r="AM392" i="23"/>
  <c r="AI391" i="23"/>
  <c r="AL365" i="23"/>
  <c r="AH364" i="23"/>
  <c r="AO284" i="23"/>
  <c r="AM283" i="23"/>
  <c r="AI280" i="23"/>
  <c r="AG278" i="23"/>
  <c r="AO272" i="23"/>
  <c r="AG272" i="23"/>
  <c r="AM265" i="23"/>
  <c r="AG260" i="23"/>
  <c r="AM253" i="23"/>
  <c r="AG239" i="23"/>
  <c r="AG238" i="23"/>
  <c r="AG236" i="23"/>
  <c r="AG235" i="23"/>
  <c r="AG233" i="23"/>
  <c r="AG232" i="23"/>
  <c r="AG230" i="23"/>
  <c r="AG229" i="23"/>
  <c r="AG227" i="23"/>
  <c r="AG226" i="23"/>
  <c r="AG224" i="23"/>
  <c r="AG223" i="23"/>
  <c r="AG221" i="23"/>
  <c r="AG220" i="23"/>
  <c r="AG218" i="23"/>
  <c r="AG217" i="23"/>
  <c r="AG215" i="23"/>
  <c r="AG214" i="23"/>
  <c r="AI212" i="23"/>
  <c r="AI211" i="23"/>
  <c r="AI209" i="23"/>
  <c r="AI208" i="23"/>
  <c r="AI206" i="23"/>
  <c r="AI205" i="23"/>
  <c r="AK203" i="23"/>
  <c r="AK202" i="23"/>
  <c r="AK200" i="23"/>
  <c r="AK199" i="23"/>
  <c r="AL197" i="23"/>
  <c r="AH196" i="23"/>
  <c r="AL194" i="23"/>
  <c r="AH193" i="23"/>
  <c r="AG176" i="23"/>
  <c r="AG175" i="23"/>
  <c r="AH173" i="23"/>
  <c r="AH170" i="23"/>
  <c r="AG143" i="23"/>
  <c r="AG142" i="23"/>
  <c r="AG140" i="23"/>
  <c r="AG139" i="23"/>
  <c r="AG137" i="23"/>
  <c r="AG136" i="23"/>
  <c r="AG134" i="23"/>
  <c r="AG133" i="23"/>
  <c r="AG131" i="23"/>
  <c r="AG130" i="23"/>
  <c r="AG128" i="23"/>
  <c r="AG127" i="23"/>
  <c r="AG125" i="23"/>
  <c r="AG124" i="23"/>
  <c r="AG122" i="23"/>
  <c r="AG121" i="23"/>
  <c r="AG119" i="23"/>
  <c r="AG118" i="23"/>
  <c r="AG116" i="23"/>
  <c r="AG115" i="23"/>
  <c r="AG113" i="23"/>
  <c r="AG112" i="23"/>
  <c r="AG110" i="23"/>
  <c r="AG109" i="23"/>
  <c r="AG107" i="23"/>
  <c r="AG106" i="23"/>
  <c r="AG104" i="23"/>
  <c r="AG103" i="23"/>
  <c r="AG101" i="23"/>
  <c r="AG100" i="23"/>
  <c r="AG98" i="23"/>
  <c r="AG97" i="23"/>
  <c r="AG95" i="23"/>
  <c r="AG94" i="23"/>
  <c r="AG92" i="23"/>
  <c r="AG91" i="23"/>
  <c r="AG89" i="23"/>
  <c r="AG88" i="23"/>
  <c r="AG86" i="23"/>
  <c r="AG85" i="23"/>
  <c r="AG83" i="23"/>
  <c r="AG82" i="23"/>
  <c r="AG80" i="23"/>
  <c r="AG79" i="23"/>
  <c r="AG77" i="23"/>
  <c r="AG76" i="23"/>
  <c r="AG74" i="23"/>
  <c r="AG73" i="23"/>
  <c r="AG71" i="23"/>
  <c r="AG70" i="23"/>
  <c r="AG65" i="23"/>
  <c r="AG64" i="23"/>
  <c r="AG62" i="23"/>
  <c r="AG61" i="23"/>
  <c r="AG59" i="23"/>
  <c r="AG58" i="23"/>
  <c r="AG56" i="23"/>
  <c r="AG55" i="23"/>
  <c r="AG50" i="23"/>
  <c r="AG49" i="23"/>
  <c r="AG47" i="23"/>
  <c r="AG46" i="23"/>
  <c r="AG44" i="23"/>
  <c r="AG43" i="23"/>
  <c r="AG41" i="23"/>
  <c r="AG40" i="23"/>
  <c r="AG38" i="23"/>
  <c r="AG37" i="23"/>
  <c r="AG35" i="23"/>
  <c r="AG34" i="23"/>
  <c r="AG32" i="23"/>
  <c r="AG31" i="23"/>
  <c r="AG29" i="23"/>
  <c r="AG28" i="23"/>
  <c r="AG26" i="23"/>
  <c r="AG25" i="23"/>
  <c r="AG23" i="23"/>
  <c r="AG22" i="23"/>
  <c r="AG20" i="23"/>
  <c r="AG19" i="23"/>
  <c r="AG17" i="23"/>
  <c r="AG16" i="23"/>
  <c r="AG14" i="23"/>
  <c r="AG13" i="23"/>
  <c r="AI146" i="23"/>
  <c r="AK112" i="23"/>
  <c r="AK107" i="23"/>
  <c r="AK103" i="23"/>
  <c r="AK98" i="23"/>
  <c r="AK94" i="23"/>
  <c r="AK91" i="23"/>
  <c r="AK86" i="23"/>
  <c r="AK82" i="23"/>
  <c r="AK79" i="23"/>
  <c r="AK73" i="23"/>
  <c r="AK70" i="23"/>
  <c r="AK65" i="23"/>
  <c r="AK61" i="23"/>
  <c r="AK55" i="23"/>
  <c r="AK47" i="23"/>
  <c r="AK43" i="23"/>
  <c r="AK37" i="23"/>
  <c r="AK32" i="23"/>
  <c r="AK28" i="23"/>
  <c r="AK23" i="23"/>
  <c r="AK20" i="23"/>
  <c r="AK16" i="23"/>
  <c r="AK269" i="23"/>
  <c r="AO266" i="23"/>
  <c r="AI262" i="23"/>
  <c r="AK257" i="23"/>
  <c r="AO254" i="23"/>
  <c r="AG203" i="23"/>
  <c r="AG202" i="23"/>
  <c r="AG200" i="23"/>
  <c r="AG199" i="23"/>
  <c r="AH197" i="23"/>
  <c r="AH194" i="23"/>
  <c r="AM167" i="23"/>
  <c r="AM166" i="23"/>
  <c r="AM164" i="23"/>
  <c r="AM163" i="23"/>
  <c r="AM161" i="23"/>
  <c r="AM160" i="23"/>
  <c r="AN158" i="23"/>
  <c r="AN157" i="23"/>
  <c r="AO155" i="23"/>
  <c r="AO154" i="23"/>
  <c r="AO152" i="23"/>
  <c r="AO151" i="23"/>
  <c r="AO149" i="23"/>
  <c r="AO148" i="23"/>
  <c r="AO260" i="23"/>
  <c r="AM209" i="23"/>
  <c r="AM205" i="23"/>
  <c r="AO202" i="23"/>
  <c r="AO200" i="23"/>
  <c r="AI191" i="23"/>
  <c r="AI188" i="23"/>
  <c r="AI185" i="23"/>
  <c r="AJ182" i="23"/>
  <c r="AJ179" i="23"/>
  <c r="AK176" i="23"/>
  <c r="AL173" i="23"/>
  <c r="AH169" i="23"/>
  <c r="AK130" i="23"/>
  <c r="AK121" i="23"/>
  <c r="AK115" i="23"/>
  <c r="AK110" i="23"/>
  <c r="AK104" i="23"/>
  <c r="AK100" i="23"/>
  <c r="AK95" i="23"/>
  <c r="AK88" i="23"/>
  <c r="AK83" i="23"/>
  <c r="AK77" i="23"/>
  <c r="AK74" i="23"/>
  <c r="AK64" i="23"/>
  <c r="AK58" i="23"/>
  <c r="AK49" i="23"/>
  <c r="AK44" i="23"/>
  <c r="AK38" i="23"/>
  <c r="AK34" i="23"/>
  <c r="AK26" i="23"/>
  <c r="AK22" i="23"/>
  <c r="AK17" i="23"/>
  <c r="AK13" i="23"/>
  <c r="AI274" i="23"/>
  <c r="AM271" i="23"/>
  <c r="AG266" i="23"/>
  <c r="AM259" i="23"/>
  <c r="AG254" i="23"/>
  <c r="AN250" i="23"/>
  <c r="AM248" i="23"/>
  <c r="AM247" i="23"/>
  <c r="AN245" i="23"/>
  <c r="AN244" i="23"/>
  <c r="AN242" i="23"/>
  <c r="AN241" i="23"/>
  <c r="AO239" i="23"/>
  <c r="AO238" i="23"/>
  <c r="AO236" i="23"/>
  <c r="AO235" i="23"/>
  <c r="AO233" i="23"/>
  <c r="AO232" i="23"/>
  <c r="AO230" i="23"/>
  <c r="AO229" i="23"/>
  <c r="AO227" i="23"/>
  <c r="AO226" i="23"/>
  <c r="AO224" i="23"/>
  <c r="AO223" i="23"/>
  <c r="AO221" i="23"/>
  <c r="AO220" i="23"/>
  <c r="AO218" i="23"/>
  <c r="AO217" i="23"/>
  <c r="AO215" i="23"/>
  <c r="AO214" i="23"/>
  <c r="AM191" i="23"/>
  <c r="AM190" i="23"/>
  <c r="AM188" i="23"/>
  <c r="AM187" i="23"/>
  <c r="AM185" i="23"/>
  <c r="AM184" i="23"/>
  <c r="AN182" i="23"/>
  <c r="AN181" i="23"/>
  <c r="AN179" i="23"/>
  <c r="AN178" i="23"/>
  <c r="AO176" i="23"/>
  <c r="AO175" i="23"/>
  <c r="AL172" i="23"/>
  <c r="AL169" i="23"/>
  <c r="AI167" i="23"/>
  <c r="AI166" i="23"/>
  <c r="AI164" i="23"/>
  <c r="AI163" i="23"/>
  <c r="AI161" i="23"/>
  <c r="AI160" i="23"/>
  <c r="AJ158" i="23"/>
  <c r="AJ157" i="23"/>
  <c r="AK155" i="23"/>
  <c r="AK154" i="23"/>
  <c r="AK152" i="23"/>
  <c r="AK151" i="23"/>
  <c r="AK149" i="23"/>
  <c r="AK148" i="23"/>
  <c r="AM146" i="23"/>
  <c r="AM145" i="23"/>
  <c r="AO143" i="23"/>
  <c r="AO142" i="23"/>
  <c r="AO140" i="23"/>
  <c r="AO139" i="23"/>
  <c r="AO137" i="23"/>
  <c r="AO136" i="23"/>
  <c r="AO134" i="23"/>
  <c r="AO133" i="23"/>
  <c r="AO131" i="23"/>
  <c r="AO130" i="23"/>
  <c r="AO128" i="23"/>
  <c r="AO127" i="23"/>
  <c r="AO125" i="23"/>
  <c r="AO124" i="23"/>
  <c r="AO122" i="23"/>
  <c r="AO121" i="23"/>
  <c r="AO119" i="23"/>
  <c r="AO118" i="23"/>
  <c r="AO116" i="23"/>
  <c r="AO115" i="23"/>
  <c r="AO113" i="23"/>
  <c r="AO112" i="23"/>
  <c r="AO110" i="23"/>
  <c r="AO109" i="23"/>
  <c r="AO107" i="23"/>
  <c r="AO106" i="23"/>
  <c r="AO104" i="23"/>
  <c r="AO103" i="23"/>
  <c r="AO101" i="23"/>
  <c r="AO100" i="23"/>
  <c r="AO98" i="23"/>
  <c r="AO97" i="23"/>
  <c r="AO95" i="23"/>
  <c r="AO94" i="23"/>
  <c r="AO92" i="23"/>
  <c r="AO91" i="23"/>
  <c r="AO89" i="23"/>
  <c r="AO88" i="23"/>
  <c r="AO86" i="23"/>
  <c r="AO85" i="23"/>
  <c r="AO83" i="23"/>
  <c r="AO82" i="23"/>
  <c r="AO80" i="23"/>
  <c r="AO79" i="23"/>
  <c r="AO77" i="23"/>
  <c r="AO76" i="23"/>
  <c r="AO74" i="23"/>
  <c r="AO73" i="23"/>
  <c r="AO71" i="23"/>
  <c r="AO70" i="23"/>
  <c r="AO65" i="23"/>
  <c r="AO64" i="23"/>
  <c r="AO62" i="23"/>
  <c r="AO61" i="23"/>
  <c r="AO59" i="23"/>
  <c r="AO58" i="23"/>
  <c r="AO56" i="23"/>
  <c r="AO55" i="23"/>
  <c r="AO50" i="23"/>
  <c r="AO49" i="23"/>
  <c r="AO47" i="23"/>
  <c r="AO46" i="23"/>
  <c r="AO44" i="23"/>
  <c r="AO43" i="23"/>
  <c r="AO41" i="23"/>
  <c r="AO40" i="23"/>
  <c r="AO38" i="23"/>
  <c r="AO37" i="23"/>
  <c r="AO35" i="23"/>
  <c r="AO34" i="23"/>
  <c r="AO32" i="23"/>
  <c r="AO31" i="23"/>
  <c r="AO29" i="23"/>
  <c r="AO28" i="23"/>
  <c r="AO26" i="23"/>
  <c r="AO25" i="23"/>
  <c r="AO23" i="23"/>
  <c r="AO22" i="23"/>
  <c r="AO20" i="23"/>
  <c r="AO19" i="23"/>
  <c r="AO17" i="23"/>
  <c r="AO16" i="23"/>
  <c r="AO14" i="23"/>
  <c r="AO13" i="23"/>
  <c r="AI268" i="23"/>
  <c r="AK263" i="23"/>
  <c r="AI256" i="23"/>
  <c r="AK251" i="23"/>
  <c r="AI250" i="23"/>
  <c r="AI248" i="23"/>
  <c r="AI247" i="23"/>
  <c r="AJ245" i="23"/>
  <c r="AJ244" i="23"/>
  <c r="AJ242" i="23"/>
  <c r="AJ241" i="23"/>
  <c r="AK239" i="23"/>
  <c r="AK238" i="23"/>
  <c r="AK236" i="23"/>
  <c r="AK235" i="23"/>
  <c r="AK233" i="23"/>
  <c r="AK232" i="23"/>
  <c r="AK230" i="23"/>
  <c r="AK229" i="23"/>
  <c r="AK227" i="23"/>
  <c r="AK226" i="23"/>
  <c r="AK224" i="23"/>
  <c r="AK223" i="23"/>
  <c r="AK221" i="23"/>
  <c r="AK220" i="23"/>
  <c r="AK218" i="23"/>
  <c r="AK217" i="23"/>
  <c r="AK215" i="23"/>
  <c r="AK214" i="23"/>
  <c r="AM212" i="23"/>
  <c r="AM211" i="23"/>
  <c r="AM208" i="23"/>
  <c r="AM206" i="23"/>
  <c r="AO203" i="23"/>
  <c r="AO199" i="23"/>
  <c r="AL196" i="23"/>
  <c r="AL193" i="23"/>
  <c r="AI190" i="23"/>
  <c r="AI187" i="23"/>
  <c r="AI184" i="23"/>
  <c r="AJ181" i="23"/>
  <c r="AJ178" i="23"/>
  <c r="AK175" i="23"/>
  <c r="AH172" i="23"/>
  <c r="AL170" i="23"/>
  <c r="AG155" i="23"/>
  <c r="AG154" i="23"/>
  <c r="AG152" i="23"/>
  <c r="AG151" i="23"/>
  <c r="AG149" i="23"/>
  <c r="AG148" i="23"/>
  <c r="AI145" i="23"/>
  <c r="AK143" i="23"/>
  <c r="AK142" i="23"/>
  <c r="AK140" i="23"/>
  <c r="AK139" i="23"/>
  <c r="AK137" i="23"/>
  <c r="AK136" i="23"/>
  <c r="AK134" i="23"/>
  <c r="AK133" i="23"/>
  <c r="AK131" i="23"/>
  <c r="AK128" i="23"/>
  <c r="AK127" i="23"/>
  <c r="AK125" i="23"/>
  <c r="AK124" i="23"/>
  <c r="AK122" i="23"/>
  <c r="AK119" i="23"/>
  <c r="AK118" i="23"/>
  <c r="AK116" i="23"/>
  <c r="AK113" i="23"/>
  <c r="AK109" i="23"/>
  <c r="AK106" i="23"/>
  <c r="AK101" i="23"/>
  <c r="AK97" i="23"/>
  <c r="AK92" i="23"/>
  <c r="AK89" i="23"/>
  <c r="AK85" i="23"/>
  <c r="AK80" i="23"/>
  <c r="AK76" i="23"/>
  <c r="AK71" i="23"/>
  <c r="AK62" i="23"/>
  <c r="AK59" i="23"/>
  <c r="AK56" i="23"/>
  <c r="AK50" i="23"/>
  <c r="AK46" i="23"/>
  <c r="AK41" i="23"/>
  <c r="AK40" i="23"/>
  <c r="AK35" i="23"/>
  <c r="AK31" i="23"/>
  <c r="AK29" i="23"/>
  <c r="AK25" i="23"/>
  <c r="AK19" i="23"/>
  <c r="AK14" i="23"/>
  <c r="AC595" i="23"/>
  <c r="AC597" i="23" s="1"/>
  <c r="Y597" i="23"/>
  <c r="AB156" i="23"/>
  <c r="AA156" i="23"/>
  <c r="Z156" i="23"/>
  <c r="Y156" i="23"/>
  <c r="X156" i="23"/>
  <c r="W156" i="23"/>
  <c r="V156" i="23"/>
  <c r="U156" i="23"/>
  <c r="T156" i="23"/>
  <c r="S156" i="23"/>
  <c r="T117" i="23"/>
  <c r="U117" i="23"/>
  <c r="V117" i="23"/>
  <c r="W117" i="23"/>
  <c r="X117" i="23"/>
  <c r="Y117" i="23"/>
  <c r="Z117" i="23"/>
  <c r="AA117" i="23"/>
  <c r="AB117" i="23"/>
  <c r="AK75" i="23" l="1"/>
  <c r="AG261" i="23"/>
  <c r="AJ414" i="23"/>
  <c r="AI255" i="23"/>
  <c r="AI267" i="23"/>
  <c r="AI279" i="23"/>
  <c r="AI426" i="23"/>
  <c r="AM264" i="23"/>
  <c r="AM276" i="23"/>
  <c r="AI465" i="23"/>
  <c r="AI477" i="23"/>
  <c r="AK105" i="23"/>
  <c r="AM258" i="23"/>
  <c r="AM270" i="23"/>
  <c r="AM282" i="23"/>
  <c r="AG255" i="23"/>
  <c r="AK30" i="23"/>
  <c r="AK36" i="23"/>
  <c r="AK117" i="23"/>
  <c r="AO261" i="23"/>
  <c r="AK258" i="23"/>
  <c r="AM207" i="23"/>
  <c r="AI261" i="23"/>
  <c r="AI273" i="23"/>
  <c r="AI285" i="23"/>
  <c r="AO204" i="23"/>
  <c r="AK96" i="23"/>
  <c r="AG252" i="23"/>
  <c r="AK240" i="23"/>
  <c r="AK177" i="23"/>
  <c r="AI186" i="23"/>
  <c r="AK48" i="23"/>
  <c r="AG279" i="23"/>
  <c r="AJ147" i="23"/>
  <c r="AJ162" i="23"/>
  <c r="AJ168" i="23"/>
  <c r="AK180" i="23"/>
  <c r="AK183" i="23"/>
  <c r="AJ189" i="23"/>
  <c r="AI195" i="23"/>
  <c r="AI198" i="23"/>
  <c r="AJ210" i="23"/>
  <c r="AJ213" i="23"/>
  <c r="AK246" i="23"/>
  <c r="AE15" i="23"/>
  <c r="AM18" i="23"/>
  <c r="AE21" i="23"/>
  <c r="AM24" i="23"/>
  <c r="AE27" i="23"/>
  <c r="AM30" i="23"/>
  <c r="AE33" i="23"/>
  <c r="AM36" i="23"/>
  <c r="AE39" i="23"/>
  <c r="AM42" i="23"/>
  <c r="AM48" i="23"/>
  <c r="AM57" i="23"/>
  <c r="AM63" i="23"/>
  <c r="AM75" i="23"/>
  <c r="AM78" i="23"/>
  <c r="AM84" i="23"/>
  <c r="AK255" i="23"/>
  <c r="AO258" i="23"/>
  <c r="AK267" i="23"/>
  <c r="AO270" i="23"/>
  <c r="AK279" i="23"/>
  <c r="AO282" i="23"/>
  <c r="AN15" i="23"/>
  <c r="AF18" i="23"/>
  <c r="AN21" i="23"/>
  <c r="AF24" i="23"/>
  <c r="AN27" i="23"/>
  <c r="AF30" i="23"/>
  <c r="AN33" i="23"/>
  <c r="AF36" i="23"/>
  <c r="AN39" i="23"/>
  <c r="AN45" i="23"/>
  <c r="AN51" i="23"/>
  <c r="AN60" i="23"/>
  <c r="AN66" i="23"/>
  <c r="AN72" i="23"/>
  <c r="AN81" i="23"/>
  <c r="AN90" i="23"/>
  <c r="AN96" i="23"/>
  <c r="AN102" i="23"/>
  <c r="AN108" i="23"/>
  <c r="AN114" i="23"/>
  <c r="AN120" i="23"/>
  <c r="AN126" i="23"/>
  <c r="AN132" i="23"/>
  <c r="AN138" i="23"/>
  <c r="AN144" i="23"/>
  <c r="AN153" i="23"/>
  <c r="AM159" i="23"/>
  <c r="AG171" i="23"/>
  <c r="AG174" i="23"/>
  <c r="AN177" i="23"/>
  <c r="AO195" i="23"/>
  <c r="AO198" i="23"/>
  <c r="AN216" i="23"/>
  <c r="AN222" i="23"/>
  <c r="AN228" i="23"/>
  <c r="AN234" i="23"/>
  <c r="AN240" i="23"/>
  <c r="AM246" i="23"/>
  <c r="AN258" i="23"/>
  <c r="AN264" i="23"/>
  <c r="AO423" i="23"/>
  <c r="AJ426" i="23"/>
  <c r="AO438" i="23"/>
  <c r="AO459" i="23"/>
  <c r="AJ465" i="23"/>
  <c r="AO474" i="23"/>
  <c r="AJ477" i="23"/>
  <c r="AN270" i="23"/>
  <c r="AN276" i="23"/>
  <c r="AN282" i="23"/>
  <c r="AN288" i="23"/>
  <c r="AN294" i="23"/>
  <c r="AN300" i="23"/>
  <c r="AN306" i="23"/>
  <c r="AN312" i="23"/>
  <c r="AN318" i="23"/>
  <c r="AN324" i="23"/>
  <c r="AN330" i="23"/>
  <c r="AN336" i="23"/>
  <c r="AN342" i="23"/>
  <c r="AN348" i="23"/>
  <c r="AN354" i="23"/>
  <c r="AN360" i="23"/>
  <c r="AM366" i="23"/>
  <c r="AO288" i="23"/>
  <c r="AG291" i="23"/>
  <c r="AO294" i="23"/>
  <c r="AG297" i="23"/>
  <c r="AO300" i="23"/>
  <c r="AG303" i="23"/>
  <c r="AO306" i="23"/>
  <c r="AG309" i="23"/>
  <c r="AO312" i="23"/>
  <c r="AG315" i="23"/>
  <c r="AO318" i="23"/>
  <c r="AG321" i="23"/>
  <c r="AO324" i="23"/>
  <c r="AG327" i="23"/>
  <c r="AO330" i="23"/>
  <c r="AG333" i="23"/>
  <c r="AO336" i="23"/>
  <c r="AG339" i="23"/>
  <c r="AO342" i="23"/>
  <c r="AG345" i="23"/>
  <c r="AO348" i="23"/>
  <c r="AG351" i="23"/>
  <c r="AO354" i="23"/>
  <c r="AG357" i="23"/>
  <c r="AO360" i="23"/>
  <c r="AG363" i="23"/>
  <c r="AN366" i="23"/>
  <c r="AM372" i="23"/>
  <c r="AM378" i="23"/>
  <c r="AK369" i="23"/>
  <c r="AJ375" i="23"/>
  <c r="AJ381" i="23"/>
  <c r="AJ390" i="23"/>
  <c r="AJ402" i="23"/>
  <c r="AI414" i="23"/>
  <c r="AI420" i="23"/>
  <c r="AM486" i="23"/>
  <c r="AM492" i="23"/>
  <c r="AM498" i="23"/>
  <c r="AM504" i="23"/>
  <c r="AM510" i="23"/>
  <c r="AM516" i="23"/>
  <c r="AI456" i="23"/>
  <c r="AI471" i="23"/>
  <c r="AK42" i="23"/>
  <c r="AG153" i="23"/>
  <c r="AO15" i="23"/>
  <c r="AO27" i="23"/>
  <c r="AO39" i="23"/>
  <c r="AO51" i="23"/>
  <c r="AO66" i="23"/>
  <c r="AK45" i="23"/>
  <c r="AG18" i="23"/>
  <c r="AG24" i="23"/>
  <c r="AG30" i="23"/>
  <c r="AG36" i="23"/>
  <c r="AG42" i="23"/>
  <c r="AG48" i="23"/>
  <c r="AG57" i="23"/>
  <c r="AG63" i="23"/>
  <c r="AG75" i="23"/>
  <c r="AG78" i="23"/>
  <c r="AG84" i="23"/>
  <c r="AG87" i="23"/>
  <c r="AG93" i="23"/>
  <c r="AG99" i="23"/>
  <c r="AG105" i="23"/>
  <c r="AG111" i="23"/>
  <c r="AG117" i="23"/>
  <c r="AG123" i="23"/>
  <c r="AG129" i="23"/>
  <c r="AG135" i="23"/>
  <c r="AG141" i="23"/>
  <c r="AH393" i="23"/>
  <c r="AH405" i="23"/>
  <c r="AG417" i="23"/>
  <c r="AO21" i="23"/>
  <c r="AO33" i="23"/>
  <c r="AO45" i="23"/>
  <c r="AO60" i="23"/>
  <c r="AO72" i="23"/>
  <c r="AO81" i="23"/>
  <c r="AO90" i="23"/>
  <c r="AG273" i="23"/>
  <c r="AK51" i="23"/>
  <c r="AK81" i="23"/>
  <c r="AO18" i="23"/>
  <c r="AO24" i="23"/>
  <c r="AO30" i="23"/>
  <c r="AO36" i="23"/>
  <c r="AO42" i="23"/>
  <c r="AO48" i="23"/>
  <c r="AO57" i="23"/>
  <c r="AO63" i="23"/>
  <c r="AO75" i="23"/>
  <c r="AO78" i="23"/>
  <c r="AO84" i="23"/>
  <c r="AG15" i="23"/>
  <c r="AG21" i="23"/>
  <c r="AG27" i="23"/>
  <c r="AG33" i="23"/>
  <c r="AG39" i="23"/>
  <c r="AG45" i="23"/>
  <c r="AG51" i="23"/>
  <c r="AG60" i="23"/>
  <c r="AG66" i="23"/>
  <c r="AG72" i="23"/>
  <c r="AG81" i="23"/>
  <c r="AK57" i="23"/>
  <c r="AM87" i="23"/>
  <c r="AM93" i="23"/>
  <c r="AM99" i="23"/>
  <c r="AM105" i="23"/>
  <c r="AM111" i="23"/>
  <c r="AM117" i="23"/>
  <c r="AM123" i="23"/>
  <c r="AM129" i="23"/>
  <c r="AM135" i="23"/>
  <c r="AM141" i="23"/>
  <c r="AO147" i="23"/>
  <c r="AM153" i="23"/>
  <c r="AO162" i="23"/>
  <c r="AG165" i="23"/>
  <c r="AO168" i="23"/>
  <c r="AM177" i="23"/>
  <c r="AG186" i="23"/>
  <c r="AO189" i="23"/>
  <c r="AG192" i="23"/>
  <c r="AN195" i="23"/>
  <c r="AN198" i="23"/>
  <c r="AO207" i="23"/>
  <c r="AG210" i="23"/>
  <c r="AM216" i="23"/>
  <c r="AM222" i="23"/>
  <c r="AM228" i="23"/>
  <c r="AM234" i="23"/>
  <c r="AM240" i="23"/>
  <c r="AG249" i="23"/>
  <c r="AO375" i="23"/>
  <c r="AO381" i="23"/>
  <c r="AI429" i="23"/>
  <c r="AI450" i="23"/>
  <c r="AI468" i="23"/>
  <c r="AI480" i="23"/>
  <c r="AO483" i="23"/>
  <c r="AO489" i="23"/>
  <c r="AO495" i="23"/>
  <c r="AO501" i="23"/>
  <c r="AO507" i="23"/>
  <c r="AO513" i="23"/>
  <c r="AO519" i="23"/>
  <c r="AM522" i="23"/>
  <c r="AN483" i="23"/>
  <c r="AN489" i="23"/>
  <c r="AN495" i="23"/>
  <c r="AN501" i="23"/>
  <c r="AN507" i="23"/>
  <c r="AN513" i="23"/>
  <c r="AN519" i="23"/>
  <c r="AH372" i="23"/>
  <c r="AH375" i="23"/>
  <c r="AH378" i="23"/>
  <c r="AI384" i="23"/>
  <c r="AM15" i="23"/>
  <c r="AE18" i="23"/>
  <c r="AM21" i="23"/>
  <c r="AE24" i="23"/>
  <c r="AM27" i="23"/>
  <c r="AE30" i="23"/>
  <c r="AM33" i="23"/>
  <c r="AE36" i="23"/>
  <c r="AM39" i="23"/>
  <c r="AM45" i="23"/>
  <c r="AM51" i="23"/>
  <c r="AM60" i="23"/>
  <c r="AM66" i="23"/>
  <c r="AM72" i="23"/>
  <c r="AM81" i="23"/>
  <c r="AH399" i="23"/>
  <c r="AH411" i="23"/>
  <c r="AI423" i="23"/>
  <c r="AI438" i="23"/>
  <c r="AI459" i="23"/>
  <c r="AI474" i="23"/>
  <c r="AH384" i="23"/>
  <c r="AO429" i="23"/>
  <c r="AO450" i="23"/>
  <c r="AJ456" i="23"/>
  <c r="AO468" i="23"/>
  <c r="AJ471" i="23"/>
  <c r="AO291" i="23"/>
  <c r="AG294" i="23"/>
  <c r="AO297" i="23"/>
  <c r="AG300" i="23"/>
  <c r="AO303" i="23"/>
  <c r="AG306" i="23"/>
  <c r="AO309" i="23"/>
  <c r="AG312" i="23"/>
  <c r="AO315" i="23"/>
  <c r="AG318" i="23"/>
  <c r="AO321" i="23"/>
  <c r="AG324" i="23"/>
  <c r="AO327" i="23"/>
  <c r="AG330" i="23"/>
  <c r="AO333" i="23"/>
  <c r="AG336" i="23"/>
  <c r="AO339" i="23"/>
  <c r="AG342" i="23"/>
  <c r="AO345" i="23"/>
  <c r="AG348" i="23"/>
  <c r="AO351" i="23"/>
  <c r="AG354" i="23"/>
  <c r="AG360" i="23"/>
  <c r="AO480" i="23"/>
  <c r="AH381" i="23"/>
  <c r="AK90" i="23"/>
  <c r="AH150" i="23"/>
  <c r="AH153" i="23"/>
  <c r="AH156" i="23"/>
  <c r="AH201" i="23"/>
  <c r="AH204" i="23"/>
  <c r="AH216" i="23"/>
  <c r="AK60" i="23"/>
  <c r="AH219" i="23"/>
  <c r="AH222" i="23"/>
  <c r="AH225" i="23"/>
  <c r="AH228" i="23"/>
  <c r="AH231" i="23"/>
  <c r="AH234" i="23"/>
  <c r="AH237" i="23"/>
  <c r="AH240" i="23"/>
  <c r="AM252" i="23"/>
  <c r="AL180" i="23"/>
  <c r="AL183" i="23"/>
  <c r="AL243" i="23"/>
  <c r="AL246" i="23"/>
  <c r="AL147" i="23"/>
  <c r="AL162" i="23"/>
  <c r="AL165" i="23"/>
  <c r="AL168" i="23"/>
  <c r="AL249" i="23"/>
  <c r="AH255" i="23"/>
  <c r="AH258" i="23"/>
  <c r="AH261" i="23"/>
  <c r="AH264" i="23"/>
  <c r="AH267" i="23"/>
  <c r="AH270" i="23"/>
  <c r="AH273" i="23"/>
  <c r="AH276" i="23"/>
  <c r="AH279" i="23"/>
  <c r="AH282" i="23"/>
  <c r="AH285" i="23"/>
  <c r="AH288" i="23"/>
  <c r="AH291" i="23"/>
  <c r="AH294" i="23"/>
  <c r="AH297" i="23"/>
  <c r="AH300" i="23"/>
  <c r="AH303" i="23"/>
  <c r="AH306" i="23"/>
  <c r="AH309" i="23"/>
  <c r="AH312" i="23"/>
  <c r="AH315" i="23"/>
  <c r="AH318" i="23"/>
  <c r="AH321" i="23"/>
  <c r="AH324" i="23"/>
  <c r="AH327" i="23"/>
  <c r="AH330" i="23"/>
  <c r="AH333" i="23"/>
  <c r="AH336" i="23"/>
  <c r="AH339" i="23"/>
  <c r="AH342" i="23"/>
  <c r="AH345" i="23"/>
  <c r="AH348" i="23"/>
  <c r="AH351" i="23"/>
  <c r="AH354" i="23"/>
  <c r="AH357" i="23"/>
  <c r="AH360" i="23"/>
  <c r="AH363" i="23"/>
  <c r="AH423" i="23"/>
  <c r="AH426" i="23"/>
  <c r="AH429" i="23"/>
  <c r="AH438" i="23"/>
  <c r="AH450" i="23"/>
  <c r="AH456" i="23"/>
  <c r="AH459" i="23"/>
  <c r="AH465" i="23"/>
  <c r="AH468" i="23"/>
  <c r="AH471" i="23"/>
  <c r="AH474" i="23"/>
  <c r="AH477" i="23"/>
  <c r="AH480" i="23"/>
  <c r="AH483" i="23"/>
  <c r="AH486" i="23"/>
  <c r="AH489" i="23"/>
  <c r="AH492" i="23"/>
  <c r="AH495" i="23"/>
  <c r="AH498" i="23"/>
  <c r="AH501" i="23"/>
  <c r="AH504" i="23"/>
  <c r="AH507" i="23"/>
  <c r="AH510" i="23"/>
  <c r="AH513" i="23"/>
  <c r="AH516" i="23"/>
  <c r="AH519" i="23"/>
  <c r="AH522" i="23"/>
  <c r="AO426" i="23"/>
  <c r="AJ429" i="23"/>
  <c r="AJ450" i="23"/>
  <c r="AO465" i="23"/>
  <c r="AJ468" i="23"/>
  <c r="AO477" i="23"/>
  <c r="AG264" i="23"/>
  <c r="AG276" i="23"/>
  <c r="AO87" i="23"/>
  <c r="AO96" i="23"/>
  <c r="AO108" i="23"/>
  <c r="AO120" i="23"/>
  <c r="AO132" i="23"/>
  <c r="AO138" i="23"/>
  <c r="AK156" i="23"/>
  <c r="AI168" i="23"/>
  <c r="AO153" i="23"/>
  <c r="AK126" i="23"/>
  <c r="AO102" i="23"/>
  <c r="AO114" i="23"/>
  <c r="AO126" i="23"/>
  <c r="AO144" i="23"/>
  <c r="AK150" i="23"/>
  <c r="AI162" i="23"/>
  <c r="AN159" i="23"/>
  <c r="AL252" i="23"/>
  <c r="AL255" i="23"/>
  <c r="AL258" i="23"/>
  <c r="AO357" i="23"/>
  <c r="AO363" i="23"/>
  <c r="AN369" i="23"/>
  <c r="AH186" i="23"/>
  <c r="AH189" i="23"/>
  <c r="AH192" i="23"/>
  <c r="AH207" i="23"/>
  <c r="AH210" i="23"/>
  <c r="AH213" i="23"/>
  <c r="AK363" i="23"/>
  <c r="AJ369" i="23"/>
  <c r="AI375" i="23"/>
  <c r="AI381" i="23"/>
  <c r="AL261" i="23"/>
  <c r="AL264" i="23"/>
  <c r="AL267" i="23"/>
  <c r="AL270" i="23"/>
  <c r="AL273" i="23"/>
  <c r="AL276" i="23"/>
  <c r="AL279" i="23"/>
  <c r="AL282" i="23"/>
  <c r="AK366" i="23"/>
  <c r="AJ372" i="23"/>
  <c r="AI417" i="23"/>
  <c r="AJ378" i="23"/>
  <c r="AM483" i="23"/>
  <c r="AM489" i="23"/>
  <c r="AM495" i="23"/>
  <c r="AM501" i="23"/>
  <c r="AM507" i="23"/>
  <c r="AM513" i="23"/>
  <c r="AK357" i="23"/>
  <c r="AK114" i="23"/>
  <c r="AK129" i="23"/>
  <c r="AG150" i="23"/>
  <c r="AG156" i="23"/>
  <c r="AO93" i="23"/>
  <c r="AO99" i="23"/>
  <c r="AO105" i="23"/>
  <c r="AO111" i="23"/>
  <c r="AO117" i="23"/>
  <c r="AO123" i="23"/>
  <c r="AO129" i="23"/>
  <c r="AO135" i="23"/>
  <c r="AO141" i="23"/>
  <c r="AM147" i="23"/>
  <c r="AK153" i="23"/>
  <c r="AJ159" i="23"/>
  <c r="AI165" i="23"/>
  <c r="AO150" i="23"/>
  <c r="AO156" i="23"/>
  <c r="AM162" i="23"/>
  <c r="AM168" i="23"/>
  <c r="AG90" i="23"/>
  <c r="AG96" i="23"/>
  <c r="AG102" i="23"/>
  <c r="AG108" i="23"/>
  <c r="AG114" i="23"/>
  <c r="AG120" i="23"/>
  <c r="AG126" i="23"/>
  <c r="AG132" i="23"/>
  <c r="AG138" i="23"/>
  <c r="AG144" i="23"/>
  <c r="AM198" i="23"/>
  <c r="AO246" i="23"/>
  <c r="AM90" i="23"/>
  <c r="AK132" i="23"/>
  <c r="AL171" i="23"/>
  <c r="AG267" i="23"/>
  <c r="AM96" i="23"/>
  <c r="AM102" i="23"/>
  <c r="AM108" i="23"/>
  <c r="AM114" i="23"/>
  <c r="AM120" i="23"/>
  <c r="AM126" i="23"/>
  <c r="AM132" i="23"/>
  <c r="AM138" i="23"/>
  <c r="AM144" i="23"/>
  <c r="AG147" i="23"/>
  <c r="AM150" i="23"/>
  <c r="AM156" i="23"/>
  <c r="AG162" i="23"/>
  <c r="AO165" i="23"/>
  <c r="AG168" i="23"/>
  <c r="AN171" i="23"/>
  <c r="AN174" i="23"/>
  <c r="AK261" i="23"/>
  <c r="AO264" i="23"/>
  <c r="AO276" i="23"/>
  <c r="AK285" i="23"/>
  <c r="AN129" i="23"/>
  <c r="AN135" i="23"/>
  <c r="AN141" i="23"/>
  <c r="AN150" i="23"/>
  <c r="AN156" i="23"/>
  <c r="AO171" i="23"/>
  <c r="AO174" i="23"/>
  <c r="AM180" i="23"/>
  <c r="AM183" i="23"/>
  <c r="AG195" i="23"/>
  <c r="AG198" i="23"/>
  <c r="AN201" i="23"/>
  <c r="AN204" i="23"/>
  <c r="AN219" i="23"/>
  <c r="AN225" i="23"/>
  <c r="AN231" i="23"/>
  <c r="AN237" i="23"/>
  <c r="AM243" i="23"/>
  <c r="AN255" i="23"/>
  <c r="AN261" i="23"/>
  <c r="AN267" i="23"/>
  <c r="AN273" i="23"/>
  <c r="AN279" i="23"/>
  <c r="AN285" i="23"/>
  <c r="AN291" i="23"/>
  <c r="AN297" i="23"/>
  <c r="AN303" i="23"/>
  <c r="AN309" i="23"/>
  <c r="AK351" i="23"/>
  <c r="AM375" i="23"/>
  <c r="AN315" i="23"/>
  <c r="AN321" i="23"/>
  <c r="AN327" i="23"/>
  <c r="AN333" i="23"/>
  <c r="AN339" i="23"/>
  <c r="AN345" i="23"/>
  <c r="AN351" i="23"/>
  <c r="AN357" i="23"/>
  <c r="AN363" i="23"/>
  <c r="AM369" i="23"/>
  <c r="AK270" i="23"/>
  <c r="AK78" i="23"/>
  <c r="AL150" i="23"/>
  <c r="AL153" i="23"/>
  <c r="AL156" i="23"/>
  <c r="AL201" i="23"/>
  <c r="AL204" i="23"/>
  <c r="AL216" i="23"/>
  <c r="AL219" i="23"/>
  <c r="AL222" i="23"/>
  <c r="AL225" i="23"/>
  <c r="AL228" i="23"/>
  <c r="AL231" i="23"/>
  <c r="AL234" i="23"/>
  <c r="AL237" i="23"/>
  <c r="AH159" i="23"/>
  <c r="AK111" i="23"/>
  <c r="AI192" i="23"/>
  <c r="AK159" i="23"/>
  <c r="AJ165" i="23"/>
  <c r="AI171" i="23"/>
  <c r="AI174" i="23"/>
  <c r="AJ186" i="23"/>
  <c r="AJ192" i="23"/>
  <c r="AJ207" i="23"/>
  <c r="AK243" i="23"/>
  <c r="AJ249" i="23"/>
  <c r="AO186" i="23"/>
  <c r="AG189" i="23"/>
  <c r="AO192" i="23"/>
  <c r="AM201" i="23"/>
  <c r="AM204" i="23"/>
  <c r="AG207" i="23"/>
  <c r="AO210" i="23"/>
  <c r="AO213" i="23"/>
  <c r="AM219" i="23"/>
  <c r="AM225" i="23"/>
  <c r="AM231" i="23"/>
  <c r="AM237" i="23"/>
  <c r="AF15" i="23"/>
  <c r="AN18" i="23"/>
  <c r="AF21" i="23"/>
  <c r="AN24" i="23"/>
  <c r="AF27" i="23"/>
  <c r="AN30" i="23"/>
  <c r="AF33" i="23"/>
  <c r="AN36" i="23"/>
  <c r="AN42" i="23"/>
  <c r="AN48" i="23"/>
  <c r="AN57" i="23"/>
  <c r="AN63" i="23"/>
  <c r="AN75" i="23"/>
  <c r="AN78" i="23"/>
  <c r="AN84" i="23"/>
  <c r="AN87" i="23"/>
  <c r="AN93" i="23"/>
  <c r="AN99" i="23"/>
  <c r="AN105" i="23"/>
  <c r="AN111" i="23"/>
  <c r="AN117" i="23"/>
  <c r="AN123" i="23"/>
  <c r="AO372" i="23"/>
  <c r="AO378" i="23"/>
  <c r="AN381" i="23"/>
  <c r="AL489" i="23"/>
  <c r="AK99" i="23"/>
  <c r="AO273" i="23"/>
  <c r="AJ252" i="23"/>
  <c r="AI264" i="23"/>
  <c r="AI276" i="23"/>
  <c r="AH252" i="23"/>
  <c r="AM426" i="23"/>
  <c r="AG429" i="23"/>
  <c r="AG450" i="23"/>
  <c r="AM465" i="23"/>
  <c r="AG468" i="23"/>
  <c r="AM477" i="23"/>
  <c r="AG480" i="23"/>
  <c r="AM480" i="23"/>
  <c r="AK63" i="23"/>
  <c r="AK93" i="23"/>
  <c r="AL240" i="23"/>
  <c r="AM381" i="23"/>
  <c r="AO255" i="23"/>
  <c r="AO267" i="23"/>
  <c r="AL366" i="23"/>
  <c r="AJ393" i="23"/>
  <c r="AI147" i="23"/>
  <c r="AG504" i="23"/>
  <c r="AK15" i="23"/>
  <c r="AK120" i="23"/>
  <c r="AK135" i="23"/>
  <c r="AK141" i="23"/>
  <c r="AK216" i="23"/>
  <c r="AK222" i="23"/>
  <c r="AK228" i="23"/>
  <c r="AK234" i="23"/>
  <c r="AJ246" i="23"/>
  <c r="AK252" i="23"/>
  <c r="AO177" i="23"/>
  <c r="AM186" i="23"/>
  <c r="AM192" i="23"/>
  <c r="AO216" i="23"/>
  <c r="AO222" i="23"/>
  <c r="AO228" i="23"/>
  <c r="AO234" i="23"/>
  <c r="AO240" i="23"/>
  <c r="AN246" i="23"/>
  <c r="AK27" i="23"/>
  <c r="AJ180" i="23"/>
  <c r="AI189" i="23"/>
  <c r="AH195" i="23"/>
  <c r="AG201" i="23"/>
  <c r="AG204" i="23"/>
  <c r="AK33" i="23"/>
  <c r="AK87" i="23"/>
  <c r="AH171" i="23"/>
  <c r="AG177" i="23"/>
  <c r="AL198" i="23"/>
  <c r="AI207" i="23"/>
  <c r="AG216" i="23"/>
  <c r="AG222" i="23"/>
  <c r="AG228" i="23"/>
  <c r="AG234" i="23"/>
  <c r="AG240" i="23"/>
  <c r="AM399" i="23"/>
  <c r="AM411" i="23"/>
  <c r="AN423" i="23"/>
  <c r="AN438" i="23"/>
  <c r="AN459" i="23"/>
  <c r="AN474" i="23"/>
  <c r="AN147" i="23"/>
  <c r="AG159" i="23"/>
  <c r="AN162" i="23"/>
  <c r="AN168" i="23"/>
  <c r="AO180" i="23"/>
  <c r="AO183" i="23"/>
  <c r="AN189" i="23"/>
  <c r="AM195" i="23"/>
  <c r="AN210" i="23"/>
  <c r="AN213" i="23"/>
  <c r="AG243" i="23"/>
  <c r="AI291" i="23"/>
  <c r="AI297" i="23"/>
  <c r="AI303" i="23"/>
  <c r="AI309" i="23"/>
  <c r="AI315" i="23"/>
  <c r="AI321" i="23"/>
  <c r="AI327" i="23"/>
  <c r="AI333" i="23"/>
  <c r="AI339" i="23"/>
  <c r="AI345" i="23"/>
  <c r="AI351" i="23"/>
  <c r="AI357" i="23"/>
  <c r="AI363" i="23"/>
  <c r="AG372" i="23"/>
  <c r="AG378" i="23"/>
  <c r="AO279" i="23"/>
  <c r="AI15" i="23"/>
  <c r="AI21" i="23"/>
  <c r="AI27" i="23"/>
  <c r="AI33" i="23"/>
  <c r="AI39" i="23"/>
  <c r="AI45" i="23"/>
  <c r="AI51" i="23"/>
  <c r="AI60" i="23"/>
  <c r="AI66" i="23"/>
  <c r="AI72" i="23"/>
  <c r="AI81" i="23"/>
  <c r="AI90" i="23"/>
  <c r="AI96" i="23"/>
  <c r="AI102" i="23"/>
  <c r="AI108" i="23"/>
  <c r="AI114" i="23"/>
  <c r="AI120" i="23"/>
  <c r="AI126" i="23"/>
  <c r="AI132" i="23"/>
  <c r="AI138" i="23"/>
  <c r="AI144" i="23"/>
  <c r="AI150" i="23"/>
  <c r="AI156" i="23"/>
  <c r="AK165" i="23"/>
  <c r="AJ171" i="23"/>
  <c r="AJ174" i="23"/>
  <c r="AK186" i="23"/>
  <c r="AK192" i="23"/>
  <c r="AI201" i="23"/>
  <c r="AI204" i="23"/>
  <c r="AK210" i="23"/>
  <c r="AG213" i="23"/>
  <c r="AK213" i="23"/>
  <c r="AI219" i="23"/>
  <c r="AI225" i="23"/>
  <c r="AI231" i="23"/>
  <c r="AI237" i="23"/>
  <c r="AK249" i="23"/>
  <c r="AI252" i="23"/>
  <c r="AM288" i="23"/>
  <c r="AM294" i="23"/>
  <c r="AM300" i="23"/>
  <c r="AM306" i="23"/>
  <c r="AM312" i="23"/>
  <c r="AM318" i="23"/>
  <c r="AM324" i="23"/>
  <c r="AM330" i="23"/>
  <c r="AM336" i="23"/>
  <c r="AM342" i="23"/>
  <c r="AM348" i="23"/>
  <c r="AM354" i="23"/>
  <c r="AM360" i="23"/>
  <c r="AL369" i="23"/>
  <c r="AK375" i="23"/>
  <c r="AK381" i="23"/>
  <c r="AK390" i="23"/>
  <c r="AK402" i="23"/>
  <c r="AO414" i="23"/>
  <c r="AN426" i="23"/>
  <c r="AN465" i="23"/>
  <c r="AN477" i="23"/>
  <c r="AJ18" i="23"/>
  <c r="AJ24" i="23"/>
  <c r="AJ30" i="23"/>
  <c r="AJ36" i="23"/>
  <c r="AJ42" i="23"/>
  <c r="AJ48" i="23"/>
  <c r="AJ57" i="23"/>
  <c r="AJ63" i="23"/>
  <c r="AJ75" i="23"/>
  <c r="AJ78" i="23"/>
  <c r="AJ84" i="23"/>
  <c r="AJ87" i="23"/>
  <c r="AJ93" i="23"/>
  <c r="AJ99" i="23"/>
  <c r="AJ105" i="23"/>
  <c r="AJ111" i="23"/>
  <c r="AJ117" i="23"/>
  <c r="AJ123" i="23"/>
  <c r="AJ129" i="23"/>
  <c r="AJ135" i="23"/>
  <c r="AJ141" i="23"/>
  <c r="AJ150" i="23"/>
  <c r="AJ156" i="23"/>
  <c r="AK171" i="23"/>
  <c r="AK174" i="23"/>
  <c r="AI180" i="23"/>
  <c r="AI183" i="23"/>
  <c r="AJ201" i="23"/>
  <c r="AJ204" i="23"/>
  <c r="AJ219" i="23"/>
  <c r="AJ225" i="23"/>
  <c r="AJ231" i="23"/>
  <c r="AJ237" i="23"/>
  <c r="AI243" i="23"/>
  <c r="AM261" i="23"/>
  <c r="AM273" i="23"/>
  <c r="AM285" i="23"/>
  <c r="AG483" i="23"/>
  <c r="AG495" i="23"/>
  <c r="AG507" i="23"/>
  <c r="AG519" i="23"/>
  <c r="AJ255" i="23"/>
  <c r="AJ261" i="23"/>
  <c r="AJ267" i="23"/>
  <c r="AJ273" i="23"/>
  <c r="AJ279" i="23"/>
  <c r="AJ285" i="23"/>
  <c r="AJ291" i="23"/>
  <c r="AJ297" i="23"/>
  <c r="AJ303" i="23"/>
  <c r="AJ309" i="23"/>
  <c r="AJ315" i="23"/>
  <c r="AJ321" i="23"/>
  <c r="AJ327" i="23"/>
  <c r="AJ333" i="23"/>
  <c r="AJ339" i="23"/>
  <c r="AJ345" i="23"/>
  <c r="AJ351" i="23"/>
  <c r="AJ357" i="23"/>
  <c r="AJ363" i="23"/>
  <c r="AI369" i="23"/>
  <c r="AK480" i="23"/>
  <c r="AK486" i="23"/>
  <c r="AK492" i="23"/>
  <c r="AK498" i="23"/>
  <c r="AK504" i="23"/>
  <c r="AK510" i="23"/>
  <c r="AK516" i="23"/>
  <c r="AK522" i="23"/>
  <c r="AK291" i="23"/>
  <c r="AK297" i="23"/>
  <c r="AK303" i="23"/>
  <c r="AK309" i="23"/>
  <c r="AK315" i="23"/>
  <c r="AK321" i="23"/>
  <c r="AK327" i="23"/>
  <c r="AK333" i="23"/>
  <c r="AK339" i="23"/>
  <c r="AK345" i="23"/>
  <c r="AH390" i="23"/>
  <c r="AH396" i="23"/>
  <c r="AH402" i="23"/>
  <c r="AH408" i="23"/>
  <c r="AG414" i="23"/>
  <c r="AJ417" i="23"/>
  <c r="AG420" i="23"/>
  <c r="AL285" i="23"/>
  <c r="AL288" i="23"/>
  <c r="AL291" i="23"/>
  <c r="AL294" i="23"/>
  <c r="AL297" i="23"/>
  <c r="AL300" i="23"/>
  <c r="AL303" i="23"/>
  <c r="AL306" i="23"/>
  <c r="AL309" i="23"/>
  <c r="AL312" i="23"/>
  <c r="AL315" i="23"/>
  <c r="AL318" i="23"/>
  <c r="AL321" i="23"/>
  <c r="AL324" i="23"/>
  <c r="AL327" i="23"/>
  <c r="AL330" i="23"/>
  <c r="AL333" i="23"/>
  <c r="AL336" i="23"/>
  <c r="AL339" i="23"/>
  <c r="AL342" i="23"/>
  <c r="AL345" i="23"/>
  <c r="AL348" i="23"/>
  <c r="AL351" i="23"/>
  <c r="AL354" i="23"/>
  <c r="AL357" i="23"/>
  <c r="AL360" i="23"/>
  <c r="AL363" i="23"/>
  <c r="AG366" i="23"/>
  <c r="AO369" i="23"/>
  <c r="AN375" i="23"/>
  <c r="AI390" i="23"/>
  <c r="AG393" i="23"/>
  <c r="AI396" i="23"/>
  <c r="AG399" i="23"/>
  <c r="AI402" i="23"/>
  <c r="AG405" i="23"/>
  <c r="AI408" i="23"/>
  <c r="AG411" i="23"/>
  <c r="AH414" i="23"/>
  <c r="AH420" i="23"/>
  <c r="AM429" i="23"/>
  <c r="AM450" i="23"/>
  <c r="AG456" i="23"/>
  <c r="AM468" i="23"/>
  <c r="AG471" i="23"/>
  <c r="AO384" i="23"/>
  <c r="AN390" i="23"/>
  <c r="AJ396" i="23"/>
  <c r="AN396" i="23"/>
  <c r="AN402" i="23"/>
  <c r="AJ408" i="23"/>
  <c r="AN408" i="23"/>
  <c r="AM414" i="23"/>
  <c r="AM420" i="23"/>
  <c r="AL423" i="23"/>
  <c r="AL426" i="23"/>
  <c r="AL429" i="23"/>
  <c r="AL438" i="23"/>
  <c r="AL450" i="23"/>
  <c r="AL456" i="23"/>
  <c r="AL459" i="23"/>
  <c r="AL465" i="23"/>
  <c r="AL468" i="23"/>
  <c r="AL471" i="23"/>
  <c r="AL474" i="23"/>
  <c r="AL477" i="23"/>
  <c r="AL480" i="23"/>
  <c r="AL483" i="23"/>
  <c r="AL486" i="23"/>
  <c r="AL492" i="23"/>
  <c r="AL495" i="23"/>
  <c r="AL498" i="23"/>
  <c r="AL501" i="23"/>
  <c r="AL504" i="23"/>
  <c r="AL507" i="23"/>
  <c r="AL510" i="23"/>
  <c r="AL513" i="23"/>
  <c r="AL516" i="23"/>
  <c r="AL519" i="23"/>
  <c r="AL522" i="23"/>
  <c r="AI483" i="23"/>
  <c r="AI489" i="23"/>
  <c r="AI495" i="23"/>
  <c r="AI501" i="23"/>
  <c r="AI507" i="23"/>
  <c r="AI513" i="23"/>
  <c r="AI519" i="23"/>
  <c r="AJ480" i="23"/>
  <c r="AJ486" i="23"/>
  <c r="AJ492" i="23"/>
  <c r="AJ498" i="23"/>
  <c r="AJ504" i="23"/>
  <c r="AJ510" i="23"/>
  <c r="AJ516" i="23"/>
  <c r="AJ522" i="23"/>
  <c r="AG492" i="23"/>
  <c r="AN252" i="23"/>
  <c r="AK384" i="23"/>
  <c r="AK123" i="23"/>
  <c r="AK21" i="23"/>
  <c r="AK108" i="23"/>
  <c r="AH15" i="23"/>
  <c r="AH18" i="23"/>
  <c r="AH21" i="23"/>
  <c r="AH24" i="23"/>
  <c r="AH27" i="23"/>
  <c r="AH30" i="23"/>
  <c r="AH33" i="23"/>
  <c r="AH36" i="23"/>
  <c r="AH39" i="23"/>
  <c r="AH42" i="23"/>
  <c r="AH45" i="23"/>
  <c r="AH48" i="23"/>
  <c r="AH51" i="23"/>
  <c r="AH57" i="23"/>
  <c r="AH60" i="23"/>
  <c r="AH63" i="23"/>
  <c r="AH66" i="23"/>
  <c r="AH72" i="23"/>
  <c r="AH75" i="23"/>
  <c r="AH78" i="23"/>
  <c r="AH81" i="23"/>
  <c r="AH84" i="23"/>
  <c r="AH87" i="23"/>
  <c r="AH90" i="23"/>
  <c r="AH93" i="23"/>
  <c r="AH96" i="23"/>
  <c r="AH99" i="23"/>
  <c r="AH102" i="23"/>
  <c r="AH105" i="23"/>
  <c r="AH108" i="23"/>
  <c r="AH111" i="23"/>
  <c r="AH114" i="23"/>
  <c r="AH117" i="23"/>
  <c r="AH120" i="23"/>
  <c r="AH123" i="23"/>
  <c r="AH126" i="23"/>
  <c r="AH129" i="23"/>
  <c r="AH132" i="23"/>
  <c r="AH135" i="23"/>
  <c r="AH138" i="23"/>
  <c r="AH141" i="23"/>
  <c r="AH144" i="23"/>
  <c r="AH177" i="23"/>
  <c r="AK264" i="23"/>
  <c r="AK282" i="23"/>
  <c r="AL159" i="23"/>
  <c r="AO252" i="23"/>
  <c r="AL186" i="23"/>
  <c r="AL189" i="23"/>
  <c r="AL192" i="23"/>
  <c r="AL207" i="23"/>
  <c r="AL210" i="23"/>
  <c r="AL213" i="23"/>
  <c r="AI258" i="23"/>
  <c r="AI270" i="23"/>
  <c r="AI282" i="23"/>
  <c r="AG486" i="23"/>
  <c r="AG498" i="23"/>
  <c r="AG510" i="23"/>
  <c r="AG522" i="23"/>
  <c r="AL372" i="23"/>
  <c r="AL375" i="23"/>
  <c r="AL378" i="23"/>
  <c r="AL381" i="23"/>
  <c r="AG390" i="23"/>
  <c r="AI393" i="23"/>
  <c r="AG396" i="23"/>
  <c r="AI399" i="23"/>
  <c r="AG402" i="23"/>
  <c r="AI405" i="23"/>
  <c r="AG408" i="23"/>
  <c r="AI411" i="23"/>
  <c r="AH417" i="23"/>
  <c r="AG288" i="23"/>
  <c r="AN384" i="23"/>
  <c r="AM390" i="23"/>
  <c r="AK393" i="23"/>
  <c r="AM396" i="23"/>
  <c r="AK399" i="23"/>
  <c r="AM402" i="23"/>
  <c r="AK405" i="23"/>
  <c r="AM408" i="23"/>
  <c r="AK411" i="23"/>
  <c r="AL414" i="23"/>
  <c r="AO417" i="23"/>
  <c r="AL420" i="23"/>
  <c r="AK423" i="23"/>
  <c r="AK426" i="23"/>
  <c r="AK429" i="23"/>
  <c r="AK438" i="23"/>
  <c r="AK450" i="23"/>
  <c r="AK456" i="23"/>
  <c r="AK459" i="23"/>
  <c r="AK465" i="23"/>
  <c r="AK468" i="23"/>
  <c r="AK471" i="23"/>
  <c r="AK474" i="23"/>
  <c r="AK477" i="23"/>
  <c r="AO486" i="23"/>
  <c r="AO492" i="23"/>
  <c r="AO498" i="23"/>
  <c r="AO504" i="23"/>
  <c r="AO510" i="23"/>
  <c r="AO516" i="23"/>
  <c r="AO522" i="23"/>
  <c r="AJ384" i="23"/>
  <c r="AO390" i="23"/>
  <c r="AL393" i="23"/>
  <c r="AO396" i="23"/>
  <c r="AL399" i="23"/>
  <c r="AO402" i="23"/>
  <c r="AL405" i="23"/>
  <c r="AO408" i="23"/>
  <c r="AL411" i="23"/>
  <c r="AN414" i="23"/>
  <c r="AK417" i="23"/>
  <c r="AN420" i="23"/>
  <c r="AG423" i="23"/>
  <c r="AG438" i="23"/>
  <c r="AM456" i="23"/>
  <c r="AG459" i="23"/>
  <c r="AM471" i="23"/>
  <c r="AG474" i="23"/>
  <c r="AJ399" i="23"/>
  <c r="AJ405" i="23"/>
  <c r="AJ411" i="23"/>
  <c r="AM519" i="23"/>
  <c r="AN480" i="23"/>
  <c r="AN486" i="23"/>
  <c r="AN492" i="23"/>
  <c r="AN498" i="23"/>
  <c r="AN504" i="23"/>
  <c r="AN510" i="23"/>
  <c r="AN516" i="23"/>
  <c r="AN522" i="23"/>
  <c r="AG516" i="23"/>
  <c r="AK72" i="23"/>
  <c r="AK102" i="23"/>
  <c r="AK138" i="23"/>
  <c r="AK144" i="23"/>
  <c r="AM213" i="23"/>
  <c r="AK219" i="23"/>
  <c r="AK225" i="23"/>
  <c r="AK231" i="23"/>
  <c r="AK237" i="23"/>
  <c r="AJ243" i="23"/>
  <c r="AI249" i="23"/>
  <c r="AN180" i="23"/>
  <c r="AN183" i="23"/>
  <c r="AM189" i="23"/>
  <c r="AO219" i="23"/>
  <c r="AO225" i="23"/>
  <c r="AO231" i="23"/>
  <c r="AO237" i="23"/>
  <c r="AN243" i="23"/>
  <c r="AM249" i="23"/>
  <c r="AK18" i="23"/>
  <c r="AK39" i="23"/>
  <c r="AK84" i="23"/>
  <c r="AL174" i="23"/>
  <c r="AJ183" i="23"/>
  <c r="AO201" i="23"/>
  <c r="AM210" i="23"/>
  <c r="AM165" i="23"/>
  <c r="AH198" i="23"/>
  <c r="AK24" i="23"/>
  <c r="AK66" i="23"/>
  <c r="AH174" i="23"/>
  <c r="AL195" i="23"/>
  <c r="AK201" i="23"/>
  <c r="AK204" i="23"/>
  <c r="AI210" i="23"/>
  <c r="AI213" i="23"/>
  <c r="AG219" i="23"/>
  <c r="AG225" i="23"/>
  <c r="AG231" i="23"/>
  <c r="AG237" i="23"/>
  <c r="AO285" i="23"/>
  <c r="AM393" i="23"/>
  <c r="AM405" i="23"/>
  <c r="AL417" i="23"/>
  <c r="AN429" i="23"/>
  <c r="AN450" i="23"/>
  <c r="AN468" i="23"/>
  <c r="AL15" i="23"/>
  <c r="AL18" i="23"/>
  <c r="AL21" i="23"/>
  <c r="AL24" i="23"/>
  <c r="AL27" i="23"/>
  <c r="AL30" i="23"/>
  <c r="AL33" i="23"/>
  <c r="AL36" i="23"/>
  <c r="AL39" i="23"/>
  <c r="AL42" i="23"/>
  <c r="AL45" i="23"/>
  <c r="AL48" i="23"/>
  <c r="AL51" i="23"/>
  <c r="AL57" i="23"/>
  <c r="AL60" i="23"/>
  <c r="AL63" i="23"/>
  <c r="AL66" i="23"/>
  <c r="AL72" i="23"/>
  <c r="AL75" i="23"/>
  <c r="AL78" i="23"/>
  <c r="AL81" i="23"/>
  <c r="AL84" i="23"/>
  <c r="AL87" i="23"/>
  <c r="AL90" i="23"/>
  <c r="AL93" i="23"/>
  <c r="AL96" i="23"/>
  <c r="AL99" i="23"/>
  <c r="AL102" i="23"/>
  <c r="AL105" i="23"/>
  <c r="AL108" i="23"/>
  <c r="AL111" i="23"/>
  <c r="AL114" i="23"/>
  <c r="AL117" i="23"/>
  <c r="AL120" i="23"/>
  <c r="AL123" i="23"/>
  <c r="AL126" i="23"/>
  <c r="AL129" i="23"/>
  <c r="AL132" i="23"/>
  <c r="AL135" i="23"/>
  <c r="AL138" i="23"/>
  <c r="AL141" i="23"/>
  <c r="AL144" i="23"/>
  <c r="AO159" i="23"/>
  <c r="AN165" i="23"/>
  <c r="AM171" i="23"/>
  <c r="AM174" i="23"/>
  <c r="AL177" i="23"/>
  <c r="AG180" i="23"/>
  <c r="AG183" i="23"/>
  <c r="AN186" i="23"/>
  <c r="AN192" i="23"/>
  <c r="AN207" i="23"/>
  <c r="AO243" i="23"/>
  <c r="AG246" i="23"/>
  <c r="AN249" i="23"/>
  <c r="AI288" i="23"/>
  <c r="AI294" i="23"/>
  <c r="AI300" i="23"/>
  <c r="AI306" i="23"/>
  <c r="AI312" i="23"/>
  <c r="AI318" i="23"/>
  <c r="AI324" i="23"/>
  <c r="AI330" i="23"/>
  <c r="AI336" i="23"/>
  <c r="AI342" i="23"/>
  <c r="AI348" i="23"/>
  <c r="AI354" i="23"/>
  <c r="AI360" i="23"/>
  <c r="AH369" i="23"/>
  <c r="AG375" i="23"/>
  <c r="AG381" i="23"/>
  <c r="AK276" i="23"/>
  <c r="AG285" i="23"/>
  <c r="AI18" i="23"/>
  <c r="AI24" i="23"/>
  <c r="AI30" i="23"/>
  <c r="AI36" i="23"/>
  <c r="AI42" i="23"/>
  <c r="AI48" i="23"/>
  <c r="AI57" i="23"/>
  <c r="AI63" i="23"/>
  <c r="AI75" i="23"/>
  <c r="AI78" i="23"/>
  <c r="AI84" i="23"/>
  <c r="AI87" i="23"/>
  <c r="AI93" i="23"/>
  <c r="AI99" i="23"/>
  <c r="AI105" i="23"/>
  <c r="AI111" i="23"/>
  <c r="AI117" i="23"/>
  <c r="AI123" i="23"/>
  <c r="AI129" i="23"/>
  <c r="AI135" i="23"/>
  <c r="AI141" i="23"/>
  <c r="AK147" i="23"/>
  <c r="AI153" i="23"/>
  <c r="AK162" i="23"/>
  <c r="AK168" i="23"/>
  <c r="AI177" i="23"/>
  <c r="AH180" i="23"/>
  <c r="AH183" i="23"/>
  <c r="AK189" i="23"/>
  <c r="AJ195" i="23"/>
  <c r="AJ198" i="23"/>
  <c r="AK207" i="23"/>
  <c r="AI216" i="23"/>
  <c r="AI222" i="23"/>
  <c r="AI228" i="23"/>
  <c r="AI234" i="23"/>
  <c r="AI240" i="23"/>
  <c r="AH243" i="23"/>
  <c r="AH246" i="23"/>
  <c r="AO249" i="23"/>
  <c r="AG258" i="23"/>
  <c r="AG270" i="23"/>
  <c r="AG282" i="23"/>
  <c r="AM291" i="23"/>
  <c r="AM297" i="23"/>
  <c r="AM303" i="23"/>
  <c r="AM309" i="23"/>
  <c r="AM315" i="23"/>
  <c r="AM321" i="23"/>
  <c r="AM327" i="23"/>
  <c r="AM333" i="23"/>
  <c r="AM339" i="23"/>
  <c r="AM345" i="23"/>
  <c r="AM351" i="23"/>
  <c r="AM357" i="23"/>
  <c r="AM363" i="23"/>
  <c r="AK372" i="23"/>
  <c r="AK378" i="23"/>
  <c r="AL384" i="23"/>
  <c r="AK396" i="23"/>
  <c r="AK408" i="23"/>
  <c r="AO420" i="23"/>
  <c r="AN456" i="23"/>
  <c r="AN471" i="23"/>
  <c r="AJ15" i="23"/>
  <c r="AJ21" i="23"/>
  <c r="AJ27" i="23"/>
  <c r="AJ33" i="23"/>
  <c r="AJ39" i="23"/>
  <c r="AJ45" i="23"/>
  <c r="AJ51" i="23"/>
  <c r="AJ60" i="23"/>
  <c r="AJ66" i="23"/>
  <c r="AJ72" i="23"/>
  <c r="AJ81" i="23"/>
  <c r="AJ90" i="23"/>
  <c r="AJ96" i="23"/>
  <c r="AJ102" i="23"/>
  <c r="AJ108" i="23"/>
  <c r="AJ114" i="23"/>
  <c r="AJ120" i="23"/>
  <c r="AJ126" i="23"/>
  <c r="AJ132" i="23"/>
  <c r="AJ138" i="23"/>
  <c r="AJ144" i="23"/>
  <c r="AH147" i="23"/>
  <c r="AJ153" i="23"/>
  <c r="AI159" i="23"/>
  <c r="AH162" i="23"/>
  <c r="AH165" i="23"/>
  <c r="AH168" i="23"/>
  <c r="AJ177" i="23"/>
  <c r="AK195" i="23"/>
  <c r="AK198" i="23"/>
  <c r="AJ216" i="23"/>
  <c r="AJ222" i="23"/>
  <c r="AJ228" i="23"/>
  <c r="AJ234" i="23"/>
  <c r="AJ240" i="23"/>
  <c r="AI246" i="23"/>
  <c r="AH249" i="23"/>
  <c r="AM255" i="23"/>
  <c r="AM267" i="23"/>
  <c r="AK273" i="23"/>
  <c r="AM279" i="23"/>
  <c r="AH366" i="23"/>
  <c r="AG489" i="23"/>
  <c r="AG501" i="23"/>
  <c r="AG513" i="23"/>
  <c r="AJ258" i="23"/>
  <c r="AJ264" i="23"/>
  <c r="AJ270" i="23"/>
  <c r="AJ276" i="23"/>
  <c r="AJ282" i="23"/>
  <c r="AJ288" i="23"/>
  <c r="AJ294" i="23"/>
  <c r="AJ300" i="23"/>
  <c r="AJ306" i="23"/>
  <c r="AJ312" i="23"/>
  <c r="AJ318" i="23"/>
  <c r="AJ324" i="23"/>
  <c r="AJ330" i="23"/>
  <c r="AJ336" i="23"/>
  <c r="AJ342" i="23"/>
  <c r="AJ348" i="23"/>
  <c r="AJ354" i="23"/>
  <c r="AJ360" i="23"/>
  <c r="AI366" i="23"/>
  <c r="AM384" i="23"/>
  <c r="AL390" i="23"/>
  <c r="AO393" i="23"/>
  <c r="AL396" i="23"/>
  <c r="AO399" i="23"/>
  <c r="AL402" i="23"/>
  <c r="AO405" i="23"/>
  <c r="AL408" i="23"/>
  <c r="AO411" i="23"/>
  <c r="AK414" i="23"/>
  <c r="AN417" i="23"/>
  <c r="AK420" i="23"/>
  <c r="AJ423" i="23"/>
  <c r="AJ438" i="23"/>
  <c r="AO456" i="23"/>
  <c r="AJ459" i="23"/>
  <c r="AO471" i="23"/>
  <c r="AJ474" i="23"/>
  <c r="AK483" i="23"/>
  <c r="AK489" i="23"/>
  <c r="AK495" i="23"/>
  <c r="AK501" i="23"/>
  <c r="AK507" i="23"/>
  <c r="AK513" i="23"/>
  <c r="AK519" i="23"/>
  <c r="AK288" i="23"/>
  <c r="AK294" i="23"/>
  <c r="AK300" i="23"/>
  <c r="AK306" i="23"/>
  <c r="AK312" i="23"/>
  <c r="AK318" i="23"/>
  <c r="AK324" i="23"/>
  <c r="AK330" i="23"/>
  <c r="AK336" i="23"/>
  <c r="AK342" i="23"/>
  <c r="AK348" i="23"/>
  <c r="AK354" i="23"/>
  <c r="AK360" i="23"/>
  <c r="AJ366" i="23"/>
  <c r="AI372" i="23"/>
  <c r="AI378" i="23"/>
  <c r="AO366" i="23"/>
  <c r="AG369" i="23"/>
  <c r="AN372" i="23"/>
  <c r="AN378" i="23"/>
  <c r="AJ420" i="23"/>
  <c r="AM423" i="23"/>
  <c r="AG426" i="23"/>
  <c r="AM438" i="23"/>
  <c r="AM459" i="23"/>
  <c r="AG465" i="23"/>
  <c r="AM474" i="23"/>
  <c r="AG477" i="23"/>
  <c r="AG384" i="23"/>
  <c r="AN393" i="23"/>
  <c r="AN399" i="23"/>
  <c r="AN405" i="23"/>
  <c r="AN411" i="23"/>
  <c r="AM417" i="23"/>
  <c r="AI486" i="23"/>
  <c r="AI492" i="23"/>
  <c r="AI498" i="23"/>
  <c r="AI504" i="23"/>
  <c r="AI510" i="23"/>
  <c r="AI516" i="23"/>
  <c r="AI522" i="23"/>
  <c r="AJ483" i="23"/>
  <c r="AJ489" i="23"/>
  <c r="AJ495" i="23"/>
  <c r="AJ501" i="23"/>
  <c r="AJ507" i="23"/>
  <c r="AJ513" i="23"/>
  <c r="AJ519" i="23"/>
  <c r="AC115" i="23"/>
  <c r="AC117" i="23" s="1"/>
  <c r="Q156" i="23"/>
  <c r="AB162" i="23"/>
  <c r="AA162" i="23"/>
  <c r="Z162" i="23"/>
  <c r="Y162" i="23"/>
  <c r="W159" i="23"/>
  <c r="V159" i="23"/>
  <c r="U159" i="23"/>
  <c r="T159" i="23"/>
  <c r="U177" i="23"/>
  <c r="V177" i="23"/>
  <c r="W177" i="23"/>
  <c r="X177" i="23"/>
  <c r="Y177" i="23"/>
  <c r="Z177" i="23"/>
  <c r="AA177" i="23"/>
  <c r="T177" i="23"/>
  <c r="AB180" i="23"/>
  <c r="AA180" i="23"/>
  <c r="Z180" i="23"/>
  <c r="Y180" i="23"/>
  <c r="X180" i="23"/>
  <c r="W180" i="23"/>
  <c r="V180" i="23"/>
  <c r="U180" i="23"/>
  <c r="T180" i="23"/>
  <c r="T174" i="23"/>
  <c r="U174" i="23"/>
  <c r="V174" i="23"/>
  <c r="W174" i="23"/>
  <c r="X174" i="23"/>
  <c r="Y174" i="23"/>
  <c r="Z174" i="23"/>
  <c r="AA174" i="23"/>
  <c r="AB174" i="23"/>
  <c r="R177" i="23"/>
  <c r="S177" i="23"/>
  <c r="R174" i="23"/>
  <c r="S174" i="23"/>
  <c r="AB84" i="23"/>
  <c r="AA84" i="23"/>
  <c r="Z84" i="23"/>
  <c r="Y84" i="23"/>
  <c r="X84" i="23"/>
  <c r="V81" i="23"/>
  <c r="U81" i="23"/>
  <c r="T81" i="23"/>
  <c r="T66" i="23"/>
  <c r="AB69" i="23"/>
  <c r="AA69" i="23"/>
  <c r="Z69" i="23"/>
  <c r="AC82" i="23" l="1"/>
  <c r="AC84" i="23" s="1"/>
  <c r="W84" i="23"/>
  <c r="Q177" i="23"/>
  <c r="AC175" i="23"/>
  <c r="AC177" i="23" s="1"/>
  <c r="AC64" i="23"/>
  <c r="AC66" i="23" s="1"/>
  <c r="AC178" i="23"/>
  <c r="AC180" i="23" s="1"/>
  <c r="AC79" i="23"/>
  <c r="AC81" i="23" s="1"/>
  <c r="X162" i="23"/>
  <c r="AC160" i="23"/>
  <c r="AC162" i="23" s="1"/>
  <c r="Y69" i="23"/>
  <c r="AC67" i="23"/>
  <c r="AC69" i="23" s="1"/>
  <c r="Q174" i="23"/>
  <c r="AC172" i="23"/>
  <c r="AC174" i="23" s="1"/>
  <c r="AB45" i="23"/>
  <c r="AA45" i="23"/>
  <c r="Z45" i="23"/>
  <c r="T39" i="23"/>
  <c r="T42" i="23" s="1"/>
  <c r="S39" i="23"/>
  <c r="S42" i="23" s="1"/>
  <c r="R39" i="23"/>
  <c r="Q39" i="23" l="1"/>
  <c r="AC37" i="23"/>
  <c r="AC39" i="23" s="1"/>
  <c r="Y45" i="23"/>
  <c r="AC43" i="23"/>
  <c r="AC45" i="23" s="1"/>
  <c r="AO67" i="23"/>
  <c r="AN67" i="23"/>
  <c r="AM67" i="23"/>
  <c r="AL67" i="23"/>
  <c r="AK67" i="23"/>
  <c r="AJ67" i="23"/>
  <c r="AI67" i="23"/>
  <c r="AH67" i="23"/>
  <c r="AG67" i="23"/>
  <c r="AF67" i="23"/>
  <c r="AE67" i="23"/>
  <c r="AD67" i="23"/>
  <c r="AE62" i="23" l="1"/>
  <c r="AE56" i="23"/>
  <c r="AE58" i="23"/>
  <c r="AE59" i="23"/>
  <c r="AE61" i="23"/>
  <c r="AE55" i="23"/>
  <c r="AE47" i="23"/>
  <c r="AE41" i="23"/>
  <c r="AE49" i="23"/>
  <c r="AE43" i="23"/>
  <c r="AE50" i="23"/>
  <c r="AE44" i="23"/>
  <c r="AE46" i="23"/>
  <c r="AE40" i="23"/>
  <c r="AB171" i="23"/>
  <c r="AA171" i="23"/>
  <c r="Z171" i="23"/>
  <c r="Y171" i="23"/>
  <c r="X171" i="23"/>
  <c r="W171" i="23"/>
  <c r="V171" i="23"/>
  <c r="U171" i="23"/>
  <c r="T171" i="23"/>
  <c r="S171" i="23"/>
  <c r="R171" i="23"/>
  <c r="AB78" i="23"/>
  <c r="AA78" i="23"/>
  <c r="Z78" i="23"/>
  <c r="Y78" i="23"/>
  <c r="X78" i="23"/>
  <c r="W78" i="23"/>
  <c r="V78" i="23"/>
  <c r="U78" i="23"/>
  <c r="T78" i="23"/>
  <c r="S78" i="23"/>
  <c r="AB60" i="23"/>
  <c r="AA60" i="23"/>
  <c r="Z60" i="23"/>
  <c r="Y60" i="23"/>
  <c r="X60" i="23"/>
  <c r="W60" i="23"/>
  <c r="V60" i="23"/>
  <c r="U60" i="23"/>
  <c r="T60" i="23"/>
  <c r="S60" i="23"/>
  <c r="AB36" i="23"/>
  <c r="AA36" i="23"/>
  <c r="Z36" i="23"/>
  <c r="Y36" i="23"/>
  <c r="X36" i="23"/>
  <c r="W36" i="23"/>
  <c r="U36" i="23"/>
  <c r="T36" i="23"/>
  <c r="S36" i="23"/>
  <c r="AF58" i="23" l="1"/>
  <c r="AF49" i="23"/>
  <c r="AF43" i="23"/>
  <c r="AF37" i="23"/>
  <c r="AF59" i="23"/>
  <c r="AF50" i="23"/>
  <c r="AF44" i="23"/>
  <c r="AF38" i="23"/>
  <c r="AF61" i="23"/>
  <c r="AF55" i="23"/>
  <c r="AF46" i="23"/>
  <c r="AF40" i="23"/>
  <c r="AF62" i="23"/>
  <c r="AF56" i="23"/>
  <c r="AF47" i="23"/>
  <c r="AF41" i="23"/>
  <c r="AE45" i="23"/>
  <c r="AE48" i="23"/>
  <c r="AE42" i="23"/>
  <c r="AE51" i="23"/>
  <c r="AE57" i="23"/>
  <c r="AE60" i="23"/>
  <c r="AE63" i="23"/>
  <c r="AC76" i="23"/>
  <c r="AC78" i="23" s="1"/>
  <c r="Q171" i="23"/>
  <c r="AC58" i="23"/>
  <c r="AC60" i="23" s="1"/>
  <c r="AC34" i="23"/>
  <c r="AC36" i="23" s="1"/>
  <c r="V192" i="23"/>
  <c r="Z192" i="23"/>
  <c r="AF42" i="23" l="1"/>
  <c r="AF39" i="23"/>
  <c r="AF48" i="23"/>
  <c r="AF45" i="23"/>
  <c r="AF57" i="23"/>
  <c r="AF51" i="23"/>
  <c r="AF63" i="23"/>
  <c r="AF60" i="23"/>
  <c r="Q192" i="23"/>
  <c r="AC190" i="23"/>
  <c r="AC192" i="23" s="1"/>
  <c r="R192" i="23"/>
  <c r="AB192" i="23"/>
  <c r="AA192" i="23"/>
  <c r="W192" i="23"/>
  <c r="Y192" i="23"/>
  <c r="U192" i="23"/>
  <c r="X192" i="23"/>
  <c r="T192" i="23"/>
  <c r="S192" i="23"/>
  <c r="Q63" i="23" l="1"/>
  <c r="AC61" i="23"/>
  <c r="AC63" i="23" s="1"/>
  <c r="AC109" i="23"/>
  <c r="AC111" i="23" s="1"/>
  <c r="AF855" i="23" l="1"/>
  <c r="AF839" i="23"/>
  <c r="AF794" i="23"/>
  <c r="AF827" i="23"/>
  <c r="AF780" i="23"/>
  <c r="AF772" i="23"/>
  <c r="AF748" i="23"/>
  <c r="AF768" i="23"/>
  <c r="AF736" i="23"/>
  <c r="AF720" i="23"/>
  <c r="AF704" i="23"/>
  <c r="AF688" i="23"/>
  <c r="AF675" i="23"/>
  <c r="AF659" i="23"/>
  <c r="AF630" i="23"/>
  <c r="AF617" i="23"/>
  <c r="AF601" i="23"/>
  <c r="AF642" i="23"/>
  <c r="AF584" i="23"/>
  <c r="AF561" i="23"/>
  <c r="AF852" i="23"/>
  <c r="AF832" i="23"/>
  <c r="AF795" i="23"/>
  <c r="AF804" i="23"/>
  <c r="AF824" i="23"/>
  <c r="AF745" i="23"/>
  <c r="AF737" i="23"/>
  <c r="AF721" i="23"/>
  <c r="AF705" i="23"/>
  <c r="AF689" i="23"/>
  <c r="AF674" i="23"/>
  <c r="AF644" i="23"/>
  <c r="AF627" i="23"/>
  <c r="AF610" i="23"/>
  <c r="AF648" i="23"/>
  <c r="AF546" i="23"/>
  <c r="AF854" i="23"/>
  <c r="AF812" i="23"/>
  <c r="AF833" i="23"/>
  <c r="AF822" i="23"/>
  <c r="AF764" i="23"/>
  <c r="AF830" i="23"/>
  <c r="AF738" i="23"/>
  <c r="AF722" i="23"/>
  <c r="AF706" i="23"/>
  <c r="AF690" i="23"/>
  <c r="AF747" i="23"/>
  <c r="AF707" i="23"/>
  <c r="AF649" i="23"/>
  <c r="AF607" i="23"/>
  <c r="AF559" i="23"/>
  <c r="AF528" i="23"/>
  <c r="AF506" i="23"/>
  <c r="AF482" i="23"/>
  <c r="AF398" i="23"/>
  <c r="AF576" i="23"/>
  <c r="AF428" i="23"/>
  <c r="AF419" i="23"/>
  <c r="AF347" i="23"/>
  <c r="AF323" i="23"/>
  <c r="AF299" i="23"/>
  <c r="AF275" i="23"/>
  <c r="AF238" i="23"/>
  <c r="AF214" i="23"/>
  <c r="AF835" i="23"/>
  <c r="AF735" i="23"/>
  <c r="AF678" i="23"/>
  <c r="AF616" i="23"/>
  <c r="AF643" i="23"/>
  <c r="AF540" i="23"/>
  <c r="AF520" i="23"/>
  <c r="AF496" i="23"/>
  <c r="AF591" i="23"/>
  <c r="AF578" i="23"/>
  <c r="AF594" i="23"/>
  <c r="AF577" i="23"/>
  <c r="AF400" i="23"/>
  <c r="AF371" i="23"/>
  <c r="AF349" i="23"/>
  <c r="AF325" i="23"/>
  <c r="AF301" i="23"/>
  <c r="AF277" i="23"/>
  <c r="AF253" i="23"/>
  <c r="AF221" i="23"/>
  <c r="AF849" i="23"/>
  <c r="AF851" i="23"/>
  <c r="AF811" i="23"/>
  <c r="AF837" i="23"/>
  <c r="AF818" i="23"/>
  <c r="AF778" i="23"/>
  <c r="AF770" i="23"/>
  <c r="AF744" i="23"/>
  <c r="AF766" i="23"/>
  <c r="AF732" i="23"/>
  <c r="AF716" i="23"/>
  <c r="AF700" i="23"/>
  <c r="AF823" i="23"/>
  <c r="AF671" i="23"/>
  <c r="AF653" i="23"/>
  <c r="AF626" i="23"/>
  <c r="AF613" i="23"/>
  <c r="AF660" i="23"/>
  <c r="AF596" i="23"/>
  <c r="AF579" i="23"/>
  <c r="AF557" i="23"/>
  <c r="AF847" i="23"/>
  <c r="AF840" i="23"/>
  <c r="AF791" i="23"/>
  <c r="AF815" i="23"/>
  <c r="AF763" i="23"/>
  <c r="AF819" i="23"/>
  <c r="AF733" i="23"/>
  <c r="AF717" i="23"/>
  <c r="AF701" i="23"/>
  <c r="AF687" i="23"/>
  <c r="AF670" i="23"/>
  <c r="AF639" i="23"/>
  <c r="AF623" i="23"/>
  <c r="AF606" i="23"/>
  <c r="AF846" i="23"/>
  <c r="AF802" i="23"/>
  <c r="AF801" i="23"/>
  <c r="AF785" i="23"/>
  <c r="AF776" i="23"/>
  <c r="AF756" i="23"/>
  <c r="AF817" i="23"/>
  <c r="AF826" i="23"/>
  <c r="AF728" i="23"/>
  <c r="AF712" i="23"/>
  <c r="AF696" i="23"/>
  <c r="AF684" i="23"/>
  <c r="AF658" i="23"/>
  <c r="AF638" i="23"/>
  <c r="AF622" i="23"/>
  <c r="AF609" i="23"/>
  <c r="AF657" i="23"/>
  <c r="AF592" i="23"/>
  <c r="AF570" i="23"/>
  <c r="AF553" i="23"/>
  <c r="AF843" i="23"/>
  <c r="AF816" i="23"/>
  <c r="AF842" i="23"/>
  <c r="AF798" i="23"/>
  <c r="AF800" i="23"/>
  <c r="AF782" i="23"/>
  <c r="AF774" i="23"/>
  <c r="AF752" i="23"/>
  <c r="AF799" i="23"/>
  <c r="AF740" i="23"/>
  <c r="AF724" i="23"/>
  <c r="AF708" i="23"/>
  <c r="AF692" i="23"/>
  <c r="AF680" i="23"/>
  <c r="AF650" i="23"/>
  <c r="AF634" i="23"/>
  <c r="AF621" i="23"/>
  <c r="AF605" i="23"/>
  <c r="AF647" i="23"/>
  <c r="AF588" i="23"/>
  <c r="AF565" i="23"/>
  <c r="AF549" i="23"/>
  <c r="AF836" i="23"/>
  <c r="AF806" i="23"/>
  <c r="AF805" i="23"/>
  <c r="AF787" i="23"/>
  <c r="AF749" i="23"/>
  <c r="AF741" i="23"/>
  <c r="AF725" i="23"/>
  <c r="AF709" i="23"/>
  <c r="AF693" i="23"/>
  <c r="AF679" i="23"/>
  <c r="AF655" i="23"/>
  <c r="AF631" i="23"/>
  <c r="AF614" i="23"/>
  <c r="AF656" i="23"/>
  <c r="AF550" i="23"/>
  <c r="AF858" i="23"/>
  <c r="AF834" i="23"/>
  <c r="AF792" i="23"/>
  <c r="AF808" i="23"/>
  <c r="AF767" i="23"/>
  <c r="AF746" i="23"/>
  <c r="AF742" i="23"/>
  <c r="AF726" i="23"/>
  <c r="AF710" i="23"/>
  <c r="AF694" i="23"/>
  <c r="AF797" i="23"/>
  <c r="AF723" i="23"/>
  <c r="AF672" i="23"/>
  <c r="AF615" i="23"/>
  <c r="AF665" i="23"/>
  <c r="AF535" i="23"/>
  <c r="AF512" i="23"/>
  <c r="AF488" i="23"/>
  <c r="AF404" i="23"/>
  <c r="AF589" i="23"/>
  <c r="AF370" i="23"/>
  <c r="AF367" i="23"/>
  <c r="AF353" i="23"/>
  <c r="AF329" i="23"/>
  <c r="AF305" i="23"/>
  <c r="AF281" i="23"/>
  <c r="AF257" i="23"/>
  <c r="AF220" i="23"/>
  <c r="AF850" i="23"/>
  <c r="AF765" i="23"/>
  <c r="AF686" i="23"/>
  <c r="AF629" i="23"/>
  <c r="AF664" i="23"/>
  <c r="AF543" i="23"/>
  <c r="AF525" i="23"/>
  <c r="AF502" i="23"/>
  <c r="AF595" i="23"/>
  <c r="AF582" i="23"/>
  <c r="AF598" i="23"/>
  <c r="AF581" i="23"/>
  <c r="AF406" i="23"/>
  <c r="AF377" i="23"/>
  <c r="AF355" i="23"/>
  <c r="AF331" i="23"/>
  <c r="AF307" i="23"/>
  <c r="AF283" i="23"/>
  <c r="AF259" i="23"/>
  <c r="AF227" i="23"/>
  <c r="AF861" i="23"/>
  <c r="AF783" i="23"/>
  <c r="AF813" i="23"/>
  <c r="AF729" i="23"/>
  <c r="AF654" i="23"/>
  <c r="AF558" i="23"/>
  <c r="AF848" i="23"/>
  <c r="AF809" i="23"/>
  <c r="AF754" i="23"/>
  <c r="AF734" i="23"/>
  <c r="AF702" i="23"/>
  <c r="AF825" i="23"/>
  <c r="AF636" i="23"/>
  <c r="AF551" i="23"/>
  <c r="AF500" i="23"/>
  <c r="AF392" i="23"/>
  <c r="AF425" i="23"/>
  <c r="AF341" i="23"/>
  <c r="AF293" i="23"/>
  <c r="AF232" i="23"/>
  <c r="AF831" i="23"/>
  <c r="AF666" i="23"/>
  <c r="AF560" i="23"/>
  <c r="AF514" i="23"/>
  <c r="AF587" i="23"/>
  <c r="AF590" i="23"/>
  <c r="AF394" i="23"/>
  <c r="AF343" i="23"/>
  <c r="AF295" i="23"/>
  <c r="AF239" i="23"/>
  <c r="AF786" i="23"/>
  <c r="AF777" i="23"/>
  <c r="AF829" i="23"/>
  <c r="AF699" i="23"/>
  <c r="AF645" i="23"/>
  <c r="AF624" i="23"/>
  <c r="AF652" i="23"/>
  <c r="AF541" i="23"/>
  <c r="AF521" i="23"/>
  <c r="AF522" i="23" s="1"/>
  <c r="AF497" i="23"/>
  <c r="AF498" i="23" s="1"/>
  <c r="AF407" i="23"/>
  <c r="AF408" i="23" s="1"/>
  <c r="AF593" i="23"/>
  <c r="AF379" i="23"/>
  <c r="AF473" i="23"/>
  <c r="AF458" i="23"/>
  <c r="AF437" i="23"/>
  <c r="AF356" i="23"/>
  <c r="AF357" i="23" s="1"/>
  <c r="AF332" i="23"/>
  <c r="AF308" i="23"/>
  <c r="AF309" i="23" s="1"/>
  <c r="AF284" i="23"/>
  <c r="AF285" i="23" s="1"/>
  <c r="AF845" i="23"/>
  <c r="AF682" i="23"/>
  <c r="AF651" i="23"/>
  <c r="AF397" i="23"/>
  <c r="AF268" i="23"/>
  <c r="AF203" i="23"/>
  <c r="AF136" i="23"/>
  <c r="AF112" i="23"/>
  <c r="AF88" i="23"/>
  <c r="AF424" i="23"/>
  <c r="AF247" i="23"/>
  <c r="AF163" i="23"/>
  <c r="AF673" i="23"/>
  <c r="AF531" i="23"/>
  <c r="AF358" i="23"/>
  <c r="AF262" i="23"/>
  <c r="AF152" i="23"/>
  <c r="AF125" i="23"/>
  <c r="AF101" i="23"/>
  <c r="AF74" i="23"/>
  <c r="AF442" i="23"/>
  <c r="AF209" i="23"/>
  <c r="AF472" i="23"/>
  <c r="AF244" i="23"/>
  <c r="AF646" i="23"/>
  <c r="AF505" i="23"/>
  <c r="AF380" i="23"/>
  <c r="AF280" i="23"/>
  <c r="AF176" i="23"/>
  <c r="AF127" i="23"/>
  <c r="AF103" i="23"/>
  <c r="AF82" i="23"/>
  <c r="AF418" i="23"/>
  <c r="AF250" i="23"/>
  <c r="AF166" i="23"/>
  <c r="AF179" i="23"/>
  <c r="AF695" i="23"/>
  <c r="AF499" i="23"/>
  <c r="AF789" i="23"/>
  <c r="AF713" i="23"/>
  <c r="AF635" i="23"/>
  <c r="AF554" i="23"/>
  <c r="AF844" i="23"/>
  <c r="AF814" i="23"/>
  <c r="AF750" i="23"/>
  <c r="AF730" i="23"/>
  <c r="AF698" i="23"/>
  <c r="AF739" i="23"/>
  <c r="AF628" i="23"/>
  <c r="AF539" i="23"/>
  <c r="AF494" i="23"/>
  <c r="AF597" i="23"/>
  <c r="AF422" i="23"/>
  <c r="AF335" i="23"/>
  <c r="AF287" i="23"/>
  <c r="AF226" i="23"/>
  <c r="AF793" i="23"/>
  <c r="AF637" i="23"/>
  <c r="AF552" i="23"/>
  <c r="AF508" i="23"/>
  <c r="AF583" i="23"/>
  <c r="AF586" i="23"/>
  <c r="AF388" i="23"/>
  <c r="AF337" i="23"/>
  <c r="AF289" i="23"/>
  <c r="AF233" i="23"/>
  <c r="AF234" i="23" s="1"/>
  <c r="AF784" i="23"/>
  <c r="AF775" i="23"/>
  <c r="AF755" i="23"/>
  <c r="AF685" i="23"/>
  <c r="AF667" i="23"/>
  <c r="AF619" i="23"/>
  <c r="AF555" i="23"/>
  <c r="AF537" i="23"/>
  <c r="AF515" i="23"/>
  <c r="AF491" i="23"/>
  <c r="AF401" i="23"/>
  <c r="AF585" i="23"/>
  <c r="AF373" i="23"/>
  <c r="AF470" i="23"/>
  <c r="AF455" i="23"/>
  <c r="AF415" i="23"/>
  <c r="AF350" i="23"/>
  <c r="AF326" i="23"/>
  <c r="AF302" i="23"/>
  <c r="AF278" i="23"/>
  <c r="AF820" i="23"/>
  <c r="AF663" i="23"/>
  <c r="AF538" i="23"/>
  <c r="AF340" i="23"/>
  <c r="AF260" i="23"/>
  <c r="AF155" i="23"/>
  <c r="AF130" i="23"/>
  <c r="AF106" i="23"/>
  <c r="AF79" i="23"/>
  <c r="AF412" i="23"/>
  <c r="AF208" i="23"/>
  <c r="AF245" i="23"/>
  <c r="AF625" i="23"/>
  <c r="AF511" i="23"/>
  <c r="AF334" i="23"/>
  <c r="AF229" i="23"/>
  <c r="AF143" i="23"/>
  <c r="AF119" i="23"/>
  <c r="AF95" i="23"/>
  <c r="AF65" i="23"/>
  <c r="AF196" i="23"/>
  <c r="AF191" i="23"/>
  <c r="AF457" i="23"/>
  <c r="AF181" i="23"/>
  <c r="AF620" i="23"/>
  <c r="AF481" i="23"/>
  <c r="AF352" i="23"/>
  <c r="AF753" i="23"/>
  <c r="AF697" i="23"/>
  <c r="AF618" i="23"/>
  <c r="AF542" i="23"/>
  <c r="AF810" i="23"/>
  <c r="AF790" i="23"/>
  <c r="AF807" i="23"/>
  <c r="AF718" i="23"/>
  <c r="AF828" i="23"/>
  <c r="AF691" i="23"/>
  <c r="AF599" i="23"/>
  <c r="AF524" i="23"/>
  <c r="AF661" i="23"/>
  <c r="AF562" i="23"/>
  <c r="AF413" i="23"/>
  <c r="AF414" i="23" s="1"/>
  <c r="AF317" i="23"/>
  <c r="AF269" i="23"/>
  <c r="AF199" i="23"/>
  <c r="AF719" i="23"/>
  <c r="AF608" i="23"/>
  <c r="AF536" i="23"/>
  <c r="AF490" i="23"/>
  <c r="AF569" i="23"/>
  <c r="AF568" i="23"/>
  <c r="AF368" i="23"/>
  <c r="AF319" i="23"/>
  <c r="AF271" i="23"/>
  <c r="AF215" i="23"/>
  <c r="AF781" i="23"/>
  <c r="AF773" i="23"/>
  <c r="AF731" i="23"/>
  <c r="AF676" i="23"/>
  <c r="AF640" i="23"/>
  <c r="AF611" i="23"/>
  <c r="AF547" i="23"/>
  <c r="AF530" i="23"/>
  <c r="AF509" i="23"/>
  <c r="AF485" i="23"/>
  <c r="AF395" i="23"/>
  <c r="AF580" i="23"/>
  <c r="AF479" i="23"/>
  <c r="AF467" i="23"/>
  <c r="AF449" i="23"/>
  <c r="AF364" i="23"/>
  <c r="AF344" i="23"/>
  <c r="AF345" i="23" s="1"/>
  <c r="AF320" i="23"/>
  <c r="AF321" i="23" s="1"/>
  <c r="AF296" i="23"/>
  <c r="AF272" i="23"/>
  <c r="AF803" i="23"/>
  <c r="AF633" i="23"/>
  <c r="AF517" i="23"/>
  <c r="AF316" i="23"/>
  <c r="AF236" i="23"/>
  <c r="AF151" i="23"/>
  <c r="AF124" i="23"/>
  <c r="AF100" i="23"/>
  <c r="AF73" i="23"/>
  <c r="AF194" i="23"/>
  <c r="AF190" i="23"/>
  <c r="AF182" i="23"/>
  <c r="AF556" i="23"/>
  <c r="AF487" i="23"/>
  <c r="AF310" i="23"/>
  <c r="AF217" i="23"/>
  <c r="AF137" i="23"/>
  <c r="AF113" i="23"/>
  <c r="AF89" i="23"/>
  <c r="AF475" i="23"/>
  <c r="AF169" i="23"/>
  <c r="AF185" i="23"/>
  <c r="AF433" i="23"/>
  <c r="AF751" i="23"/>
  <c r="AF548" i="23"/>
  <c r="AF409" i="23"/>
  <c r="AF328" i="23"/>
  <c r="AF230" i="23"/>
  <c r="AF139" i="23"/>
  <c r="AF115" i="23"/>
  <c r="AF91" i="23"/>
  <c r="AF70" i="23"/>
  <c r="AF170" i="23"/>
  <c r="AF171" i="23" s="1"/>
  <c r="AF205" i="23"/>
  <c r="AF145" i="23"/>
  <c r="AF860" i="23"/>
  <c r="AF612" i="23"/>
  <c r="AF821" i="23"/>
  <c r="AF683" i="23"/>
  <c r="AF602" i="23"/>
  <c r="AF857" i="23"/>
  <c r="AF796" i="23"/>
  <c r="AF788" i="23"/>
  <c r="AF769" i="23"/>
  <c r="AF714" i="23"/>
  <c r="AF841" i="23"/>
  <c r="AF681" i="23"/>
  <c r="AF668" i="23"/>
  <c r="AF518" i="23"/>
  <c r="AF410" i="23"/>
  <c r="AF411" i="23" s="1"/>
  <c r="AF376" i="23"/>
  <c r="AF359" i="23"/>
  <c r="AF311" i="23"/>
  <c r="AF263" i="23"/>
  <c r="AF154" i="23"/>
  <c r="AF703" i="23"/>
  <c r="AF600" i="23"/>
  <c r="AF529" i="23"/>
  <c r="AF484" i="23"/>
  <c r="AF564" i="23"/>
  <c r="AF563" i="23"/>
  <c r="AF361" i="23"/>
  <c r="AF313" i="23"/>
  <c r="AF265" i="23"/>
  <c r="AF200" i="23"/>
  <c r="AF779" i="23"/>
  <c r="AF771" i="23"/>
  <c r="AF715" i="23"/>
  <c r="AF662" i="23"/>
  <c r="AF632" i="23"/>
  <c r="AF603" i="23"/>
  <c r="AF544" i="23"/>
  <c r="AF526" i="23"/>
  <c r="AF503" i="23"/>
  <c r="AF669" i="23"/>
  <c r="AF389" i="23"/>
  <c r="AF566" i="23"/>
  <c r="AF476" i="23"/>
  <c r="AF464" i="23"/>
  <c r="AF443" i="23"/>
  <c r="AF362" i="23"/>
  <c r="AF338" i="23"/>
  <c r="AF314" i="23"/>
  <c r="AF315" i="23" s="1"/>
  <c r="AF290" i="23"/>
  <c r="AF291" i="23" s="1"/>
  <c r="AF266" i="23"/>
  <c r="AF743" i="23"/>
  <c r="AF604" i="23"/>
  <c r="AF493" i="23"/>
  <c r="AF292" i="23"/>
  <c r="AF224" i="23"/>
  <c r="AF142" i="23"/>
  <c r="AF118" i="23"/>
  <c r="AF94" i="23"/>
  <c r="AF64" i="23"/>
  <c r="AF173" i="23"/>
  <c r="AF184" i="23"/>
  <c r="AF727" i="23"/>
  <c r="AF545" i="23"/>
  <c r="AF391" i="23"/>
  <c r="AF286" i="23"/>
  <c r="AF175" i="23"/>
  <c r="AF131" i="23"/>
  <c r="AF107" i="23"/>
  <c r="AF80" i="23"/>
  <c r="AF463" i="23"/>
  <c r="AF248" i="23"/>
  <c r="AF249" i="23" s="1"/>
  <c r="AF164" i="23"/>
  <c r="AF165" i="23" s="1"/>
  <c r="AF421" i="23"/>
  <c r="AF711" i="23"/>
  <c r="AF527" i="23"/>
  <c r="AF416" i="23"/>
  <c r="AF304" i="23"/>
  <c r="AF218" i="23"/>
  <c r="AF133" i="23"/>
  <c r="AF109" i="23"/>
  <c r="AF85" i="23"/>
  <c r="AF430" i="23"/>
  <c r="AF383" i="23"/>
  <c r="AF187" i="23"/>
  <c r="AF242" i="23"/>
  <c r="AF838" i="23"/>
  <c r="AF523" i="23"/>
  <c r="AF254" i="23"/>
  <c r="AF76" i="23"/>
  <c r="AF158" i="23"/>
  <c r="AF365" i="23"/>
  <c r="AF274" i="23"/>
  <c r="AF202" i="23"/>
  <c r="AF128" i="23"/>
  <c r="AF129" i="23" s="1"/>
  <c r="AF104" i="23"/>
  <c r="AF105" i="23" s="1"/>
  <c r="AF83" i="23"/>
  <c r="AF84" i="23" s="1"/>
  <c r="AF454" i="23"/>
  <c r="AF212" i="23"/>
  <c r="AF161" i="23"/>
  <c r="AF448" i="23"/>
  <c r="AF178" i="23"/>
  <c r="AF148" i="23"/>
  <c r="AF197" i="23"/>
  <c r="AF198" i="23" s="1"/>
  <c r="AF641" i="23"/>
  <c r="AF346" i="23"/>
  <c r="AF256" i="23"/>
  <c r="AF149" i="23"/>
  <c r="AF122" i="23"/>
  <c r="AF98" i="23"/>
  <c r="AF77" i="23"/>
  <c r="AF193" i="23"/>
  <c r="AF206" i="23"/>
  <c r="AF146" i="23"/>
  <c r="AF427" i="23"/>
  <c r="AF157" i="23"/>
  <c r="AF374" i="23"/>
  <c r="AF223" i="23"/>
  <c r="AF110" i="23"/>
  <c r="AF382" i="23"/>
  <c r="AF466" i="23"/>
  <c r="AF121" i="23"/>
  <c r="AF211" i="23"/>
  <c r="AF403" i="23"/>
  <c r="AF322" i="23"/>
  <c r="AF235" i="23"/>
  <c r="AF140" i="23"/>
  <c r="AF141" i="23" s="1"/>
  <c r="AF116" i="23"/>
  <c r="AF117" i="23" s="1"/>
  <c r="AF92" i="23"/>
  <c r="AF71" i="23"/>
  <c r="AF72" i="23" s="1"/>
  <c r="AF172" i="23"/>
  <c r="AF188" i="23"/>
  <c r="AF478" i="23"/>
  <c r="AF251" i="23"/>
  <c r="AF97" i="23"/>
  <c r="AF160" i="23"/>
  <c r="AF298" i="23"/>
  <c r="AF134" i="23"/>
  <c r="AF86" i="23"/>
  <c r="AF469" i="23"/>
  <c r="AF167" i="23"/>
  <c r="AF241" i="23"/>
  <c r="AE857" i="23"/>
  <c r="AE845" i="23"/>
  <c r="AE829" i="23"/>
  <c r="AE812" i="23"/>
  <c r="AE787" i="23"/>
  <c r="AE769" i="23"/>
  <c r="AE780" i="23"/>
  <c r="AE746" i="23"/>
  <c r="AE729" i="23"/>
  <c r="AE710" i="23"/>
  <c r="AE753" i="23"/>
  <c r="AE712" i="23"/>
  <c r="AE637" i="23"/>
  <c r="AE608" i="23"/>
  <c r="AE592" i="23"/>
  <c r="AE579" i="23"/>
  <c r="AE643" i="23"/>
  <c r="AE834" i="23"/>
  <c r="AE818" i="23"/>
  <c r="AE799" i="23"/>
  <c r="AE736" i="23"/>
  <c r="AE685" i="23"/>
  <c r="AE713" i="23"/>
  <c r="AE670" i="23"/>
  <c r="AE646" i="23"/>
  <c r="AE690" i="23"/>
  <c r="AE644" i="23"/>
  <c r="AE626" i="23"/>
  <c r="AE613" i="23"/>
  <c r="AE597" i="23"/>
  <c r="AE562" i="23"/>
  <c r="AE835" i="23"/>
  <c r="AE819" i="23"/>
  <c r="AE806" i="23"/>
  <c r="AE800" i="23"/>
  <c r="AE792" i="23"/>
  <c r="AE788" i="23"/>
  <c r="AE751" i="23"/>
  <c r="AE743" i="23"/>
  <c r="AE727" i="23"/>
  <c r="AE701" i="23"/>
  <c r="AE686" i="23"/>
  <c r="AE671" i="23"/>
  <c r="AE707" i="23"/>
  <c r="AE691" i="23"/>
  <c r="AE635" i="23"/>
  <c r="AE606" i="23"/>
  <c r="AE590" i="23"/>
  <c r="AE577" i="23"/>
  <c r="AE660" i="23"/>
  <c r="AE848" i="23"/>
  <c r="AE832" i="23"/>
  <c r="AE784" i="23"/>
  <c r="AE628" i="23"/>
  <c r="AE564" i="23"/>
  <c r="AE542" i="23"/>
  <c r="AE526" i="23"/>
  <c r="AE503" i="23"/>
  <c r="AE419" i="23"/>
  <c r="AE457" i="23"/>
  <c r="AE376" i="23"/>
  <c r="AE449" i="23"/>
  <c r="AE181" i="23"/>
  <c r="AE230" i="23"/>
  <c r="AE176" i="23"/>
  <c r="AE128" i="23"/>
  <c r="AE104" i="23"/>
  <c r="AE71" i="23"/>
  <c r="AE756" i="23"/>
  <c r="AE785" i="23"/>
  <c r="AE720" i="23"/>
  <c r="AE640" i="23"/>
  <c r="AE582" i="23"/>
  <c r="AE547" i="23"/>
  <c r="AE527" i="23"/>
  <c r="AE505" i="23"/>
  <c r="AE481" i="23"/>
  <c r="AE454" i="23"/>
  <c r="AE861" i="23"/>
  <c r="AE841" i="23"/>
  <c r="AE825" i="23"/>
  <c r="AE804" i="23"/>
  <c r="AE768" i="23"/>
  <c r="AE771" i="23"/>
  <c r="AE741" i="23"/>
  <c r="AE725" i="23"/>
  <c r="AE684" i="23"/>
  <c r="AE745" i="23"/>
  <c r="AE667" i="23"/>
  <c r="AE633" i="23"/>
  <c r="AE620" i="23"/>
  <c r="AE604" i="23"/>
  <c r="AE588" i="23"/>
  <c r="AE570" i="23"/>
  <c r="AE560" i="23"/>
  <c r="AE846" i="23"/>
  <c r="AE830" i="23"/>
  <c r="AE815" i="23"/>
  <c r="AE796" i="23"/>
  <c r="AE763" i="23"/>
  <c r="AE732" i="23"/>
  <c r="AE681" i="23"/>
  <c r="AE709" i="23"/>
  <c r="AE662" i="23"/>
  <c r="AE645" i="23"/>
  <c r="AE653" i="23"/>
  <c r="AE638" i="23"/>
  <c r="AE622" i="23"/>
  <c r="AE609" i="23"/>
  <c r="AE593" i="23"/>
  <c r="AE580" i="23"/>
  <c r="AE561" i="23"/>
  <c r="AE847" i="23"/>
  <c r="AE831" i="23"/>
  <c r="AE816" i="23"/>
  <c r="AE802" i="23"/>
  <c r="AE791" i="23"/>
  <c r="AE776" i="23"/>
  <c r="AE770" i="23"/>
  <c r="AE747" i="23"/>
  <c r="AE739" i="23"/>
  <c r="AE723" i="23"/>
  <c r="AE697" i="23"/>
  <c r="AE682" i="23"/>
  <c r="AE764" i="23"/>
  <c r="AE703" i="23"/>
  <c r="AE663" i="23"/>
  <c r="AE631" i="23"/>
  <c r="AE618" i="23"/>
  <c r="AE602" i="23"/>
  <c r="AE586" i="23"/>
  <c r="AE568" i="23"/>
  <c r="AE652" i="23"/>
  <c r="AE844" i="23"/>
  <c r="AE828" i="23"/>
  <c r="AE730" i="23"/>
  <c r="AE615" i="23"/>
  <c r="AE554" i="23"/>
  <c r="AE538" i="23"/>
  <c r="AE521" i="23"/>
  <c r="AE497" i="23"/>
  <c r="AE413" i="23"/>
  <c r="AE433" i="23"/>
  <c r="AE370" i="23"/>
  <c r="AE367" i="23"/>
  <c r="AE178" i="23"/>
  <c r="AE224" i="23"/>
  <c r="AE152" i="23"/>
  <c r="AE122" i="23"/>
  <c r="AE98" i="23"/>
  <c r="AE752" i="23"/>
  <c r="AE742" i="23"/>
  <c r="AE669" i="23"/>
  <c r="AE624" i="23"/>
  <c r="AE543" i="23"/>
  <c r="AE523" i="23"/>
  <c r="AE499" i="23"/>
  <c r="AE415" i="23"/>
  <c r="AE424" i="23"/>
  <c r="AE855" i="23"/>
  <c r="AE837" i="23"/>
  <c r="AE821" i="23"/>
  <c r="AE794" i="23"/>
  <c r="AE777" i="23"/>
  <c r="AE766" i="23"/>
  <c r="AE754" i="23"/>
  <c r="AE737" i="23"/>
  <c r="AE719" i="23"/>
  <c r="AE680" i="23"/>
  <c r="AE782" i="23"/>
  <c r="AE659" i="23"/>
  <c r="AE629" i="23"/>
  <c r="AE616" i="23"/>
  <c r="AE600" i="23"/>
  <c r="AE584" i="23"/>
  <c r="AE565" i="23"/>
  <c r="AE556" i="23"/>
  <c r="AE842" i="23"/>
  <c r="AE826" i="23"/>
  <c r="AE807" i="23"/>
  <c r="AE783" i="23"/>
  <c r="AE773" i="23"/>
  <c r="AE728" i="23"/>
  <c r="AE674" i="23"/>
  <c r="AE665" i="23"/>
  <c r="AE654" i="23"/>
  <c r="AE706" i="23"/>
  <c r="AE649" i="23"/>
  <c r="AE634" i="23"/>
  <c r="AE621" i="23"/>
  <c r="AE605" i="23"/>
  <c r="AE589" i="23"/>
  <c r="AE576" i="23"/>
  <c r="AE557" i="23"/>
  <c r="AE843" i="23"/>
  <c r="AE827" i="23"/>
  <c r="AE811" i="23"/>
  <c r="AE797" i="23"/>
  <c r="AE786" i="23"/>
  <c r="AE772" i="23"/>
  <c r="AE767" i="23"/>
  <c r="AE790" i="23"/>
  <c r="AE735" i="23"/>
  <c r="AE715" i="23"/>
  <c r="AE693" i="23"/>
  <c r="AE678" i="23"/>
  <c r="AE749" i="23"/>
  <c r="AE699" i="23"/>
  <c r="AE655" i="23"/>
  <c r="AE627" i="23"/>
  <c r="AE614" i="23"/>
  <c r="AE598" i="23"/>
  <c r="AE563" i="23"/>
  <c r="AE854" i="23"/>
  <c r="AE840" i="23"/>
  <c r="AE824" i="23"/>
  <c r="AE661" i="23"/>
  <c r="AE599" i="23"/>
  <c r="AE550" i="23"/>
  <c r="AE537" i="23"/>
  <c r="AE515" i="23"/>
  <c r="AE491" i="23"/>
  <c r="AE664" i="23"/>
  <c r="AE427" i="23"/>
  <c r="AE479" i="23"/>
  <c r="AE251" i="23"/>
  <c r="AE283" i="23"/>
  <c r="AE218" i="23"/>
  <c r="AE140" i="23"/>
  <c r="AE116" i="23"/>
  <c r="AE92" i="23"/>
  <c r="AE83" i="23"/>
  <c r="AE748" i="23"/>
  <c r="AE726" i="23"/>
  <c r="AE658" i="23"/>
  <c r="AE611" i="23"/>
  <c r="AE555" i="23"/>
  <c r="AE539" i="23"/>
  <c r="AE517" i="23"/>
  <c r="AE493" i="23"/>
  <c r="AE656" i="23"/>
  <c r="AE377" i="23"/>
  <c r="AE849" i="23"/>
  <c r="AE833" i="23"/>
  <c r="AE817" i="23"/>
  <c r="AE795" i="23"/>
  <c r="AE778" i="23"/>
  <c r="AE793" i="23"/>
  <c r="AE750" i="23"/>
  <c r="AE733" i="23"/>
  <c r="AE714" i="23"/>
  <c r="AE673" i="23"/>
  <c r="AE717" i="23"/>
  <c r="AE641" i="23"/>
  <c r="AE625" i="23"/>
  <c r="AE612" i="23"/>
  <c r="AE596" i="23"/>
  <c r="AE648" i="23"/>
  <c r="AE851" i="23"/>
  <c r="AE838" i="23"/>
  <c r="AE822" i="23"/>
  <c r="AE803" i="23"/>
  <c r="AE775" i="23"/>
  <c r="AE740" i="23"/>
  <c r="AE724" i="23"/>
  <c r="AE716" i="23"/>
  <c r="AE657" i="23"/>
  <c r="AE650" i="23"/>
  <c r="AE698" i="23"/>
  <c r="AE630" i="23"/>
  <c r="AE617" i="23"/>
  <c r="AE601" i="23"/>
  <c r="AE585" i="23"/>
  <c r="AE566" i="23"/>
  <c r="AE852" i="23"/>
  <c r="AE839" i="23"/>
  <c r="AE823" i="23"/>
  <c r="AE810" i="23"/>
  <c r="AE808" i="23"/>
  <c r="AE781" i="23"/>
  <c r="AE814" i="23"/>
  <c r="AE755" i="23"/>
  <c r="AE765" i="23"/>
  <c r="AE731" i="23"/>
  <c r="AE705" i="23"/>
  <c r="AE689" i="23"/>
  <c r="AE675" i="23"/>
  <c r="AE721" i="23"/>
  <c r="AE695" i="23"/>
  <c r="AE639" i="23"/>
  <c r="AE623" i="23"/>
  <c r="AE610" i="23"/>
  <c r="AE594" i="23"/>
  <c r="AE581" i="23"/>
  <c r="AE668" i="23"/>
  <c r="AE836" i="23"/>
  <c r="AE798" i="23"/>
  <c r="AE702" i="23"/>
  <c r="AE583" i="23"/>
  <c r="AE546" i="23"/>
  <c r="AE530" i="23"/>
  <c r="AE509" i="23"/>
  <c r="AE485" i="23"/>
  <c r="AE472" i="23"/>
  <c r="AE383" i="23"/>
  <c r="AE467" i="23"/>
  <c r="AE244" i="23"/>
  <c r="AE236" i="23"/>
  <c r="AE203" i="23"/>
  <c r="AE134" i="23"/>
  <c r="AE110" i="23"/>
  <c r="AE86" i="23"/>
  <c r="AE77" i="23"/>
  <c r="AE779" i="23"/>
  <c r="AE744" i="23"/>
  <c r="AE687" i="23"/>
  <c r="AE711" i="23"/>
  <c r="AE595" i="23"/>
  <c r="AE551" i="23"/>
  <c r="AE531" i="23"/>
  <c r="AE511" i="23"/>
  <c r="AE487" i="23"/>
  <c r="AE469" i="23"/>
  <c r="AE371" i="23"/>
  <c r="AE443" i="23"/>
  <c r="AE397" i="23"/>
  <c r="AE266" i="23"/>
  <c r="AE179" i="23"/>
  <c r="AE238" i="23"/>
  <c r="AE214" i="23"/>
  <c r="AE142" i="23"/>
  <c r="AE118" i="23"/>
  <c r="AE94" i="23"/>
  <c r="AE805" i="23"/>
  <c r="AE683" i="23"/>
  <c r="AE700" i="23"/>
  <c r="AE666" i="23"/>
  <c r="AE591" i="23"/>
  <c r="AE548" i="23"/>
  <c r="AE528" i="23"/>
  <c r="AE506" i="23"/>
  <c r="AE482" i="23"/>
  <c r="AE448" i="23"/>
  <c r="AE394" i="23"/>
  <c r="AE398" i="23"/>
  <c r="AE473" i="23"/>
  <c r="AE364" i="23"/>
  <c r="AE233" i="23"/>
  <c r="AE200" i="23"/>
  <c r="AE137" i="23"/>
  <c r="AE113" i="23"/>
  <c r="AE89" i="23"/>
  <c r="AE80" i="23"/>
  <c r="AE789" i="23"/>
  <c r="AE679" i="23"/>
  <c r="AE619" i="23"/>
  <c r="AE559" i="23"/>
  <c r="AE541" i="23"/>
  <c r="AE520" i="23"/>
  <c r="AE496" i="23"/>
  <c r="AE418" i="23"/>
  <c r="AE442" i="23"/>
  <c r="AE374" i="23"/>
  <c r="AE365" i="23"/>
  <c r="AE242" i="23"/>
  <c r="AE268" i="23"/>
  <c r="AE223" i="23"/>
  <c r="AE151" i="23"/>
  <c r="AE121" i="23"/>
  <c r="AE97" i="23"/>
  <c r="AE304" i="23"/>
  <c r="AE359" i="23"/>
  <c r="AE334" i="23"/>
  <c r="AE307" i="23"/>
  <c r="AE191" i="23"/>
  <c r="AE166" i="23"/>
  <c r="AE287" i="23"/>
  <c r="AE263" i="23"/>
  <c r="AE352" i="23"/>
  <c r="AE326" i="23"/>
  <c r="AE295" i="23"/>
  <c r="AE146" i="23"/>
  <c r="AE167" i="23"/>
  <c r="AE340" i="23"/>
  <c r="AE362" i="23"/>
  <c r="AE337" i="23"/>
  <c r="AE310" i="23"/>
  <c r="AE145" i="23"/>
  <c r="AE160" i="23"/>
  <c r="AE395" i="23"/>
  <c r="AE173" i="23"/>
  <c r="AE209" i="23"/>
  <c r="AE428" i="23"/>
  <c r="AE391" i="23"/>
  <c r="AE254" i="23"/>
  <c r="AE286" i="23"/>
  <c r="AE232" i="23"/>
  <c r="AE199" i="23"/>
  <c r="AE136" i="23"/>
  <c r="AE112" i="23"/>
  <c r="AE88" i="23"/>
  <c r="AE79" i="23"/>
  <c r="AE820" i="23"/>
  <c r="AE801" i="23"/>
  <c r="AE676" i="23"/>
  <c r="AE696" i="23"/>
  <c r="AE636" i="23"/>
  <c r="AE578" i="23"/>
  <c r="AE544" i="23"/>
  <c r="AE524" i="23"/>
  <c r="AE500" i="23"/>
  <c r="AE416" i="23"/>
  <c r="AE421" i="23"/>
  <c r="AE388" i="23"/>
  <c r="AE392" i="23"/>
  <c r="AE458" i="23"/>
  <c r="AE459" i="23" s="1"/>
  <c r="AE241" i="23"/>
  <c r="AE227" i="23"/>
  <c r="AE155" i="23"/>
  <c r="AE131" i="23"/>
  <c r="AE107" i="23"/>
  <c r="AE74" i="23"/>
  <c r="AE774" i="23"/>
  <c r="AE672" i="23"/>
  <c r="AE642" i="23"/>
  <c r="AE603" i="23"/>
  <c r="AE553" i="23"/>
  <c r="AE536" i="23"/>
  <c r="AE514" i="23"/>
  <c r="AE490" i="23"/>
  <c r="AE412" i="23"/>
  <c r="AE430" i="23"/>
  <c r="AE470" i="23"/>
  <c r="AE284" i="23"/>
  <c r="AE158" i="23"/>
  <c r="AE256" i="23"/>
  <c r="AE217" i="23"/>
  <c r="AE139" i="23"/>
  <c r="AE115" i="23"/>
  <c r="AE91" i="23"/>
  <c r="AE82" i="23"/>
  <c r="AE290" i="23"/>
  <c r="AE353" i="23"/>
  <c r="AE328" i="23"/>
  <c r="AE298" i="23"/>
  <c r="AE185" i="23"/>
  <c r="AE401" i="23"/>
  <c r="AE197" i="23"/>
  <c r="AE346" i="23"/>
  <c r="AE319" i="23"/>
  <c r="AE247" i="23"/>
  <c r="AE206" i="23"/>
  <c r="AE161" i="23"/>
  <c r="AE162" i="23" s="1"/>
  <c r="AE296" i="23"/>
  <c r="AE356" i="23"/>
  <c r="AE331" i="23"/>
  <c r="AE302" i="23"/>
  <c r="AE265" i="23"/>
  <c r="AE271" i="23"/>
  <c r="AE311" i="23"/>
  <c r="AE281" i="23"/>
  <c r="AE170" i="23"/>
  <c r="AE343" i="23"/>
  <c r="AE316" i="23"/>
  <c r="AE250" i="23"/>
  <c r="AE289" i="23"/>
  <c r="AE476" i="23"/>
  <c r="AE409" i="23"/>
  <c r="AE368" i="23"/>
  <c r="AE369" i="23" s="1"/>
  <c r="AE245" i="23"/>
  <c r="AE274" i="23"/>
  <c r="AE226" i="23"/>
  <c r="AE154" i="23"/>
  <c r="AE130" i="23"/>
  <c r="AE106" i="23"/>
  <c r="AE73" i="23"/>
  <c r="AE813" i="23"/>
  <c r="AE738" i="23"/>
  <c r="AE708" i="23"/>
  <c r="AE692" i="23"/>
  <c r="AE558" i="23"/>
  <c r="AE540" i="23"/>
  <c r="AE518" i="23"/>
  <c r="AE519" i="23" s="1"/>
  <c r="AE494" i="23"/>
  <c r="AE495" i="23" s="1"/>
  <c r="AE478" i="23"/>
  <c r="AE406" i="23"/>
  <c r="AE410" i="23"/>
  <c r="AE379" i="23"/>
  <c r="AE437" i="23"/>
  <c r="AE157" i="23"/>
  <c r="AE221" i="23"/>
  <c r="AE149" i="23"/>
  <c r="AE125" i="23"/>
  <c r="AE101" i="23"/>
  <c r="AE65" i="23"/>
  <c r="AE651" i="23"/>
  <c r="AE694" i="23"/>
  <c r="AE587" i="23"/>
  <c r="AE549" i="23"/>
  <c r="AE529" i="23"/>
  <c r="AE508" i="23"/>
  <c r="AE484" i="23"/>
  <c r="AE475" i="23"/>
  <c r="AE382" i="23"/>
  <c r="AE455" i="23"/>
  <c r="AE272" i="23"/>
  <c r="AE322" i="23"/>
  <c r="AE235" i="23"/>
  <c r="AE202" i="23"/>
  <c r="AE133" i="23"/>
  <c r="AE109" i="23"/>
  <c r="AE85" i="23"/>
  <c r="AE76" i="23"/>
  <c r="AE196" i="23"/>
  <c r="AE347" i="23"/>
  <c r="AE320" i="23"/>
  <c r="AE277" i="23"/>
  <c r="AE211" i="23"/>
  <c r="AE389" i="23"/>
  <c r="AE194" i="23"/>
  <c r="AE338" i="23"/>
  <c r="AE313" i="23"/>
  <c r="AE190" i="23"/>
  <c r="AE163" i="23"/>
  <c r="AE172" i="23"/>
  <c r="AE350" i="23"/>
  <c r="AE325" i="23"/>
  <c r="AE292" i="23"/>
  <c r="AE253" i="23"/>
  <c r="AE164" i="23"/>
  <c r="AE293" i="23"/>
  <c r="AE269" i="23"/>
  <c r="AE361" i="23"/>
  <c r="AE335" i="23"/>
  <c r="AE308" i="23"/>
  <c r="AE187" i="23"/>
  <c r="AE323" i="23"/>
  <c r="AE464" i="23"/>
  <c r="AE403" i="23"/>
  <c r="AE278" i="23"/>
  <c r="AE182" i="23"/>
  <c r="AE262" i="23"/>
  <c r="AE220" i="23"/>
  <c r="AE148" i="23"/>
  <c r="AE124" i="23"/>
  <c r="AE100" i="23"/>
  <c r="AE64" i="23"/>
  <c r="AE809" i="23"/>
  <c r="AE722" i="23"/>
  <c r="AE704" i="23"/>
  <c r="AE688" i="23"/>
  <c r="AE607" i="23"/>
  <c r="AE552" i="23"/>
  <c r="AE535" i="23"/>
  <c r="AE512" i="23"/>
  <c r="AE488" i="23"/>
  <c r="AE466" i="23"/>
  <c r="AE400" i="23"/>
  <c r="AE404" i="23"/>
  <c r="AE373" i="23"/>
  <c r="AE425" i="23"/>
  <c r="AE239" i="23"/>
  <c r="AE215" i="23"/>
  <c r="AE143" i="23"/>
  <c r="AE119" i="23"/>
  <c r="AE95" i="23"/>
  <c r="AE734" i="23"/>
  <c r="AE647" i="23"/>
  <c r="AE632" i="23"/>
  <c r="AE569" i="23"/>
  <c r="AE545" i="23"/>
  <c r="AE525" i="23"/>
  <c r="AE502" i="23"/>
  <c r="AE718" i="23"/>
  <c r="AE463" i="23"/>
  <c r="AE380" i="23"/>
  <c r="AE422" i="23"/>
  <c r="AE260" i="23"/>
  <c r="AE280" i="23"/>
  <c r="AE229" i="23"/>
  <c r="AE175" i="23"/>
  <c r="AE127" i="23"/>
  <c r="AE103" i="23"/>
  <c r="AE70" i="23"/>
  <c r="AE193" i="23"/>
  <c r="AE341" i="23"/>
  <c r="AE314" i="23"/>
  <c r="AE248" i="23"/>
  <c r="AE208" i="23"/>
  <c r="AE299" i="23"/>
  <c r="AE275" i="23"/>
  <c r="AE358" i="23"/>
  <c r="AE332" i="23"/>
  <c r="AE305" i="23"/>
  <c r="AE184" i="23"/>
  <c r="AE259" i="23"/>
  <c r="AE169" i="23"/>
  <c r="AE344" i="23"/>
  <c r="AE317" i="23"/>
  <c r="AE188" i="23"/>
  <c r="AE189" i="23" s="1"/>
  <c r="AE205" i="23"/>
  <c r="AE407" i="23"/>
  <c r="AE257" i="23"/>
  <c r="AE355" i="23"/>
  <c r="AE329" i="23"/>
  <c r="AE301" i="23"/>
  <c r="AE212" i="23"/>
  <c r="AE349" i="23"/>
  <c r="AE850" i="23"/>
  <c r="AE858" i="23"/>
  <c r="AE860" i="23"/>
  <c r="AF333" i="23" l="1"/>
  <c r="AF255" i="23"/>
  <c r="AF240" i="23"/>
  <c r="AF351" i="23"/>
  <c r="AF261" i="23"/>
  <c r="AF93" i="23"/>
  <c r="AE456" i="23"/>
  <c r="AF303" i="23"/>
  <c r="AF402" i="23"/>
  <c r="AF168" i="23"/>
  <c r="AF375" i="23"/>
  <c r="AF297" i="23"/>
  <c r="AF363" i="23"/>
  <c r="AF201" i="23"/>
  <c r="AF138" i="23"/>
  <c r="AF135" i="23"/>
  <c r="AF81" i="23"/>
  <c r="AF390" i="23"/>
  <c r="AF360" i="23"/>
  <c r="AF207" i="23"/>
  <c r="AF279" i="23"/>
  <c r="AF87" i="23"/>
  <c r="AF78" i="23"/>
  <c r="AF219" i="23"/>
  <c r="AF267" i="23"/>
  <c r="AF270" i="23"/>
  <c r="AF90" i="23"/>
  <c r="AF396" i="23"/>
  <c r="AF366" i="23"/>
  <c r="AF132" i="23"/>
  <c r="AF477" i="23"/>
  <c r="AF369" i="23"/>
  <c r="AF264" i="23"/>
  <c r="AF111" i="23"/>
  <c r="AF339" i="23"/>
  <c r="AF114" i="23"/>
  <c r="AF312" i="23"/>
  <c r="AF519" i="23"/>
  <c r="AF510" i="23"/>
  <c r="AF246" i="23"/>
  <c r="AF147" i="23"/>
  <c r="AF189" i="23"/>
  <c r="AF216" i="23"/>
  <c r="AF327" i="23"/>
  <c r="AF504" i="23"/>
  <c r="AF381" i="23"/>
  <c r="AF159" i="23"/>
  <c r="AF237" i="23"/>
  <c r="AF480" i="23"/>
  <c r="AF66" i="23"/>
  <c r="AF336" i="23"/>
  <c r="AF210" i="23"/>
  <c r="AF126" i="23"/>
  <c r="AF474" i="23"/>
  <c r="AF228" i="23"/>
  <c r="AF123" i="23"/>
  <c r="AF213" i="23"/>
  <c r="AF204" i="23"/>
  <c r="AF393" i="23"/>
  <c r="AF330" i="23"/>
  <c r="AF222" i="23"/>
  <c r="AF324" i="23"/>
  <c r="AF252" i="23"/>
  <c r="AF99" i="23"/>
  <c r="AF243" i="23"/>
  <c r="AF231" i="23"/>
  <c r="AF183" i="23"/>
  <c r="AF273" i="23"/>
  <c r="AF318" i="23"/>
  <c r="AF96" i="23"/>
  <c r="AF456" i="23"/>
  <c r="AF423" i="23"/>
  <c r="AF177" i="23"/>
  <c r="AF153" i="23"/>
  <c r="AF294" i="23"/>
  <c r="AF501" i="23"/>
  <c r="AF258" i="23"/>
  <c r="AF354" i="23"/>
  <c r="AF405" i="23"/>
  <c r="AF348" i="23"/>
  <c r="AF399" i="23"/>
  <c r="AF417" i="23"/>
  <c r="AF108" i="23"/>
  <c r="AF174" i="23"/>
  <c r="AF465" i="23"/>
  <c r="AF450" i="23"/>
  <c r="AF192" i="23"/>
  <c r="AF120" i="23"/>
  <c r="AF156" i="23"/>
  <c r="AF471" i="23"/>
  <c r="AF492" i="23"/>
  <c r="AF180" i="23"/>
  <c r="AF75" i="23"/>
  <c r="AF438" i="23"/>
  <c r="AF342" i="23"/>
  <c r="AF378" i="23"/>
  <c r="AF282" i="23"/>
  <c r="AF489" i="23"/>
  <c r="AF372" i="23"/>
  <c r="AF276" i="23"/>
  <c r="AF420" i="23"/>
  <c r="AF483" i="23"/>
  <c r="AF150" i="23"/>
  <c r="AF162" i="23"/>
  <c r="AF384" i="23"/>
  <c r="AF225" i="23"/>
  <c r="AF186" i="23"/>
  <c r="AF195" i="23"/>
  <c r="AF468" i="23"/>
  <c r="AF486" i="23"/>
  <c r="AF144" i="23"/>
  <c r="AF516" i="23"/>
  <c r="AF288" i="23"/>
  <c r="AF495" i="23"/>
  <c r="AF102" i="23"/>
  <c r="AF459" i="23"/>
  <c r="AF426" i="23"/>
  <c r="AF306" i="23"/>
  <c r="AF513" i="23"/>
  <c r="AF300" i="23"/>
  <c r="AF429" i="23"/>
  <c r="AF507" i="23"/>
  <c r="AE339" i="23"/>
  <c r="AE345" i="23"/>
  <c r="AE501" i="23"/>
  <c r="AE378" i="23"/>
  <c r="AE438" i="23"/>
  <c r="AE426" i="23"/>
  <c r="AE120" i="23"/>
  <c r="AE342" i="23"/>
  <c r="AE285" i="23"/>
  <c r="AE507" i="23"/>
  <c r="AE246" i="23"/>
  <c r="AE144" i="23"/>
  <c r="AE471" i="23"/>
  <c r="AE270" i="23"/>
  <c r="AE309" i="23"/>
  <c r="AE390" i="23"/>
  <c r="AE408" i="23"/>
  <c r="AE513" i="23"/>
  <c r="AE348" i="23"/>
  <c r="AE96" i="23"/>
  <c r="AE240" i="23"/>
  <c r="AE183" i="23"/>
  <c r="AE249" i="23"/>
  <c r="AE396" i="23"/>
  <c r="AE276" i="23"/>
  <c r="AE474" i="23"/>
  <c r="AE213" i="23"/>
  <c r="AE258" i="23"/>
  <c r="AE318" i="23"/>
  <c r="AE315" i="23"/>
  <c r="AE429" i="23"/>
  <c r="AE330" i="23"/>
  <c r="AE333" i="23"/>
  <c r="AE180" i="23"/>
  <c r="AE300" i="23"/>
  <c r="AE336" i="23"/>
  <c r="AE399" i="23"/>
  <c r="AE423" i="23"/>
  <c r="AE381" i="23"/>
  <c r="AE297" i="23"/>
  <c r="AE393" i="23"/>
  <c r="AE279" i="23"/>
  <c r="AE366" i="23"/>
  <c r="AE411" i="23"/>
  <c r="AE306" i="23"/>
  <c r="AE489" i="23"/>
  <c r="AE216" i="23"/>
  <c r="AE321" i="23"/>
  <c r="AE312" i="23"/>
  <c r="AE372" i="23"/>
  <c r="AE294" i="23"/>
  <c r="AE354" i="23"/>
  <c r="AE417" i="23"/>
  <c r="AE483" i="23"/>
  <c r="AE132" i="23"/>
  <c r="AE138" i="23"/>
  <c r="AE465" i="23"/>
  <c r="AE165" i="23"/>
  <c r="AE351" i="23"/>
  <c r="AE273" i="23"/>
  <c r="AE66" i="23"/>
  <c r="AE150" i="23"/>
  <c r="AE171" i="23"/>
  <c r="AE186" i="23"/>
  <c r="AE291" i="23"/>
  <c r="AE75" i="23"/>
  <c r="AE156" i="23"/>
  <c r="AE255" i="23"/>
  <c r="AE174" i="23"/>
  <c r="AE168" i="23"/>
  <c r="AE192" i="23"/>
  <c r="AE81" i="23"/>
  <c r="AE201" i="23"/>
  <c r="AE135" i="23"/>
  <c r="AE468" i="23"/>
  <c r="AE510" i="23"/>
  <c r="AE141" i="23"/>
  <c r="AE480" i="23"/>
  <c r="AE516" i="23"/>
  <c r="AE153" i="23"/>
  <c r="AE522" i="23"/>
  <c r="AE129" i="23"/>
  <c r="AE450" i="23"/>
  <c r="AE504" i="23"/>
  <c r="AE324" i="23"/>
  <c r="AE222" i="23"/>
  <c r="AE282" i="23"/>
  <c r="AE303" i="23"/>
  <c r="AE228" i="23"/>
  <c r="AE147" i="23"/>
  <c r="AE264" i="23"/>
  <c r="AE375" i="23"/>
  <c r="AE90" i="23"/>
  <c r="AE234" i="23"/>
  <c r="AE78" i="23"/>
  <c r="AE204" i="23"/>
  <c r="AE384" i="23"/>
  <c r="AE84" i="23"/>
  <c r="AE219" i="23"/>
  <c r="AE225" i="23"/>
  <c r="AE72" i="23"/>
  <c r="AE177" i="23"/>
  <c r="AE261" i="23"/>
  <c r="AE405" i="23"/>
  <c r="AE195" i="23"/>
  <c r="AE102" i="23"/>
  <c r="AE207" i="23"/>
  <c r="AE198" i="23"/>
  <c r="AE108" i="23"/>
  <c r="AE363" i="23"/>
  <c r="AE288" i="23"/>
  <c r="AE114" i="23"/>
  <c r="AE87" i="23"/>
  <c r="AE237" i="23"/>
  <c r="AE93" i="23"/>
  <c r="AE99" i="23"/>
  <c r="AE414" i="23"/>
  <c r="AE231" i="23"/>
  <c r="AE126" i="23"/>
  <c r="AE477" i="23"/>
  <c r="AE357" i="23"/>
  <c r="AE402" i="23"/>
  <c r="AE159" i="23"/>
  <c r="AE210" i="23"/>
  <c r="AE327" i="23"/>
  <c r="AE360" i="23"/>
  <c r="AE243" i="23"/>
  <c r="AE267" i="23"/>
  <c r="AE111" i="23"/>
  <c r="AE486" i="23"/>
  <c r="AE117" i="23"/>
  <c r="AE252" i="23"/>
  <c r="AE492" i="23"/>
  <c r="AE123" i="23"/>
  <c r="AE498" i="23"/>
  <c r="AE105" i="23"/>
  <c r="AE420" i="23"/>
  <c r="AL8" i="23" l="1"/>
  <c r="AM8" i="23" l="1"/>
  <c r="AN8" i="23" s="1"/>
  <c r="AO8" i="23" s="1"/>
</calcChain>
</file>

<file path=xl/comments1.xml><?xml version="1.0" encoding="utf-8"?>
<comments xmlns="http://schemas.openxmlformats.org/spreadsheetml/2006/main">
  <authors>
    <author>Luz Angela Maria Mora Cubillos</author>
    <author>Hermes Jose Castro Estrada</author>
  </authors>
  <commentList>
    <comment ref="Q62" authorId="0" shapeId="0">
      <text>
        <r>
          <rPr>
            <b/>
            <sz val="9"/>
            <color indexed="81"/>
            <rFont val="Tahoma"/>
            <family val="2"/>
          </rPr>
          <t>Luz Angela Maria Mora Cubillos: Corresponde a los 15 departamentos de linea base 2018, que van seguir teniendo presencia de la ST</t>
        </r>
        <r>
          <rPr>
            <sz val="9"/>
            <color indexed="81"/>
            <rFont val="Tahoma"/>
            <family val="2"/>
          </rPr>
          <t xml:space="preserve">
</t>
        </r>
      </text>
    </comment>
    <comment ref="W118" authorId="1" shapeId="0">
      <text>
        <r>
          <rPr>
            <b/>
            <sz val="9"/>
            <color indexed="81"/>
            <rFont val="Tahoma"/>
            <family val="2"/>
          </rPr>
          <t>Cruce de información con base vigia vs recibida de entidades</t>
        </r>
      </text>
    </comment>
  </commentList>
</comments>
</file>

<file path=xl/sharedStrings.xml><?xml version="1.0" encoding="utf-8"?>
<sst xmlns="http://schemas.openxmlformats.org/spreadsheetml/2006/main" count="8656" uniqueCount="1227">
  <si>
    <t>Ene</t>
  </si>
  <si>
    <t>Feb</t>
  </si>
  <si>
    <t>Mar</t>
  </si>
  <si>
    <t>Abril</t>
  </si>
  <si>
    <t>May</t>
  </si>
  <si>
    <t>Jun</t>
  </si>
  <si>
    <t>Jul</t>
  </si>
  <si>
    <t>Ago</t>
  </si>
  <si>
    <t>Sep</t>
  </si>
  <si>
    <t>Oct</t>
  </si>
  <si>
    <t>Nov</t>
  </si>
  <si>
    <t>Dic</t>
  </si>
  <si>
    <t>Planeado</t>
  </si>
  <si>
    <t>Ejecutado</t>
  </si>
  <si>
    <t>% Cump.</t>
  </si>
  <si>
    <t xml:space="preserve"> </t>
  </si>
  <si>
    <t>Mayo</t>
  </si>
  <si>
    <t>Junio</t>
  </si>
  <si>
    <t>Julio</t>
  </si>
  <si>
    <t>Agosto</t>
  </si>
  <si>
    <t>Septiembre</t>
  </si>
  <si>
    <t>Octubre</t>
  </si>
  <si>
    <t>Noviembre</t>
  </si>
  <si>
    <t>Diciembre</t>
  </si>
  <si>
    <t>Mes de seguimiento</t>
  </si>
  <si>
    <t>Marzo</t>
  </si>
  <si>
    <t>1. OBJETIVOS  PND</t>
  </si>
  <si>
    <t>5. OBJETIVOS ESTRATEGICOS</t>
  </si>
  <si>
    <t>26.1 EVIDENCIA AVANCE</t>
  </si>
  <si>
    <t>26.2 ANALISIS CUALITATIVO</t>
  </si>
  <si>
    <t>Enero</t>
  </si>
  <si>
    <t>Febrero</t>
  </si>
  <si>
    <t>ALINEACIÓN PND</t>
  </si>
  <si>
    <t>Abr</t>
  </si>
  <si>
    <t>1. PND</t>
  </si>
  <si>
    <t>2. PES</t>
  </si>
  <si>
    <t>3. PEI</t>
  </si>
  <si>
    <t>5. Plan Anticorrupción</t>
  </si>
  <si>
    <t>6. Plan de Rendición de Cuentas</t>
  </si>
  <si>
    <t xml:space="preserve">7. Plan de participación Ciudadana </t>
  </si>
  <si>
    <t>8.. Pinar</t>
  </si>
  <si>
    <t>1. TALENTO HUMANO</t>
  </si>
  <si>
    <t>1.1 Politica de Integridad</t>
  </si>
  <si>
    <t>2. DIRECCIONAMIENTO ESTRATEGICO Y PLANAECION</t>
  </si>
  <si>
    <t>2.1 Politica de Planeación Institucional</t>
  </si>
  <si>
    <t>3. GESTION CON VALORES PARA RESULTADOS</t>
  </si>
  <si>
    <t>3.1 Politica de Fortalecimiento Organizacional y Simplificaión de Procesos</t>
  </si>
  <si>
    <t xml:space="preserve">3.2 Politíca de Gobierno Digital </t>
  </si>
  <si>
    <t>3.3 Política de Seguridad Digital</t>
  </si>
  <si>
    <t>3.4 Politíca de Participación Ciudadana en la Gestión Pública</t>
  </si>
  <si>
    <t>3.5 Política de Racionalización de Tramites</t>
  </si>
  <si>
    <t>3.6 Política de Servicio al Ciudadano</t>
  </si>
  <si>
    <t>4. EVALUACION DE RESULTADOS</t>
  </si>
  <si>
    <t>5. INFORMACION Y COMUNICACIÓN</t>
  </si>
  <si>
    <t>6. GESTION DEL CONOCIMIENTO Y LA INNOVACION</t>
  </si>
  <si>
    <t>7. CONTROL INTERNO</t>
  </si>
  <si>
    <t>10. DIMENSION DE MI PG</t>
  </si>
  <si>
    <t>11. POLITICA DE LA DIMENSION DE MIPG</t>
  </si>
  <si>
    <t>19. FORMULA DEL INDICADOR</t>
  </si>
  <si>
    <t>20. RESPONSABLE</t>
  </si>
  <si>
    <t>21. ETAPA</t>
  </si>
  <si>
    <t>25.1 EVIDENCIA AVANCE</t>
  </si>
  <si>
    <t>25.2 ANALISIS CUALITATIVO</t>
  </si>
  <si>
    <t>4. PAI</t>
  </si>
  <si>
    <t>4.3.1 Diseño de esquemas para la prestación sostenible de servicios de transporte público</t>
  </si>
  <si>
    <t>1.3.1 Implementación y consolidación de nuevas tecnologías en Sistemas Inteligentes de Transporte</t>
  </si>
  <si>
    <t>1.1.2 Fortalecimiento de instancias de articulación y coordinación institucional.</t>
  </si>
  <si>
    <t>3.3.2  Desarrollar acciones necesarias para impulsar la renovación y repotenciación de la flota fluvial.</t>
  </si>
  <si>
    <t>8. PROYECTO</t>
  </si>
  <si>
    <t>1. Campañas de Prevención y Promoción para la formalización.</t>
  </si>
  <si>
    <t>2.Accesibilidad</t>
  </si>
  <si>
    <r>
      <t xml:space="preserve">4. Biblioteca Jurídica Digital de la ST - </t>
    </r>
    <r>
      <rPr>
        <sz val="10"/>
        <color indexed="8"/>
        <rFont val="Arial Narrow"/>
        <family val="2"/>
      </rPr>
      <t>Compilación de normas, jurisprudencia y doctrina de asuntos jurídicos relacionados con las funciones de la Superintendencia de Transporte</t>
    </r>
  </si>
  <si>
    <t xml:space="preserve">6. Implementación Sistema Único de Trámites </t>
  </si>
  <si>
    <t>7. Implementación  sistema de gestión documental o actualizar el actual.</t>
  </si>
  <si>
    <t xml:space="preserve">8. Promoción y Consolidación de  la Protección de los Derechos de los Usuarios </t>
  </si>
  <si>
    <t>9. Súper Regiones</t>
  </si>
  <si>
    <t xml:space="preserve"> # Campañas y operativos realizados / # Campañas y operativos programados
</t>
  </si>
  <si>
    <t xml:space="preserve"># de personas sensibilizadas que usan el transporte formal / # de personas sensibilizadas </t>
  </si>
  <si>
    <t># Compilaciones realizadas / # Compilaciones programadas</t>
  </si>
  <si>
    <t xml:space="preserve"># Etapas realizadas / #Etapas programadas
</t>
  </si>
  <si>
    <t>22. RESULTADO 2019</t>
  </si>
  <si>
    <t>23. META 2019</t>
  </si>
  <si>
    <t>24. AVANCE CUANTITATIVO ACUMULADO META  2019</t>
  </si>
  <si>
    <t>1.1.1 Reforma institucional y gobernanza del sector transporte</t>
  </si>
  <si>
    <t>PLAN ESTRATÉGICO INSTITUCIONAL - PEI 2015-2019</t>
  </si>
  <si>
    <t>PLAN DE ACCIÓN ANUAL 2019</t>
  </si>
  <si>
    <t>SEGUIMIENTO 2019</t>
  </si>
  <si>
    <t>25. AVANCE ENERO  2019</t>
  </si>
  <si>
    <t>25. AVANCE FEBRERO  2019</t>
  </si>
  <si>
    <t>25. AVANCE MARZO 2019</t>
  </si>
  <si>
    <t>25. AVANCE ABRIL META  2019</t>
  </si>
  <si>
    <t>25. AVANCE MAYO META  2019</t>
  </si>
  <si>
    <t>25. AVANCE JUNIO META  2019</t>
  </si>
  <si>
    <t>25. AVANCE JULIO META  2019</t>
  </si>
  <si>
    <t>25. AVANCE AGOSTO META  2019</t>
  </si>
  <si>
    <t>25. AVANCE SEPTIEMBRE META  2019</t>
  </si>
  <si>
    <t>25. AVANCE OCTUBRE META  2019</t>
  </si>
  <si>
    <t>25. AVANCE NOVIEMBRE META  2019</t>
  </si>
  <si>
    <t>25. AVANCE DICIEMBRE META  2019</t>
  </si>
  <si>
    <t>ACTIVIDAD</t>
  </si>
  <si>
    <t>1. Fortalecer la Vigilancia.</t>
  </si>
  <si>
    <t>4. Fortalecer la presencia en las regionales</t>
  </si>
  <si>
    <t>2. Fortalecer las Tecnologías de la Información y las Telecomunicaciones</t>
  </si>
  <si>
    <t>3. Brindar protección al Usuario</t>
  </si>
  <si>
    <t>2.1.1 Planeación Institucional</t>
  </si>
  <si>
    <t>3.2.1.5  Defensa Jurídica</t>
  </si>
  <si>
    <t>3.2.2.2 Racionalización de Tramites</t>
  </si>
  <si>
    <t>3.2.1.1 Fortalecimiento organizacional y simplificación de procesos</t>
  </si>
  <si>
    <t>5.2.2 Gestión Documental</t>
  </si>
  <si>
    <t>4.1 Seguimiento y evaluación del desempeño institucional</t>
  </si>
  <si>
    <t>5.2 Transparencia, acceso a la información pública y lucha contra la corrupción</t>
  </si>
  <si>
    <t>5.2.3 Transparencia, acceso a la información pública y lucha contra la corrupción</t>
  </si>
  <si>
    <t>1.2.2 Integridad</t>
  </si>
  <si>
    <t xml:space="preserve">2.1.3 Gestión presupuestal y eficiencia del gasto público </t>
  </si>
  <si>
    <t xml:space="preserve">1.2.1 Gestión Estratégica del Talento Humano </t>
  </si>
  <si>
    <t>3.2.2.1  Servicio al Ciudadano</t>
  </si>
  <si>
    <t>3.2.1.3 Gobierno Digital</t>
  </si>
  <si>
    <t>3.2.1.4 Seguridad digital</t>
  </si>
  <si>
    <t>3.2.2.3 Participación ciudadana en la gestión pública</t>
  </si>
  <si>
    <t>12. NOMBRE DEL PLAN</t>
  </si>
  <si>
    <t>2. Plan de Acción Institucional - PAI</t>
  </si>
  <si>
    <t>1. Plan Estratégico Institucional - PEI</t>
  </si>
  <si>
    <t>3. Plan Institucional de Archivos de la Entidad -PINAR (Gestión Documental)</t>
  </si>
  <si>
    <t>4. Plan Anual de Adquisiciones  - PAA (Planeación)</t>
  </si>
  <si>
    <t>8. Plan Institucional de Capacitación  (Talento Humano) - PIC</t>
  </si>
  <si>
    <t>7. Plan Estratégico de Talento Humano  (Talento Humano)</t>
  </si>
  <si>
    <t>9. Plan de Incentivos Institucionales  (Talento Humano)</t>
  </si>
  <si>
    <t>10. Plan de Trabajo Anual en Seguridad y Salud en el Trabajo  (Talento Humano) - SST</t>
  </si>
  <si>
    <t>6. Plan de Previsión de Recursos Humanos  (Talento Humano)</t>
  </si>
  <si>
    <t>5. Plan Anual de Vacantes (Talento Humano)</t>
  </si>
  <si>
    <t>12. Plan Estratégico de Tecnologías de la Información y las Comunicaciones - PETI (Informatica)</t>
  </si>
  <si>
    <t>13. Plan de Tratamiento de Riesgos de Seguridad y Privacidad de la Información (Informatica)</t>
  </si>
  <si>
    <t>14. Plan de Seguridad y Privacidad de la Información (Informatica)</t>
  </si>
  <si>
    <t>11. Plan Anticorrupción y de Atención al Ciudadano  (Planeación) - PAAC</t>
  </si>
  <si>
    <t>15. Plan de Participación Ciudadano</t>
  </si>
  <si>
    <t>Proponer modificación a normas reglamentarias conjuntamente con el MinTransporte y la Oficina Jurídica</t>
  </si>
  <si>
    <t xml:space="preserve">Divulgar la circular 094/2016 modelos de buenas practicas expedido para 5 tipos de vigilados de la Delegada de Concesiones a que aplican </t>
  </si>
  <si>
    <t>Implementar Modelo Integrado de Planeción y Gestión - Mipg en cada una de sus 7 dimensiones según corresponda</t>
  </si>
  <si>
    <t xml:space="preserve">Desarrollar actividades en apoyo a la gestión: Tramite documental, Organizar archivo de gestión conforme a la TRD, diligenciamiento del FUID, transferencias documentales, atención de clientes internos y externos de manera presencial y telefónica, programación de actividades y  seguimiento a compromisos. </t>
  </si>
  <si>
    <t>Fallar las investigaciones administrativas</t>
  </si>
  <si>
    <t>Adelantar actividades orientadas a la prevención de faltas disciplinarias</t>
  </si>
  <si>
    <t>Desarrollar actividades de seguimiento a la gestión documental de las dependencias  según selectivo y ejecutar en la OCI la gestión documental.</t>
  </si>
  <si>
    <t>Realizar una (1) estrategia de "Enfoque Hacia la Prevención - Cultura del Control".</t>
  </si>
  <si>
    <t>Realizar seguimiento a requerimientos de entes externos de control . Según solicitudes</t>
  </si>
  <si>
    <t>Ejecutar las auditorías internas, seguimientos y evaluaciones del Sistema de Gestión y Sistema de Control Interno según selectivo, con enfoque en riesgos, que genere valor para la toma de decisiones y cumplimiento de la misión y objetivos institucionales.</t>
  </si>
  <si>
    <t>Trasladar la sede a otras instalaciones</t>
  </si>
  <si>
    <t>Ejecutar el presupuesto de Funcionamiento de la Supertransporte</t>
  </si>
  <si>
    <t>Fortalecimiento de la planta de personal</t>
  </si>
  <si>
    <t xml:space="preserve">Juventud y Meritocracia para la SuperTransporte </t>
  </si>
  <si>
    <t xml:space="preserve"> Gestión del Conocimiento</t>
  </si>
  <si>
    <t>Ejecutar el proyecto de Fortalecimiento a la Supervisión Integral a los vigilados a nivel nacional.</t>
  </si>
  <si>
    <t>Promover la  formalización administración infraestructura aeroportuaria a cargo de entes territoriales.</t>
  </si>
  <si>
    <t>Investigación Banacol</t>
  </si>
  <si>
    <t>Desarrollar acciones de divulgación a los supervisados en temas especificos que coadyuven a la mejor prestación del servicio (Foros, Circulares, Skype, otros medios)</t>
  </si>
  <si>
    <t>Programar visitas de inspeccion ocasionales con base en el analisis de informacion CEMAT</t>
  </si>
  <si>
    <t>Impulsar que el 100% de los supervisados esten registrados en el sistema VIGIA</t>
  </si>
  <si>
    <t>Promover la formalizacion de la prestación del servicio de los Terminal de Transporte Terrestre automotor</t>
  </si>
  <si>
    <t>Ejecutar y hacer seguimiento al Plan de Formación y Capacitación. Llevar registro de todas las actividades</t>
  </si>
  <si>
    <t>Ejecutar actividades de bienestar social. Llevar registro de todas las actividades</t>
  </si>
  <si>
    <t>Otorgar estímulos e incentivos.</t>
  </si>
  <si>
    <t>Implementar recomendaciones de la medición del clima organizacional</t>
  </si>
  <si>
    <t>Entregar la dotación de vestido y calzado.</t>
  </si>
  <si>
    <t>Implementar programa de Higiene Industrial</t>
  </si>
  <si>
    <t>Subprograma de Medicina Preventiva y del Trabajo.</t>
  </si>
  <si>
    <t>Elaborar de Planes y Programas SST</t>
  </si>
  <si>
    <t>Controlar el diligenciamiento de los acuerdos de Gestión  de los  Gerentes Públicos</t>
  </si>
  <si>
    <t>Gestionar resolución de nombramientos, encargos, nombramientos en provisionalidad y renuncias</t>
  </si>
  <si>
    <t>Elaborar estadistica de caracterización de los funcionarios: Planta global y planta estructural, por grupos internos de trabajo; Tipos de vinculación, Nivel, código, grado; Cargos en vacancia definitiva o temporal por niveles; Perfiles de Empleos</t>
  </si>
  <si>
    <t>Efectuar seguimiento a  la realización del proceso de entrenamiento por parte de los jefes inmediatos</t>
  </si>
  <si>
    <t>Tramitar la nómina y llevar los registros estadísticos correspondientes.</t>
  </si>
  <si>
    <t>Efectuar recobro de incapacidades a la EPS</t>
  </si>
  <si>
    <t>Efectuar liquidación gastos de viaje.</t>
  </si>
  <si>
    <t>Revisar, ajustar y socializar el de Código de Integridad</t>
  </si>
  <si>
    <t>Formular instructivo para la provisión de vacantes</t>
  </si>
  <si>
    <t xml:space="preserve">Incrementar la calificación en la Matriz Estratégica de Talento Humano del DAFP. </t>
  </si>
  <si>
    <t>Elaborar un documento para unificar  criterios que afectan la respuesta al ciudadano  en los diferentes canales de  atención (Presencial, Telefónico, Correo y PQRS) Si va homologado en la cadena de valor, se debe incorporar como parte del Sistema de Gestión de Calidad</t>
  </si>
  <si>
    <t>Elaborar un protocolo de Atención al Ciudadano .</t>
  </si>
  <si>
    <t>Brindar atención al Ciudadano  de manera presencial</t>
  </si>
  <si>
    <t>Efectuar seguimiento a la Planeación Institucional.</t>
  </si>
  <si>
    <t>Efectuar seguimiento a proyectos de inversión</t>
  </si>
  <si>
    <t>Asegurar el procedimiento de notificaciones desplegado en la nueva versión de la cadena de valor, tramitando con oportunidad y calidad la notificacion del 100% de actos administrativos susceptibles de notificación.</t>
  </si>
  <si>
    <t>Mitigar y evitar los riesgos de Seguridad identificados en la matriz de riesgos de Seguridad, de acuerdo a los lineamientos para el tratamiento de riesgos definidos en la SPT.</t>
  </si>
  <si>
    <t>Implementar el plan de tratamiento de riesgos de seguridad y privacidad de la información</t>
  </si>
  <si>
    <t>Actualizar la Política de Seguridad de la Información de la Entidad.</t>
  </si>
  <si>
    <t>Implementar Políticas de Seguridad</t>
  </si>
  <si>
    <t>Mantener y ajustar modelo de continuidad de negocio</t>
  </si>
  <si>
    <t>Definir el futuro del sistema Misional VIGIA mediante mesas de trabajo con las áreas involucradas</t>
  </si>
  <si>
    <t xml:space="preserve">Implementar el sistema de telefonía IP </t>
  </si>
  <si>
    <t>Implementar el proyecto de Mejoramiento de la Gestión y Capacidad Institucional para la Supervisión Integral a los vigilados a nivel nacional.</t>
  </si>
  <si>
    <t>Estructurar y presentar para aprobación del Comité Insitucional de Gestión y Desempeño el Sistema Integrado de Conservación SIC.</t>
  </si>
  <si>
    <t>Realizar jornadas de sensibilización sobre la importancia del proceso de gestión documental a las dependencias de la Entidad</t>
  </si>
  <si>
    <t>Estructurar y presentar para aprobación del Comité Insitucional de Gestión y Desempeño el Plan Institucional de Archivos Pinar, el cual se debe publicar en la Pag Web.</t>
  </si>
  <si>
    <t>Efectuar acompañamiento y orientación a las dependencias con mayores debilidades archivisticas o con mayor volumen de documentación, en la aplicación del procedimiento de Organización Documental adoptado Insitucionalmente.</t>
  </si>
  <si>
    <t xml:space="preserve">Controlar el recaudo de la contribución especial </t>
  </si>
  <si>
    <t>Recuperar cartera contribución especial y multas (cobro persuasivo)</t>
  </si>
  <si>
    <t>Controlar la ejecución presupuestal</t>
  </si>
  <si>
    <t>Gestionar oportunamente los pagos.  (Monitoreo y control de pagos)</t>
  </si>
  <si>
    <t>Administrar y actualizar los inventarios de la entidad</t>
  </si>
  <si>
    <t>Desarrollar instructivos en gestion contractual</t>
  </si>
  <si>
    <t>Adelantar el trámite tendiente a la contratación de los bienes y servicios que según del plan de adquisiciones sean competencia de este grupo.</t>
  </si>
  <si>
    <t xml:space="preserve">Atender y verificar cumplimiento de GLPI </t>
  </si>
  <si>
    <t>Dirigir y controlar los  consumos y mantenimientos de Bienes y Servicios</t>
  </si>
  <si>
    <t>Hacer seguimiento al Plan Institucional de Gestion Ambiental - PIGA de la Supertransporte.</t>
  </si>
  <si>
    <t>Desarrollar actividades en apoyo a la gestión de: Trámite documental, Organizar archivo de gestión conforme a la TRD, diligenciamiento del FUID, transferencias documentales, atención de clientes internos y externos de manera presencial y telefónica, programación de actividades y  seguimiento a compromisos. </t>
  </si>
  <si>
    <t>Elaborar todos los documentos requeridos dentro del trámite de conciliación dentro de las solicitudes que se reciben de parte de los convocantes en el Centro de Conciliación; lo cual incluye i) remisión de citaciones oportunas, ii) admisión del trámite oportunamente, iii) fijación oportuna de fechas para audiencia, iv) la expedición de las constancias de acuerdo, no acuerdo o de no comparececia, entre otros.</t>
  </si>
  <si>
    <t>Llevar a cabo las actuaciones encaminadas a lograr el cobro coactivo de la entidad</t>
  </si>
  <si>
    <t>Elaborar los proyectos de actos administrativos de carácter general y particular a ser expedidos por el Superintendente de Transporte</t>
  </si>
  <si>
    <t xml:space="preserve">Gestionar la defensa judicial de la entidad en los procesos prejudiciales, judiciales, extrajudiciales y administrativos en los cuales la Superintendencia de Transporte sea parte, así como promover e intervenir en las acciones </t>
  </si>
  <si>
    <t>Realizar el seguimiento del estado y evolución las sociedades sometidas a control de la entidad, así como el estudio de las condiciones subjetivas de todos los vigilados con el fin de determinar si hay lugar o no a que se expida el acto administrativo necesario para subsanar una situación crítica advertida respecto de esa sociedad.</t>
  </si>
  <si>
    <t>Divulgar programa servimos.</t>
  </si>
  <si>
    <t>27. Plan Arma tu Viaje</t>
  </si>
  <si>
    <t>28. Proyecto Gestión del Conocimiento - GECO</t>
  </si>
  <si>
    <t xml:space="preserve">30. Protección eficaz de los derechos de los usuarios </t>
  </si>
  <si>
    <t xml:space="preserve">31. Determinación de competencias con otras autoridades que tienen funciones de protección de usuarios.  </t>
  </si>
  <si>
    <t>Investigación cobro de inspecciones no intrusivas. -Movimiento de contenedores</t>
  </si>
  <si>
    <t xml:space="preserve">Proyecto piloto Conciliación en puertos &amp; usuarios
</t>
  </si>
  <si>
    <t>Plan Piloto de Formalización de Cabotaje en Buenaventura</t>
  </si>
  <si>
    <t>PGS visitas de inspección</t>
  </si>
  <si>
    <t>Efectuar Intervenciones por corredor temporada alta</t>
  </si>
  <si>
    <t>Supervisar 292 vigilados</t>
  </si>
  <si>
    <t>Identificar sectores criticos de accidentalidad</t>
  </si>
  <si>
    <t>Ejecutar Programa SETA</t>
  </si>
  <si>
    <t>Diseñar e implementar mecanismos de Supervisión Inteligente</t>
  </si>
  <si>
    <t>Intervenciones por corredor temporada alta</t>
  </si>
  <si>
    <t xml:space="preserve">Auditorías de formalización subjetiva  </t>
  </si>
  <si>
    <t>Efectuar seguimiento a compromisos consolidados en Documentos CONPES</t>
  </si>
  <si>
    <t>Actualizar e implementar politíca de supervisión de la entidad.</t>
  </si>
  <si>
    <t>Elaborar y divulgar la Circular Única del Sector Transporte</t>
  </si>
  <si>
    <t>Elaborar el boletín jurídico del Sector Transporte</t>
  </si>
  <si>
    <t>Revisar y actualizar la Política de Administración del Riesgo y la metodología integrada para la gestión del riesgo en la Supertransporte</t>
  </si>
  <si>
    <t xml:space="preserve">Socializar la Política de Gestión del Riesgo y la metodología integrada para la administración del riesgo en la SPT </t>
  </si>
  <si>
    <t>Revisar y actualizar de mapa de riesgos</t>
  </si>
  <si>
    <t>Publicar del mapa de riesgos consolidado en el botón de transparencia e intranet</t>
  </si>
  <si>
    <t xml:space="preserve">Socializar el Mapa de Riesgos en la SPT </t>
  </si>
  <si>
    <t>Monitorear y efectuar seguimiento a los riesgos de corrupción</t>
  </si>
  <si>
    <t>Formular las denuncias ante las autoridades competentes respecto de hechos constitutivos de faltas disciplinarias, fiscales, penales y demás que haya lugar</t>
  </si>
  <si>
    <t>Verificar la visibilización de la ejecución del Plan anticorrupción y mapa de riesgos, según los cortes establecidos.</t>
  </si>
  <si>
    <t>Revisar el trámite Inscripción y registro de operadores portuarios, marítimos y fluviales</t>
  </si>
  <si>
    <t>Participar en las revisiones y en la preparación que se requiera para la puesta en marcha de la herramienta tecnológica para automatizar el trámite Paz y salvo tasa de vigilancia</t>
  </si>
  <si>
    <t>Revisar y actualizar las actividades y la documentación relacionada con el trámite Orden de entrega de vehículos de transporte público terrestre automotor inmovilizados</t>
  </si>
  <si>
    <t>Diseñar y enviar información mediante comunicaciones Internas (push mails, pantallas o carteleras virtuales), informando las principales actividades desarrolladas por la entidad a nivel misional, normativo y administrativo.</t>
  </si>
  <si>
    <t>Difundir la actividad misional de la entidad, a través de Boletines informativos</t>
  </si>
  <si>
    <t>Implementar free press con medios de comunicación a nivel nacional</t>
  </si>
  <si>
    <t>Desarrollar campañas informativas sobre temáticas de prevención dirigidas a los usuarios del Servicio de Transporte</t>
  </si>
  <si>
    <t>Elaborar el informe de Rendición de Cuentas 2019</t>
  </si>
  <si>
    <t>Desarrollar campaña para socialización de informe de Rendición de Cuentas 2019</t>
  </si>
  <si>
    <t>Desarrollar y actualizar herramientas informáticas de interacción con los vigilados</t>
  </si>
  <si>
    <t>Asociar las metas y actividades formuladas en la planeación institucional de la vigencia  2019 con los derechos humanos y los objetivos de desarrollo sostenible que se están garantizando a través de la gestión institucional.</t>
  </si>
  <si>
    <t>Publicar los proyectos de actos administrativos y demás documentos de interés general que requieran ser sometidos a participación de la ciudadanía con el fin de recibir observaciones.</t>
  </si>
  <si>
    <t>Participar en reuniones a nivel nacional, congresos nacionales o simposios del sector transporte para escuchar requerimientos, necesidades e interrogantes acerca del transporte público nacional.</t>
  </si>
  <si>
    <t>Desarrollar un foro virtual de una temática relacionada con Transito y transporte Terrestre</t>
  </si>
  <si>
    <t>Desarrollar un foro virtual de una temática relacionada con la Protección al usuario de los servicios de transporte</t>
  </si>
  <si>
    <t>Desarrollar un chat temáticos de un tema relacionado con las acciones desarrolladas por la Delegatura de Concesiones e Infraestructura</t>
  </si>
  <si>
    <t>Desarrollar un chat temático de un tema relacionado con las acciones desarrolladas por la Delegatura de Puertos</t>
  </si>
  <si>
    <t>Llevar a cabo reuniones con la ciudadanía, vigilados y organizaciones cívicas para escuchar sus requerimientos y expectativas frente a las actividades misionales de la entidad y su proceso de rendición de cuentas (mesas de trabajo)</t>
  </si>
  <si>
    <t>Publicar encuestas web en el portal de la entidad preguntando a la ciudadanía acerca de las principales temáticas que desea se aborden en la rendición de cuentas</t>
  </si>
  <si>
    <t xml:space="preserve">Realizar audiencia virtual de rendición de cuentas </t>
  </si>
  <si>
    <t>Realizar audiencia pública de rendición de cuentas  presencial (depende de los recursos financieros de la entidad y de una posible convocatoria a una audiencia sectorial por parte del Mintransporte)</t>
  </si>
  <si>
    <t>Documentar compromisos, inquietudes y respuestas entregadas a la ciudadanía en mesas de trabajo, chats y foros</t>
  </si>
  <si>
    <t>Clasificar todas las consultas, sugerencias y recomendaciones realizadas a través de las diferentes herramientas de diálogo para establecer las respuestas que se deben generar, para publicar en página web</t>
  </si>
  <si>
    <t>Consolidar respuestas a la ciudadanía sobre inquietudes presentadas en la Audiencia de rendición de cuentas y publicar en página web</t>
  </si>
  <si>
    <t>Realizar campaña de sensibilización, para los Funcionarios y Contratistas, acerca de la importancia del ejercicio de rendición de cuentas</t>
  </si>
  <si>
    <t>Desarrollar campaña de Sensibilización sobre rendición de cuentas dirigido a vigilados y publico en general</t>
  </si>
  <si>
    <t>Desarrollar una actividad de participación y colaboración abierta a través de Urna de Cristal.</t>
  </si>
  <si>
    <t>Evaluar actividades de sensibilización</t>
  </si>
  <si>
    <t>Realizar seguimiento al cumplimiento de las actividades propuestas en el Plan de Rendición de Cuentas</t>
  </si>
  <si>
    <t>Realizar la medición de los indicadores por componente de Rendición de Cuentas</t>
  </si>
  <si>
    <t>Elaborar el informe final de rendición de cuentas de la entidad</t>
  </si>
  <si>
    <t>Poner en funcionamiento la Delegatura para la protección de los usuarios del servicio de transporte, en cumplimiento del decreto 2409 de 2018.</t>
  </si>
  <si>
    <t>Poner en conocimiento de los Ciudadanos el funcionamiento del Centro de Conciliación, Arbitraje y Amigable Composición y realizar seguimiento a su gestión</t>
  </si>
  <si>
    <t>Realizar seguimiento a la atención telefónica a través del centro de contacto</t>
  </si>
  <si>
    <t>Planear y desarrollar actividades de capacitación relacionadas con el fortalecimiento de las competencias de los servidores públicos que atienden directamente a los ciudadanos</t>
  </si>
  <si>
    <t>Planear y desarrollar actividades de capacitación relacionadas con el fortalecimiento de la cultura de transparencia y cero tolerancia de la corrupción, a través de herramientas presenciales y no presenciales</t>
  </si>
  <si>
    <t>Desarrollar espacios de sensibilización para fortalecer la cultura de servicio al interior de la Entidad.</t>
  </si>
  <si>
    <t>Realizar campañas informativas sobre la responsabilidad de los servidores públicos frente a los derechos de los usuarios del Servicio de Transporte</t>
  </si>
  <si>
    <t>Desarrollar actividades de promoción y prevención de los derechos de los usuarios del servicio de transporte</t>
  </si>
  <si>
    <t>Mantener actualizada la información del botón de transparencia de la Superintendencia de Transporte</t>
  </si>
  <si>
    <t>Actualizar, publicar y socializar los datos abiertos con que cuenta la Entidad</t>
  </si>
  <si>
    <t>Mantener actualizados los Trámites de cara al ciudadano en el Sistema Único de Información de Trámites - SUIT</t>
  </si>
  <si>
    <t>Gestionar la publicación de las hojas de vida de los funcionarios y contratistas de la SPT, en el aplicativo SIGEP</t>
  </si>
  <si>
    <t>Desarrollar actividades de sensibilización dirigidas a las diferentes dependencias de la Entidad, sobre la elaboración de las respuestas a las solicitudes de la ciudadanía.</t>
  </si>
  <si>
    <t>Desarrollar campaña de comunicaciones, dando a conocer a la Ciudadanía los mecanismos para colocar denuncias ante la Superintendencia de Transporte</t>
  </si>
  <si>
    <t>Realizar seguimiento a la implementación del Modelo de Seguridad y Privacidad de la Información</t>
  </si>
  <si>
    <t>Realizar seguimiento a la implementación de la Política de Gobierno Digital</t>
  </si>
  <si>
    <t xml:space="preserve">Caracterizar  los grupos de valor </t>
  </si>
  <si>
    <t>Conformar y capacitar un equipo de trabajo que lidere el proceso de planeación  e implementación de los ejercicios de participación ciudadana (involucrando direcciones misionales y dependencias de apoyo)</t>
  </si>
  <si>
    <t xml:space="preserve">Identificar las instancias de participación legalmente establecidas que se deben involucrar para cumplir con la misión de la entidad, con las áreas misionales y de apoyo a la gestión y establecer:
1. Actividades en las cuales tiene programado o debe involucrar a los grupos de valor para el cumplimiento de las metas. 
2. En las actividades identificadas, señale cuáles de estas son acciones de participación ciudadana y las instancias o espacios de participación que involucrará.
3. Determinar a qué etapa del ciclo de la gestión corresponde la actividad de participación (diagnóstico, diseño o formulación, implementación, seguimiento y evaluación) </t>
  </si>
  <si>
    <t>Definir los recursos, alianzas, convenios y demás asociados a las actividades que se implementarán en la entidad para promover la participación ciudadana.</t>
  </si>
  <si>
    <t>Diseñar y divulgar el  cronograma que identifica y define los espacios de participación ciudadana, presenciales y virtuales, que se emplearán y los grupos de valor (incluye instancias legalmente conformadas) que se involucrarán en su desarrollo.</t>
  </si>
  <si>
    <t>Definir el procedimiento interno para implementar la ruta (antes, durante y después) a seguir para el desarrollo de los espacios de participación ciudadana.</t>
  </si>
  <si>
    <t>Definir y divulgar el procedimiento que empleará la entidad en cada tipo de espacio de participación ciudadana definido previamente  en el cronograma.</t>
  </si>
  <si>
    <t>Establecer el formato interno de reporte de las actividades de participación ciudadana que se realizarán en toda la entidad.</t>
  </si>
  <si>
    <t xml:space="preserve">Analizar la implementación de la estrategia de participación ciudadana, y el resultado de los espacios de participación desarrollados, con base en la consolidación de los formatos internos de reporte aportados por las áreas misionales y de apoyo, para identificar:
A. La estrategia .
B. El resultado de los espacios que como mínimo contemple:
1. Número de espacios de participación adelantados 
2. Grupos de valor involucrados.
3.Metas y actividades institucionales que incluyeron ejercicios de participación.
4. Evaluación y recomendaciones de cada espacio de participación ciudadana.
5. Nivel de cumplimiento de las actividades establecidas en toda la estrategia de participación ciudadana.
</t>
  </si>
  <si>
    <t>Evaluar y verificar, por parte de la oficina de control interno, el cumplimiento de la estrategia de participación ciudadana.</t>
  </si>
  <si>
    <t>7. Delegatura de Concesiones e Infraestructura</t>
  </si>
  <si>
    <t>8. Delegatura de Transito y Transporte Terrestre Automotor</t>
  </si>
  <si>
    <t>6. Delegatura de Puertos</t>
  </si>
  <si>
    <t>1. Despacho Superintendencia</t>
  </si>
  <si>
    <t>5. Secretaria General</t>
  </si>
  <si>
    <t>3. Oficina de Control Interno</t>
  </si>
  <si>
    <t>4. Oficina Asesora de Planeación</t>
  </si>
  <si>
    <t>10. Oficina de Tecnologías de la Información y las Comunicaciones</t>
  </si>
  <si>
    <t>2. Oficina Asesora Jurídica</t>
  </si>
  <si>
    <t>9. Delegatura de Protección al Usuario</t>
  </si>
  <si>
    <t>Delegado de Protección al Usuario</t>
  </si>
  <si>
    <t>Evaluar la Implementación del Modelo Integrado de Planeación y Gestión – Mipg,  según las dimensiones y Líneas de Defensa</t>
  </si>
  <si>
    <t>7. Despacho del Delegado</t>
  </si>
  <si>
    <t>Superintendente Delegado de Concesiones</t>
  </si>
  <si>
    <t xml:space="preserve">Superintendente Delegado de Concesiones y  Coordinador de Vigilancia e Inspección </t>
  </si>
  <si>
    <t>Superintendente Delegado de Concesiones, Grupo de Investigaciones y Control</t>
  </si>
  <si>
    <t>Superintendente Delegado de Puertos</t>
  </si>
  <si>
    <t>Superintendente Delegado de Transito</t>
  </si>
  <si>
    <t>1. Despacho</t>
  </si>
  <si>
    <t>Superintendente</t>
  </si>
  <si>
    <t>Regionales</t>
  </si>
  <si>
    <t>Adriana Tapiero</t>
  </si>
  <si>
    <t>Equipo de Comunicaciones</t>
  </si>
  <si>
    <t>Andrea Mancera</t>
  </si>
  <si>
    <t>8. Grupo Control Interno Disciplinario</t>
  </si>
  <si>
    <t>Coordinador  Grupo Control Interno Disciplinario</t>
  </si>
  <si>
    <t>2. Oficina  Control Interno</t>
  </si>
  <si>
    <t>Jefe Oficina de Control Interno</t>
  </si>
  <si>
    <t>7. Secretaria General</t>
  </si>
  <si>
    <t xml:space="preserve">Secretaria General </t>
  </si>
  <si>
    <t>Jefe Oficina Asesora de Planeación</t>
  </si>
  <si>
    <t xml:space="preserve">Delegaturas y Grupo de Tecnologías de la Información y las Comunicaciones </t>
  </si>
  <si>
    <t>Jefe de Oficina TIC´s y Delegados.</t>
  </si>
  <si>
    <t>Dirección de Promoción y Prevención Concesiones e Infraestructura</t>
  </si>
  <si>
    <t>Dirección de Investigaciones Puertos</t>
  </si>
  <si>
    <t xml:space="preserve">Superintendente Delegado de Puertos y  Coordinador de Vigilancia e Inspección </t>
  </si>
  <si>
    <t>Dirección de Promoción y Prevención Transito</t>
  </si>
  <si>
    <t>Director Promoción y Prevención</t>
  </si>
  <si>
    <t>9. Grupo Talento Humano</t>
  </si>
  <si>
    <t>Coordinador   Grupo Talento Humano</t>
  </si>
  <si>
    <t>2. Atención al Ciudadano</t>
  </si>
  <si>
    <t>Coordinador Atención al Ciudadano</t>
  </si>
  <si>
    <t>5. Oficina Asesora de Planeación</t>
  </si>
  <si>
    <t>17. Notificaciones</t>
  </si>
  <si>
    <t>Coordinador de Notificaciones</t>
  </si>
  <si>
    <t>Coordinador Notificaciones</t>
  </si>
  <si>
    <t>Dirección de Investigaciones Transito</t>
  </si>
  <si>
    <t>Director Investigaciones</t>
  </si>
  <si>
    <t>6. Oficina de Tecnologias de la Información y las Comunicaciones</t>
  </si>
  <si>
    <t>Jefe  Oficina de Tecnologias de la Información y las Comunicaciones</t>
  </si>
  <si>
    <t xml:space="preserve">Áreas de Apoyo y Grupo de Tecnologías de la Información y las Comunicaciones </t>
  </si>
  <si>
    <t>Jefe de Oficina TIC´s y Secretaría General.</t>
  </si>
  <si>
    <t>11. Gestión Documental</t>
  </si>
  <si>
    <t>Coordinador Gestión Documental</t>
  </si>
  <si>
    <t>11. Dirección Financiera</t>
  </si>
  <si>
    <t>10. Dirección Administrativa</t>
  </si>
  <si>
    <t>Coordinador Administrativo</t>
  </si>
  <si>
    <t>3. Oficina Asesora Juridica</t>
  </si>
  <si>
    <t xml:space="preserve">Coordinador Grupo de Conciliación </t>
  </si>
  <si>
    <t>Jefe Oficina Jurídica</t>
  </si>
  <si>
    <t>Delegatura de Protección al Usuario</t>
  </si>
  <si>
    <t xml:space="preserve">Director de Investigaciones. </t>
  </si>
  <si>
    <t>Dirección de Promoción y Prevención Puertos</t>
  </si>
  <si>
    <t>Director de Promoción &amp; Prevención</t>
  </si>
  <si>
    <t>Jefe Oficina Asesora Planeación</t>
  </si>
  <si>
    <t>12. Delegatura de Puertos</t>
  </si>
  <si>
    <t>Despacho del Delegado de Puertos</t>
  </si>
  <si>
    <t>13. Delegatura de Concesiones e Infraestructura</t>
  </si>
  <si>
    <t>Despacho del Delegado Concesiones e Infraestructura</t>
  </si>
  <si>
    <t>15. Delegatura de Transito</t>
  </si>
  <si>
    <t>Despacho del Delegado de Transito</t>
  </si>
  <si>
    <t>16. Delegatura de Protección al Usuario</t>
  </si>
  <si>
    <t>Despacho del Delegado de Protección al Usuario</t>
  </si>
  <si>
    <t>Jefe Oficina Control Interno</t>
  </si>
  <si>
    <t>Jefe Tecnologias de la Información y las Comunicaciones</t>
  </si>
  <si>
    <t>Jefe Oficina Asesora Juridica</t>
  </si>
  <si>
    <t>Director Financiero</t>
  </si>
  <si>
    <t>Director Administrativo</t>
  </si>
  <si>
    <t>Asesor</t>
  </si>
  <si>
    <t>Jefe Oficina Control Internp</t>
  </si>
  <si>
    <t>7. GRUPO O EQUIPO</t>
  </si>
  <si>
    <t>8.  LIDER</t>
  </si>
  <si>
    <t># etapas ejecutadas para formalizar la politica de supervisión / # etapas programadas para formalizar la politica de supervisión</t>
  </si>
  <si>
    <t>Propuestas de modificación a normas reglamentarias presentadas / Propuestas de modificación a normas reglamentarias planeadas por presentar</t>
  </si>
  <si>
    <t># de de acciones de divulgación /# de acciones de divulgación programadas</t>
  </si>
  <si>
    <t xml:space="preserve">(#Solicitudes atendidas / # solicitudes recibidas) *100%      </t>
  </si>
  <si>
    <t xml:space="preserve"> # de fallos realizados / #.de aperturas pendientes de fallo    </t>
  </si>
  <si>
    <t xml:space="preserve"># Departamentos ST </t>
  </si>
  <si>
    <t># Oficinas ST</t>
  </si>
  <si>
    <t># personas capacitadas que usan la red / # personas capacitadas</t>
  </si>
  <si>
    <t># de encuestados / # personas que participan en la campaña</t>
  </si>
  <si>
    <t xml:space="preserve">Actividades realizadas orientadas a la prevención de faltas disciplinarias / Actividades programadas orientadas a la prevención de faltas disciplinarias </t>
  </si>
  <si>
    <t>(# de actividades de ejecutadas / 
# de actividades programadas, en el período) *100%.</t>
  </si>
  <si>
    <t>Estrategia ejecutada</t>
  </si>
  <si>
    <t xml:space="preserve"># de  seguimientos ejecutados / 
# de  seguimientos programados en el período. </t>
  </si>
  <si>
    <t>(# de actividades de seguimiento y ejecución realizadas / 
# de actividades de seguimiento y ejecución programadas, en el período) *100%.</t>
  </si>
  <si>
    <t>(# de auditorías, seguimientos y evaluaciones realizadas /
# de auditorías, seguimientos y evaluaciones  programadas,  en el período)*100%.</t>
  </si>
  <si>
    <t># de actividades realizadas / # de actividades programadas</t>
  </si>
  <si>
    <t xml:space="preserve"># Etapas realizadas/#Etapas programadas
</t>
  </si>
  <si>
    <t xml:space="preserve">Valor presupuesto obligado/ Valor presupuesto apropiado </t>
  </si>
  <si>
    <t># de entes territorriales con acciones realizadas / # de Entes Territoriales que tiene a cargo la Administración infraestructura aeroportuaria identificados que no se encuentran formalizados</t>
  </si>
  <si>
    <t># de etapa procesal realizadas / # etapas procesales</t>
  </si>
  <si>
    <t># de actividades de divulgación realizadas /# de actividades de divulgación planeadas</t>
  </si>
  <si>
    <t># acciones de supervision ocasionales realizadas con base en el análisis de informacion CEMAT / # acciones de supervision ocasionales programadas con base en el análisis de informacion CEMAT</t>
  </si>
  <si>
    <t># de acciones para registro / # de acciones programadas</t>
  </si>
  <si>
    <r>
      <t># de actividades realizadas para promover la formalizacion de los TTTA , que no se encuentran habilitadas por el Ministerio de Transporte</t>
    </r>
    <r>
      <rPr>
        <b/>
        <sz val="9"/>
        <color theme="1"/>
        <rFont val="Arial"/>
        <family val="2"/>
      </rPr>
      <t>/</t>
    </r>
    <r>
      <rPr>
        <sz val="9"/>
        <color theme="1"/>
        <rFont val="Arial"/>
        <family val="2"/>
      </rPr>
      <t xml:space="preserve"> TTTA identificados, que no se encuentran habilitadas por el Ministerio de Transporte</t>
    </r>
  </si>
  <si>
    <t># de capacitaciones ejecutadas / # Total de capacitaciones programadas</t>
  </si>
  <si>
    <t># de Actividades realizadas / # de Actividades programadas</t>
  </si>
  <si>
    <t># de actividades implementadas  / # de actividades aprobadas para implementación</t>
  </si>
  <si>
    <t># de dotaciones entregadas / # Total dotaciones obligatorias</t>
  </si>
  <si>
    <t># de evaluaciones archivadas / # de evaluaciones entregadas</t>
  </si>
  <si>
    <t># de verificaciones efectuadas/ # de acuerdos de gestión programados</t>
  </si>
  <si>
    <t>#  de resoluciones de movimiento de personal / # de funcionarios en movimiento</t>
  </si>
  <si>
    <t xml:space="preserve">#  de Funcionarios incorporados en la estadistica / # Total de funcionarios de planta </t>
  </si>
  <si>
    <t>#  de verificaciones efectuadas  / # de funcionarios incorporados en un nuevo cargo</t>
  </si>
  <si>
    <t># de nóminas liquidadas / # Total de nóminas a pagar</t>
  </si>
  <si>
    <t># de incapacidades recobradas/ # Total de incapacidades presentadas</t>
  </si>
  <si>
    <t># de comisiones liquidadas / # Total de comisiones solicitadas</t>
  </si>
  <si>
    <t>Instructivo de provisión de vacantes aprobado</t>
  </si>
  <si>
    <t>Calificación Final - Calificación inicial /  Calificación Final</t>
  </si>
  <si>
    <t xml:space="preserve"># de Solicitudes atendidas / # de solicitudes recibidas) *100%      </t>
  </si>
  <si>
    <t>Documento generado</t>
  </si>
  <si>
    <t>Documento de Atención al Ciudadano homologado</t>
  </si>
  <si>
    <t># de ciudadanos atendidos / # de turnos asignados</t>
  </si>
  <si>
    <t xml:space="preserve"># de solicitudes atendidas / # de solicitudes recibidas </t>
  </si>
  <si>
    <t># Seguimientos realizados / # seguimientos programados</t>
  </si>
  <si>
    <t># Seguimientos realizados / # programados</t>
  </si>
  <si>
    <t xml:space="preserve"># solicitudes atendidas / # solicitudes recibidas </t>
  </si>
  <si>
    <t>#de actividades realizadas / # de actividades programadas</t>
  </si>
  <si>
    <t xml:space="preserve"> (# de actos administrativos notificados/# de actos administrativos tramitados)*100</t>
  </si>
  <si>
    <t># de investigaciones resueltas en el término legal /# de investigaciones aperturadas en 2019</t>
  </si>
  <si>
    <t>#Solicitudes atendidas / # solicitudes recibidas</t>
  </si>
  <si>
    <t># IP migradas / # IP totales</t>
  </si>
  <si>
    <t># de actividades realizadas/# de actividades programadas</t>
  </si>
  <si>
    <t># Datos abiertos Certificados en la ruta de excelencia</t>
  </si>
  <si>
    <t>Documento con la Política de Seguridad y Privacidad Actualizada</t>
  </si>
  <si>
    <t># acciones de seguridad implementadas / # acciones de seguridad definidas</t>
  </si>
  <si>
    <t>Valor presupuesto obligado/ Valor presupuesto vigente</t>
  </si>
  <si>
    <t># Jornadas de sensibilización realizadas / # Jornadas de sensibilización planeadas</t>
  </si>
  <si>
    <t># Dependencias con acompañamiento realizado / # Dependencias con acompañamiento planeado</t>
  </si>
  <si>
    <t>Un informe que contiene: # Obligaciones de cobro identificadas  max. 30 dias después del cierre de la fecha limite del segundo pago / # total de cupones emitidos  para la vigencia</t>
  </si>
  <si>
    <t># Comites de sostenibilidad realizados / # Comites de sostenibilidad planeados</t>
  </si>
  <si>
    <t># Estados financieros generados / # Estados financieros planeados</t>
  </si>
  <si>
    <t># Reportes de información contable generados a entes externos dentro del plazo establecido / # Reportes de información contable generados a entes externos</t>
  </si>
  <si>
    <t xml:space="preserve">(#Solicitudes atendidas / # solicitudes recibidas)       </t>
  </si>
  <si>
    <t>Valor cartera recuperada al final de la vigencia / Valor cartera identificada al inicio de la vigencia</t>
  </si>
  <si>
    <t>Valor presupuesto ejecutado (excluyendo rubro Transferencias) / Valor presupuesto apropiado (excluyendo rubro Transferencias)</t>
  </si>
  <si>
    <t># Obligaciones presupuestales pagadas a tiempo / # Obligaciones presupuestales generadas</t>
  </si>
  <si>
    <t># Inventarios Actividades ejecutadas / # Inventarios Actividades planeadas</t>
  </si>
  <si>
    <t># instructivos elabrorados y socializados  / # instructivos programados</t>
  </si>
  <si>
    <t># de Comités de Adquisiciones Actividades cronograma de adquisición de bienes y servicios ejecutadas / # Actividades cronograma de adquisición de bienes y servicios planeadas"</t>
  </si>
  <si>
    <t xml:space="preserve">(# Informes presentados/ # Informes programados) *100%      </t>
  </si>
  <si>
    <t># Audiencias realizadas / # Audiencias solicitadas</t>
  </si>
  <si>
    <t># acciones de cobro coactivo ejecutadas / # acciones de cobro coactivo programadas</t>
  </si>
  <si>
    <t># resoluciones expedidas / # resoluciones a expedir</t>
  </si>
  <si>
    <t># acciones de defensa judicial ejecutadas / # acciones de defensa judicial programadas</t>
  </si>
  <si>
    <t># acciones de sometimiento a control ejecutadas / # acciones de sometimiento a control programadas</t>
  </si>
  <si>
    <t>resoluciones notificadas/ resoluciones devueltas</t>
  </si>
  <si>
    <t xml:space="preserve"># de conciliaciones adelantadas / # de conciliaciones programadas </t>
  </si>
  <si>
    <t># de etapas realizadas / # de etapas programadas</t>
  </si>
  <si>
    <t># visitas de inspección realizadas # de visitas de inspección programadas</t>
  </si>
  <si>
    <t># de corredores de transporte con acciones / # de corredores logisticos estrategicos</t>
  </si>
  <si>
    <t># de supervisados con acciones de vigilancia, inspección y/o control / # de supervisados programados</t>
  </si>
  <si>
    <t xml:space="preserve">  # de vigilados carreteros con requerimientos asociados a sectores criticos / # total de vigilados carreteros con mayor reincidencia dentro de la categoria de sector critico </t>
  </si>
  <si>
    <t xml:space="preserve">  # de vigilados carreteros con acciones del programa SETA / # total de vigilados carreteros programados en SETA </t>
  </si>
  <si>
    <t xml:space="preserve"># de corredores de transporte con acciones / # de corredores </t>
  </si>
  <si>
    <t xml:space="preserve"># de evaluaciones subjetivas realizadas a empresas del sector /  # de evaluaciones subjetivas programadas a empresas del sector </t>
  </si>
  <si>
    <t># de seguimientos realizadas / # seguimientos programados</t>
  </si>
  <si>
    <t># de boletines publicados / # boletines programados</t>
  </si>
  <si>
    <t>(Actividades realizadas /Actividades programadas)*100</t>
  </si>
  <si>
    <t>(No. de denuncias realizadas / No. de casos puestos en conocimiento de la OAJ constitutivos de faltas disciplinarias, fiscales, penales y demás que haya lugar)*100</t>
  </si>
  <si>
    <t>(No. de actividades viables / No. de actividades del plan)*100</t>
  </si>
  <si>
    <t>(Trámite actualizado/ Trámitepor actualizar)*100</t>
  </si>
  <si>
    <t>(No. de comunicaciones internas / No. de actividades institucionales desarrolladas)*100</t>
  </si>
  <si>
    <t>(No de Boletines publicados/No de Boletines programados)*100</t>
  </si>
  <si>
    <t>(No de Boletines de prensa publicados/No de Boletines prensa programados)*100</t>
  </si>
  <si>
    <t>(No. campañas realizadas / No. de campañas programadas)*100</t>
  </si>
  <si>
    <t>No. de informes de rendición de cuentas publicados  / No. informes de rendición de cuentas aprobados</t>
  </si>
  <si>
    <t>No. de Herramientas informáticas implementadas / No. de Herramientas informáticas a implementar</t>
  </si>
  <si>
    <t>(No. de proyectos publicados  / No.  De proyectos para publicar)*100</t>
  </si>
  <si>
    <t>(No de eventos con participación de la Entidad / Total de eventos programados)*100</t>
  </si>
  <si>
    <t>(No. actividades ejecutadas / No. actividades programadas)*100</t>
  </si>
  <si>
    <t>No de Informes de PQRS publicados</t>
  </si>
  <si>
    <t>(Documento implementado / Documentos definido)*100</t>
  </si>
  <si>
    <t>(Cronograma publicado/Cronograma definido)*100</t>
  </si>
  <si>
    <t>Resultados de la implementación de la Estrategia</t>
  </si>
  <si>
    <t>11. Meta Anual 2019</t>
  </si>
  <si>
    <t xml:space="preserve">50
personas </t>
  </si>
  <si>
    <t xml:space="preserve">5.000 
personas </t>
  </si>
  <si>
    <t>100% Elaboración de cronograma con actvidades,  Informe con soluciones, implmentar fases de suspensión y aestabilizacion de la solución.</t>
  </si>
  <si>
    <t>100% levantamiento de información, estructurar estudios previos de adquisición soluición o outsourcing de la solución.</t>
  </si>
  <si>
    <t>100%   Adquirir licenciamiento de BI, Reestructurar ETL, Rediseñar 10 reportes y periodicidad</t>
  </si>
  <si>
    <t>100% Creación de estanadar de procesos ETL, unificación sistema de bases de datos, desarrollar soluciones de ETL.</t>
  </si>
  <si>
    <t>100% Identificación y definición de trámites a digitalizar, implementar dos trámites digitales</t>
  </si>
  <si>
    <t>100% levantamiento de información, estructurar estudios previos de outsourcing de impresión con control de impresión por medio de software</t>
  </si>
  <si>
    <t>100% 
Levantamiento de información estructuración del sistema, elaboracion de términos de referencia, prototipo, selección herramienta de desarrollo,  desarrollo e implementación de solucion, pruebas, puesta en producción</t>
  </si>
  <si>
    <t>100% 
Levantamiento de información estructuración del sistema, elaboracion de términos de referencia, prototipo, selección herramienta de desarrollo, desarrollo e implementación de solucion, pruebas, puesta en producción</t>
  </si>
  <si>
    <t>100% 
Levantamiento de información, elaboración de terminos de referencia, r estudio de mercado, estudios previos, contratación.</t>
  </si>
  <si>
    <t xml:space="preserve">25% 
Montar el protocolo de conciliación en Puertos
</t>
  </si>
  <si>
    <t>25%  Estructuración y campañas de socialización y sensibilización</t>
  </si>
  <si>
    <t xml:space="preserve">PLAN DE ACCION INSTITUCIONAL - PAI 2019 </t>
  </si>
  <si>
    <t xml:space="preserve">1.1 Identificar zona geográfica
</t>
  </si>
  <si>
    <t>1.2 Establecer acciones</t>
  </si>
  <si>
    <t>1.3 Efectuar seguimiento</t>
  </si>
  <si>
    <t>1.4  Desarrollar campañas</t>
  </si>
  <si>
    <t>6.1 Levantar procesos y estructurar el sistema</t>
  </si>
  <si>
    <t>6.2 Elaborar terminos de referencia</t>
  </si>
  <si>
    <t>6.3 Seleccionar herramientas de desarrollo</t>
  </si>
  <si>
    <t>6.4 Desarrollar e implementar la solución</t>
  </si>
  <si>
    <t>6.5 Realizar pruebas</t>
  </si>
  <si>
    <t>6.6 Poner en producción la Fase 1</t>
  </si>
  <si>
    <t>|</t>
  </si>
  <si>
    <t>4.1. Crear Herramienta</t>
  </si>
  <si>
    <t>4.2. Divulgar Herramienta</t>
  </si>
  <si>
    <t>1. Operativo adelantado en Hidroprado-Acta de Visita</t>
  </si>
  <si>
    <t>N.A</t>
  </si>
  <si>
    <t xml:space="preserve">Asistencia a Reunión Muelle La Gaitana- Neiva.          </t>
  </si>
  <si>
    <t xml:space="preserve">se atendió la solicitud hecha por la empresa Rio Taxis SAS, en el Muelle La Gaitana, se aprovechó la oportunidad de la visita para analizar las zonas de prestación de servicio público Fluvial, encontrandose: El Quimbo, La Gaitana, Betania y Villavieja.               2. Campaña de Información por medios sociales.                                           3.  Presentación propuesta de Intervención a Lagos, Lagunas y Embalses. </t>
  </si>
  <si>
    <t>2.1 Expedir circular</t>
  </si>
  <si>
    <t>2.2 Divulgar circular</t>
  </si>
  <si>
    <t>2.3 Socializar circular</t>
  </si>
  <si>
    <t xml:space="preserve">40%
</t>
  </si>
  <si>
    <t>En este momento se conforma la delegatura, con el objeto de dar comienzo a la gestión</t>
  </si>
  <si>
    <t>3.1 Adelantar campaña a 10200 personas</t>
  </si>
  <si>
    <t>1 campaña a 10.200 personas</t>
  </si>
  <si>
    <t>Carpeta computador CM llamada Evidencias</t>
  </si>
  <si>
    <t>3.Sensibilización en materia de derechos y debers en el sector transporte</t>
  </si>
  <si>
    <t xml:space="preserve">  </t>
  </si>
  <si>
    <t>NA</t>
  </si>
  <si>
    <t>Vigia
Orfeo
Archivo Físico</t>
  </si>
  <si>
    <t>Se realizaron 108 radicados por orfeo solicitando información para los procesos.
Se recibieron por Vigia y se tramitaron 3 quejas 
Se tienen 279 carpetas de los procesos de control disciplinario
Se atendieron 8 usuarios externos</t>
  </si>
  <si>
    <t>Vigia
Orfeo
Archivo Físico
Archivo Físico
Atención de Usuarios externos</t>
  </si>
  <si>
    <t>Se realizaron 66 radicados por orfeo solicitando información para los procesos
Se recibieron por Vigia y se tramitaron 15 quejas 
Se tienen 292 carpetas de los procesos de control disciplinario
Se atendieron 10 usuarios externos</t>
  </si>
  <si>
    <t>(Recursos utilizados / Recusos definidos)*100</t>
  </si>
  <si>
    <t>Durante el mes de enero no se realizaron capacitaciones</t>
  </si>
  <si>
    <t>Listado de asistencia</t>
  </si>
  <si>
    <t>N/A</t>
  </si>
  <si>
    <t>Durante el mes de enero no se realizaron actividades de bienestar.</t>
  </si>
  <si>
    <t>Estas actividades estan programadas para el segundo semestre del año en curso</t>
  </si>
  <si>
    <t>Organizar Gestión en SST ( Extender actividades a las regionales)</t>
  </si>
  <si>
    <t>De las actividades programadas dejó de realizarse una, la cual fue aplazada para el segundo trimestre.</t>
  </si>
  <si>
    <t>Durante este mes no se ejecutaron actividades .</t>
  </si>
  <si>
    <t>En este periodo no fueron programadas actividades.</t>
  </si>
  <si>
    <t>Formularios de calificación</t>
  </si>
  <si>
    <t>Durante este mes, ingresaron dos funcionarios y se retiraron dos.</t>
  </si>
  <si>
    <t>Actos administrativos</t>
  </si>
  <si>
    <t>En este mes renunció una funcionaria a su cargo y fueron renovados 18 encargos y 34 provisionalidades.</t>
  </si>
  <si>
    <t>Archivo en excel</t>
  </si>
  <si>
    <t>Se actualizó la caracterización con los datos de ingresos y retiros.</t>
  </si>
  <si>
    <t>Se actualizó la caracterización con los datos de  retiros.</t>
  </si>
  <si>
    <t>Formato de inducción al puesto de trabajo codigo 14-Dif- 19 que se encuentra en la cadena de valor.</t>
  </si>
  <si>
    <t>En este periodo no se presentaron ingresos de personal.</t>
  </si>
  <si>
    <t>Memorando y  planillas de liquidación</t>
  </si>
  <si>
    <t>Planillas de radicación</t>
  </si>
  <si>
    <t>Durante este mes, fueron presentados los documentos para siete recobros ante las EPS.</t>
  </si>
  <si>
    <t>Planillas de liquidación diligenciadas.</t>
  </si>
  <si>
    <t xml:space="preserve">Fueron liquidadas 7 comisiones a funcionarios de planta y 107 a contratistas por valor de $ 27,122,533     </t>
  </si>
  <si>
    <t xml:space="preserve">Fueron liquidadas 11 comisiones a funcionarios de planta y 47 a contratistas por valor de $ 15,588,198     </t>
  </si>
  <si>
    <t>En el transcurso del mes no se realizaron actividades relacionadas con este tema, estas se desarrollarán a partir del segundo trimestre del año en curso.</t>
  </si>
  <si>
    <t xml:space="preserve">Esta actividad se realizará durante el año 2019 a partir del segundo trimestre. </t>
  </si>
  <si>
    <t xml:space="preserve">Documentos </t>
  </si>
  <si>
    <t>Plan estratégico de Talento Humano.</t>
  </si>
  <si>
    <t>Mapa de riesgos</t>
  </si>
  <si>
    <t>Revisión del mapa de riesgos publicado en la cadena de valor.</t>
  </si>
  <si>
    <t>Identificación de los nuevos riesgos del Grupo de Talento Humano.</t>
  </si>
  <si>
    <t>Revision del comportamiento del riesgo de corrupción.</t>
  </si>
  <si>
    <t>Se ejecutó el 100% de las actividades del proceso</t>
  </si>
  <si>
    <t xml:space="preserve">Organización  y efectividad en la gestión </t>
  </si>
  <si>
    <t># Actividades realizadas en la estructuración del Sistema Integrado de Conservación SIC / # Actividades programadas para la estructuración del Sistema Integrado de Conservación SIC</t>
  </si>
  <si>
    <t>Documento proyecto esquema general del SIC</t>
  </si>
  <si>
    <t xml:space="preserve">Cumplimiento a lo establecido en el artículo 46 de la Ley 594
de 2000  y el Acuerdo 006 de 2014 </t>
  </si>
  <si>
    <t>Recolección
de información, para su estructuración</t>
  </si>
  <si>
    <t>Planeación de acciones para la adecuada
conservación de los documentos generados y recibidos en la entidad</t>
  </si>
  <si>
    <t>(# de actividades ejecutadas / # de actividades demandadas) *100</t>
  </si>
  <si>
    <t>Se mantiene organizado el archivo de gestión, el FUID se encuentra actualizado y se asistió a las reuniones programadas</t>
  </si>
  <si>
    <t>Disponibilidad y acceso a la información y gestión del grupo</t>
  </si>
  <si>
    <t>Presentación Año Nuevo Archivo Nuevo</t>
  </si>
  <si>
    <t>Archivos organizados desde el inicio de la vigencia 2019</t>
  </si>
  <si>
    <t>N.A.</t>
  </si>
  <si>
    <t># Actividades realizadas para la aprobación por parte del Comité Insitucional de Gestión y Desempeño del Plan Institucional de Archivos PINAR / Actividades programadas para la aprobación por parte del Comité Insitucional de Gestión y Desempeño del Plan Institucional de Archivos PINAR</t>
  </si>
  <si>
    <t>Documento Proyecto PINAR</t>
  </si>
  <si>
    <t>Actualización del diagnóstico a la situación actual</t>
  </si>
  <si>
    <t>Ajuste a los ítems de contextualización, visión estratégica y objetivos</t>
  </si>
  <si>
    <t>Apoyo en la organización de archivos del Grupo Financiera - FUID año 2018</t>
  </si>
  <si>
    <t>Apoyo en la organización de archivos de la Oficina Jurídica - FUID año 2018</t>
  </si>
  <si>
    <t xml:space="preserve">Publicaciones Ley de Transparencia: http://www.supertransporte.gov.co/documentos/2019/Enero/Planeacion_31/PEI_2019_2022.xls y http://www.supertransporte.gov.co/documentos/2019/Enero/Planeacion_31/PAI_2019_2022.xlsx </t>
  </si>
  <si>
    <t>Se dio cumplimiento a las publicaciones del PEI y PAI a 31 de Enero de 2019</t>
  </si>
  <si>
    <t>Correos de seguimiento</t>
  </si>
  <si>
    <t xml:space="preserve">Se adelantó el alistamiento de las matrices para efectuar el seguimiento trimestral  del PEI y PAI </t>
  </si>
  <si>
    <t>Actas de audiencias y citatorios</t>
  </si>
  <si>
    <t>Autos que libran mandamiento ejecutivo y archivo de cobro coactivo</t>
  </si>
  <si>
    <t>Archivo Oficina Asesora Juridica y expedientes de recurso</t>
  </si>
  <si>
    <t>Actas de comité de Sometimiento a Control y Comunicaciones a Vigilados</t>
  </si>
  <si>
    <t>Pendiente de realizar Comité de Sometimiento a Control para adoptar las decisiones a que haya lugar.</t>
  </si>
  <si>
    <t>4.3 Actualizar de la Herramienta</t>
  </si>
  <si>
    <t>Se realizó una recopilación y análisis de normas necesarias para ser publicadas en la Biblioteca propuesta.</t>
  </si>
  <si>
    <t>Correos electrónicos remitidos al Ingeniero oscar Quintero con la normatividad vigente de cada delegatura debidamente actualizada y se encuentra publicado en el siguiente enlace: http://aplicaciones.supertransporte.gov.co/Biblioteca_Virtual/BIBLIOTECA_MENU/</t>
  </si>
  <si>
    <t>Se publicó la Biblioteca en la página web de la entidad contando con su estructura y documentos soportes de la misma</t>
  </si>
  <si>
    <t>http://aplicaciones.supertransporte.gov.co/Biblioteca_Virtual/BIBLIOTECA_MENU/</t>
  </si>
  <si>
    <t>Estos temas serán desarrollados en la ejecucuón del Plan institucional de capacitación a partir del mes de abril cuando se inicia la ejecución presupuestal.</t>
  </si>
  <si>
    <t>(# de actividades ejecutadas / # de actividades demandadas) *101</t>
  </si>
  <si>
    <t>(# de actividades ejecutadas / # de actividades demandadas) *102</t>
  </si>
  <si>
    <t xml:space="preserve"> (# de actos administrativos notificados/# de actos administrativos tramitados)*101</t>
  </si>
  <si>
    <t xml:space="preserve"> (# de actos administrativos notificados/# de actos administrativos tramitados)*102</t>
  </si>
  <si>
    <t># de investigaciones resueltas en el término legal /# de investigaciones aperturadas en 2020</t>
  </si>
  <si>
    <t># de investigaciones resueltas en el término legal /# de investigaciones aperturadas en 2021</t>
  </si>
  <si>
    <t>(Documento implementado / Documentos definido)*101</t>
  </si>
  <si>
    <t>(Documento implementado / Documentos definido)*102</t>
  </si>
  <si>
    <t>(Cronograma publicado/Cronograma definido)*101</t>
  </si>
  <si>
    <t>(Cronograma publicado/Cronograma definido)*102</t>
  </si>
  <si>
    <t>(Recursos utilizados / Recusos definidos)*101</t>
  </si>
  <si>
    <t>(Recursos utilizados / Recusos definidos)*102</t>
  </si>
  <si>
    <t>(Actividades realizadas /Actividades programadas)*101</t>
  </si>
  <si>
    <t>(Actividades realizadas /Actividades programadas)*102</t>
  </si>
  <si>
    <t>circular</t>
  </si>
  <si>
    <t>Será creado en el mes de marzo</t>
  </si>
  <si>
    <t>Durante el mes de febrero no se realizaron actividades de bienestar.</t>
  </si>
  <si>
    <t>Registro de FUID enero</t>
  </si>
  <si>
    <t>Registro FUID febrero</t>
  </si>
  <si>
    <t>Comunicaciones internas y externas de orfeo, Vigia y publicaciones sitio web</t>
  </si>
  <si>
    <t>281 ene - Plan de Transición IPv4 a IPv6</t>
  </si>
  <si>
    <t>Publicación en la Cadena de valor del Plan de Transición de IPv4 a IPv6.</t>
  </si>
  <si>
    <t>281 feb - Inventario Equipo IPv4 a IPv6.xlsx</t>
  </si>
  <si>
    <t>Inicia construcción del inventario de equipos de cómputo para transición del protocolo Ipv4 a IPv6.</t>
  </si>
  <si>
    <t>284 ene - Avance_MSPI a 31122018.xlsx</t>
  </si>
  <si>
    <t>Revisión del avance en la implementación del MSPI con corte a 31 de dic de 2018.</t>
  </si>
  <si>
    <t>284 feb - Manual Plan de Acción Seguridad y Privacidad de la información - SPT 2019.pdf</t>
  </si>
  <si>
    <t>Manual Plan de Acción de Seguridad y Privacidad de la información en la cadena de valor</t>
  </si>
  <si>
    <t>https://datos.gov.co/browse?q=superintendencia%20de%20transporte&amp;sortBy=relevance</t>
  </si>
  <si>
    <t>Revisión de datos publicados en el portal.</t>
  </si>
  <si>
    <t>290 feb - Formato Riesgos V2 - TI - 21022019.xlsx</t>
  </si>
  <si>
    <t>Actualización del Formato de Riesgos de TI en la cadena de valor</t>
  </si>
  <si>
    <t>293 feb - Formato Riesgos V2 - TI - 21022019.xlsx</t>
  </si>
  <si>
    <t>Revisión del cumplimiento y avance en la Matriz de riegos del proceso de TI.</t>
  </si>
  <si>
    <t>http://www.supertransporte.gov.co/documentos/2018/Octubre/Planeacion_11/Politicas_Seguridad_Informatica_V41_2018.pdf</t>
  </si>
  <si>
    <t>Revisión de la Política de Seguridad.</t>
  </si>
  <si>
    <t>299 feb - Política Administracion del Riesgo V4.pdf</t>
  </si>
  <si>
    <t>Actualización de la Política de tratamiento de riesgos de la entidad en lo relacionado a Seguridad digital.</t>
  </si>
  <si>
    <t>305 feb - revisión funcionalidades vigia.pdf</t>
  </si>
  <si>
    <t>Revisión de funcionalidad del Aplicativo VIGIA.</t>
  </si>
  <si>
    <t>Software GLPI</t>
  </si>
  <si>
    <t>Actualización de componentes en el software GLPI.</t>
  </si>
  <si>
    <t>Modelo Entidad relación sistema único de trámites - Feb.pdf</t>
  </si>
  <si>
    <t xml:space="preserve"> - Inicia el levantamiento de requerimientos para el sistema único de trámites.</t>
  </si>
  <si>
    <t>332 - INFORME AVANCE CEMAT 2019.pdf</t>
  </si>
  <si>
    <t>Revisión de los 26 reportes generados en el CEMAT.</t>
  </si>
  <si>
    <t>332 - INFORME AVANCE CEMAT 2019.pdf
http://aplicaciones.supertransporte.gov.co/Consultas_Transito/app_Login/</t>
  </si>
  <si>
    <t>Revisión de los 26 reportes generados en el CEMAT.
Desarrollo "Consulta para funcionarios de vehículos por placa"</t>
  </si>
  <si>
    <t xml:space="preserve"> - Documento Necesidades de la entidad Sistema Único de Trámites.docx.</t>
  </si>
  <si>
    <t xml:space="preserve"> - Inicia el levantamiento de requerimientos de Gestión Documental y la OTI para seleccionar la herramienta que permita la implementación de un sistema único de trámites.</t>
  </si>
  <si>
    <t>353 - INFORME AVANCE CEMAT 2019.pdf</t>
  </si>
  <si>
    <t>Avance de la reestructuración de fuentes externas que envian al CEMAT</t>
  </si>
  <si>
    <t>Revisión del proceso de recaudo en el aplicativo VIGIA.</t>
  </si>
  <si>
    <t>371 feb - acta de reunión.pdf</t>
  </si>
  <si>
    <t>Acta de reunión para necesidades iniciales</t>
  </si>
  <si>
    <t>(No. de denuncias realizadas / No. de casos puestos en conocimiento de la OAJ constitutivos de faltas disciplinarias, fiscales, penales y demás que haya lugar)*101</t>
  </si>
  <si>
    <t>(No. de denuncias realizadas / No. de casos puestos en conocimiento de la OAJ constitutivos de faltas disciplinarias, fiscales, penales y demás que haya lugar)*102</t>
  </si>
  <si>
    <t>(Trámite actualizado/ Trámitepor actualizar)*101</t>
  </si>
  <si>
    <t>(Trámite actualizado/ Trámitepor actualizar)*102</t>
  </si>
  <si>
    <t>(No. de comunicaciones internas / No. de actividades institucionales desarrolladas)*101</t>
  </si>
  <si>
    <t>(No. de comunicaciones internas / No. de actividades institucionales desarrolladas)*102</t>
  </si>
  <si>
    <t>(No de Boletines publicados/No de Boletines programados)*101</t>
  </si>
  <si>
    <t>(No de Boletines publicados/No de Boletines programados)*102</t>
  </si>
  <si>
    <t>(No de Boletines de prensa publicados/No de Boletines prensa programados)*101</t>
  </si>
  <si>
    <t>(No de Boletines de prensa publicados/No de Boletines prensa programados)*102</t>
  </si>
  <si>
    <t>(No. campañas realizadas / No. de campañas programadas)*101</t>
  </si>
  <si>
    <t>(No. campañas realizadas / No. de campañas programadas)*102</t>
  </si>
  <si>
    <t>(No. de proyectos publicados  / No.  De proyectos para publicar)*101</t>
  </si>
  <si>
    <t>(No. de proyectos publicados  / No.  De proyectos para publicar)*102</t>
  </si>
  <si>
    <t>(No de eventos con participación de la Entidad / Total de eventos programados)*101</t>
  </si>
  <si>
    <t>(No de eventos con participación de la Entidad / Total de eventos programados)*102</t>
  </si>
  <si>
    <t>(No. actividades ejecutadas / No. actividades programadas)*101</t>
  </si>
  <si>
    <t>(No. actividades ejecutadas / No. actividades programadas)*102</t>
  </si>
  <si>
    <t>Revisión mapa de riegos del proceso de TI.</t>
  </si>
  <si>
    <t>589 feb - Formato Riesgos V2 - TI - 21022019.xlsx</t>
  </si>
  <si>
    <t>Actualización mapa de riesgos del Proceso de TI</t>
  </si>
  <si>
    <t>Herramienta de BI.</t>
  </si>
  <si>
    <t>Revisión información almacenada en la herramienta de BI.</t>
  </si>
  <si>
    <t>Aplicativo Conecta</t>
  </si>
  <si>
    <t>revisión y ajustes en el aplicativo conecta</t>
  </si>
  <si>
    <t>Generación y desarrollo de la Super Biblioteca Virtual</t>
  </si>
  <si>
    <t>http://www.supertransporte.gov.co/index.php/superintendencia-delegada-de-puertos/estadisticas-trafico-portuario-en-colombia/</t>
  </si>
  <si>
    <t>revisión de los datos abiertos publicados en el sitio web de la entidad</t>
  </si>
  <si>
    <t>http://www.supertransporte.gov.co/index.php/planes-institucionales/</t>
  </si>
  <si>
    <t>Publicación del Plan anticorrupción, PAI y PEI.</t>
  </si>
  <si>
    <t>http://www.supertransporte.gov.co/index.php/resoluciones-generales/2019/</t>
  </si>
  <si>
    <t xml:space="preserve">Publicación de Resoluciones </t>
  </si>
  <si>
    <t>844 ene - Avance_MSPI a 31012019.xlsx</t>
  </si>
  <si>
    <t>Seguimiento al avance en el MSPI con corte a 31 de ene 2019</t>
  </si>
  <si>
    <t>844 feb- Avance_MSPI a 28022019.xlsx</t>
  </si>
  <si>
    <t>847 ene - Avance Nuevo Manual Gobierno Digital 2018 - 31012019.xlsx</t>
  </si>
  <si>
    <t>Seguimiento a la implementación de la Política de Gobierno Digital</t>
  </si>
  <si>
    <t>847 feb - Información OTI FURAG 21022019.pdf</t>
  </si>
  <si>
    <t xml:space="preserve">Diligenciamiento en el FURAG del Avance en la Política de Gobierno Digital </t>
  </si>
  <si>
    <t>Se realiza la búsqueda de un inmueble que cubra las necesidades de la Entidad</t>
  </si>
  <si>
    <t>Durante el mes de febrero se realiza un comparativo de los inmuebles que mas se ajustan a las necesidades de la Entidad</t>
  </si>
  <si>
    <t>Una vez se escoge el inmueble se inicia la etapa de negociación, precio - beneficio</t>
  </si>
  <si>
    <t>Diseño</t>
  </si>
  <si>
    <t>Se encuentra en el aplicativo glpi</t>
  </si>
  <si>
    <t>Pantallazo de reporte  - Aplicativo CHIP - Contaduria</t>
  </si>
  <si>
    <t>Se realizó reporte de información financiera ante la Contaduría General de la Nación el dia 15 de Febrero de 2019, correspondiente a  Diciembre de 2018.</t>
  </si>
  <si>
    <t>Comunicaciones oficiales (Memorando)</t>
  </si>
  <si>
    <t xml:space="preserve">Se realizaron los informes solicitados por Planeacion y control interno </t>
  </si>
  <si>
    <t>relacion de cobro por todo concepto del mes de Enero de 2019</t>
  </si>
  <si>
    <t xml:space="preserve"> relacion de cobro por todo concepto del mes de Febrero  de 2019</t>
  </si>
  <si>
    <t>Informe de Ejecucion presupuestal del mes de Enero de 2019</t>
  </si>
  <si>
    <t>Informe de Ejecucion presupuestal del mes de Febrero de 2019</t>
  </si>
  <si>
    <t>Informe de ordenes de pago y viaticos mes de enero de 2019</t>
  </si>
  <si>
    <t xml:space="preserve">El área Financiera en el mes de enero de 2019,  se realizo 454 pagos para un total de $ 536.518.729,78 m/cte.  obligando y pagando a tiempo los soportes allegadas a la Direccion financiera durante el mes de enero de 2019. </t>
  </si>
  <si>
    <t>Informe de ordenes de pago y viaticos mes de Febrero de 2019</t>
  </si>
  <si>
    <t xml:space="preserve">Llistados de los resultados de las pruebas de Estado.
Hojas de Vida Seleccionadas </t>
  </si>
  <si>
    <t>Se realizó el contacto y  la verificación de las hojas de vida de las personas que durante la vigencia 2017, alcanzaron los mejores puntajes en las pruebas de estado.</t>
  </si>
  <si>
    <t>Contratos de prestación de Servicios.</t>
  </si>
  <si>
    <t xml:space="preserve">Se realizó la contratación de 15 jóvenes que alcanzaron puntajes mas altos en la prueba Saber pro  de las diferentes univeridades del país mediante la modalidad de prestación de servicios </t>
  </si>
  <si>
    <t xml:space="preserve">En el mes de enro se generaron 4 oficios de salida,  100 memorandos tramitados en su totalidad  </t>
  </si>
  <si>
    <t xml:space="preserve">En el mes de febrero se generaron 7 Oficios de salida y  y 18 memorandos tramitados en su totalidad </t>
  </si>
  <si>
    <t>El proyecto de inversión no estaba aprobado.</t>
  </si>
  <si>
    <t>No se realizó seguimiento a la ejecución del proyecto, ya que éste se encontraba en actualización a Decreto resolución del Presupuesto.</t>
  </si>
  <si>
    <t xml:space="preserve">El ciclo de aprobación del proyecto finalizó el pasado 12 de marzo, sin embargo se realizó seguimiento a la ejecución presupuestal del proyecto a corte del 28 de febrero. </t>
  </si>
  <si>
    <t>Cadena de valor</t>
  </si>
  <si>
    <t># de seguimientos realizados / # seguimientos programados</t>
  </si>
  <si>
    <t>La actividad no ha iniciado</t>
  </si>
  <si>
    <t>De acuerdo con reunión adelantada con la jefe de la Oficina Asesora de Planeación (E), esta actividad se inciará una vez sea expedido el PND</t>
  </si>
  <si>
    <t>Borrador de la Política de Administración del Riesgo</t>
  </si>
  <si>
    <t>Consolidar el mapa de riesgos</t>
  </si>
  <si>
    <t>Mapa de Riesgos Institucional publicado en la página web: http://www.supertransporte.gov.co/documentos/2019/Marzo/Planeacion_15/MAPA_DE_RIESGOS_CONSOLIDADO_14032019.xlsx</t>
  </si>
  <si>
    <t xml:space="preserve">Se realizó consolidado con los mapa de riesgos vigentes con corte a 29 de enero de 2019 </t>
  </si>
  <si>
    <t>Actividad sin iniciar</t>
  </si>
  <si>
    <t>PEI</t>
  </si>
  <si>
    <t xml:space="preserve"># de compromisos cumplidos (Andrés Montañes) / # de compromisos asignados (Andrés Montañes) </t>
  </si>
  <si>
    <t xml:space="preserve">se han aumentado lo seguidores en twitter y facebook </t>
  </si>
  <si>
    <t>Gestión de medios pnd y proyecciones</t>
  </si>
  <si>
    <t>Bse de datos y archivo del Grupo de investigaciones y control - Delegada de Concesiones</t>
  </si>
  <si>
    <t>Se fallo una investigacion (archivo)</t>
  </si>
  <si>
    <t>Se fallo una investigacion (Sancion)</t>
  </si>
  <si>
    <t xml:space="preserve">Radicado en orfeo Nos, 20197100005921, 20197100005941, 20197100005911 del 11 de enero de 2019 </t>
  </si>
  <si>
    <t>Base de datos seguimiento inspecciones y archivo de la Delegada de Concesiones</t>
  </si>
  <si>
    <t>Se realizaron 10 Inspecciones de carácter objetivo y 15 evaluaciones subjetivas de la vigencia fiscal 2017, para una cobertura total de 25 vigilados</t>
  </si>
  <si>
    <t>Se realizaron (17) Inspecciones de carácter objetivo 1 de carácter subjetivo  y 28 evaluaciones subjetivas de la vigencia fiscal 2017, para una cobertura total de 36 vigilados</t>
  </si>
  <si>
    <t>Informes entregados por el proveedor del Contac Center</t>
  </si>
  <si>
    <t>La Atención telefónica se realiza a través de la Orden de Compra No. 32538, con el proveedor Américas BPS.</t>
  </si>
  <si>
    <t>Esta actividad se realizará conjuntamente con el equipo de trabajo para el Plan de Participación Ciudadana de la Entidad.</t>
  </si>
  <si>
    <t xml:space="preserve">27.1. Identificar fuentes de información </t>
  </si>
  <si>
    <t xml:space="preserve">27.2. Gestionar con las fuentes de información para determinar la mejor forma de realizar el intercambio de información </t>
  </si>
  <si>
    <t>27.3. Iniciar proceso de compilación de información</t>
  </si>
  <si>
    <t>28.1 Determinar criterios de clasificación y creación de ficha de análisis</t>
  </si>
  <si>
    <t>28.2 Iniciar recopilación de información (jurisprudencia, conceptos, decisiones SIC)</t>
  </si>
  <si>
    <t xml:space="preserve">8.1 Publicar dos cartillas </t>
  </si>
  <si>
    <t>8.2  Determinar y elaborar el contenido del primer de curso e-learning</t>
  </si>
  <si>
    <t>8.3 Divulgar y capacitar en general</t>
  </si>
  <si>
    <t>30.1. Determinar de los requerimientos técnicos, así como de lo necesario para la vinculación de empresas al programa de SIC Facilita</t>
  </si>
  <si>
    <t>30.2. Realizar las gestiones para la vinculación de las principales empresas del sector a SIC Facilita</t>
  </si>
  <si>
    <t>31.1. Determinar asuntos sobre los que pueda existir un conflicto de competencia</t>
  </si>
  <si>
    <t>31.2. Desarrollar Mesas de trabajo para determinar las competencias con las diferentes autoridades en materia de protección al usuario</t>
  </si>
  <si>
    <t>(Actividades realizadas /Actividades programadas)*103</t>
  </si>
  <si>
    <t>(Actividades realizadas /Actividades programadas)*104</t>
  </si>
  <si>
    <t>(Actividades realizadas /Actividades programadas)*105</t>
  </si>
  <si>
    <t>(Actividades realizadas /Actividades programadas)*106</t>
  </si>
  <si>
    <t>(Actividades realizadas /Actividades programadas)*107</t>
  </si>
  <si>
    <t>(Actividades realizadas /Actividades programadas)*108</t>
  </si>
  <si>
    <t xml:space="preserve">50% 
</t>
  </si>
  <si>
    <t>Sistema de orfeo, vigia y BI</t>
  </si>
  <si>
    <t>Cuadro estructura Notificaciones año 2019</t>
  </si>
  <si>
    <t>Debe indicarse que no se llegara en ningún momento a cumplir una meta del 100% en el entendido que siempre se tendrán resoluciones en trámite y no habrá una cifra exacta, por el contrario, la gestión documental será dinámica al ingresar actos administrativos a diario las cuales surtirán las distintas etapas del proceso de notificación o serán resueltas según se trate de peticiones o PQRs. Por lo anterior, el porcentaje de cumplimiento será siempre variable.</t>
  </si>
  <si>
    <t>Evidencia-232</t>
  </si>
  <si>
    <t>Valor presupuesto comprometido/ Valor presupuesto apropiado</t>
  </si>
  <si>
    <t xml:space="preserve">Valor presupuesto comprometido/ Valor presupuesto apropiado </t>
  </si>
  <si>
    <t>Se desarrollaron todas las actividades concernientes a la elaboración del Plan de Bienestar para la vigencia 2019 y el acto administrativo del Plan Estrategico de Talento Humano.</t>
  </si>
  <si>
    <t>Contrato</t>
  </si>
  <si>
    <t>Se realió el contrato con la Caja de Compensación Familiar COMPENSAR</t>
  </si>
  <si>
    <t xml:space="preserve">Los informes de Atención al Ciudadadano de enero y febrero (radicados Orfeo 20195700010993 y 20195700026213) muestran la actividad de  atención presencial, junto con el informe de tickets atendidos.Evidencia 232 </t>
  </si>
  <si>
    <t>Encuesta diseñada e implementada</t>
  </si>
  <si>
    <t xml:space="preserve">Controlar al recaudo de la contribución especial </t>
  </si>
  <si>
    <t>Gestionar información contable, financiera y presupuestal a entes externos (página web de la entidad)</t>
  </si>
  <si>
    <t>Gestionar información contable, financiera y presupuestal a entes externos -CGN</t>
  </si>
  <si>
    <t>Fallar investigaciones administrativas en el término legal.</t>
  </si>
  <si>
    <t>20021, 20921, 21141, 21811, 24501</t>
  </si>
  <si>
    <t>23403, 23853, 29931, 31641, 34071, 39791, 39801, 39811, 39851, 39861, 43241, 45591, 51161, 53291</t>
  </si>
  <si>
    <t>24523, 37183, 58971, 58981, 59011, 59021, 59621, 59631, 60541, 62791, 62861</t>
  </si>
  <si>
    <t xml:space="preserve">Realizar Comité de sostenibilidad integral (Objetivos: 1. Identificar la cartera y gestionar su baja o remisibilidad, 2. Identificar y depurar activos a dar de baja), 3.depuracion de la cartera los valores inferiores a medio salario minimo legal vigente </t>
  </si>
  <si>
    <t>Pagina Web -Estados financieros mes de Diciembre de 2018</t>
  </si>
  <si>
    <t xml:space="preserve">Se presentaron los estados financieros con corte 31 de Diciembre de 2018, los cuales estan publicados en la pagina web de la entidad. </t>
  </si>
  <si>
    <t xml:space="preserve">Se realizó consolidado con los mapa de riesgos vigentes a corte de 29 de enero de 2019 </t>
  </si>
  <si>
    <t xml:space="preserve">Comunicaciones oficiales (Memorando) según aplicativos Vigia y Orfeo </t>
  </si>
  <si>
    <t>Se atendieron 70 solicitudes por Orfeo por parte de todo el grupo financiera y tasa de vigilancia, estos documentos se remitieron por medio de Memorando y entrega física y 514 radicados fueron legalizaciones de cuentas de viaticos, cuenta de cobro, alcances de cuentas de cobro, soportes de pagos, acuerdos de pago, los cuales no requieren de respuesta</t>
  </si>
  <si>
    <t>Se atendieron 116 solicitudes por Orfeo por parte de todo el grupo financiera y tasa de vigilancia, estos documentos se remitieron por medio de Memorando y entrega física y 425radicados fueron legalizaciones de cuentas de viaticos, cuenta de cobro, alcances de cuentas de cobro, soportes de pagos, acuerdos de pago, los cuales no requieren de respuesta</t>
  </si>
  <si>
    <t xml:space="preserve">La ejecución de compromisos presupuestales del mes de enero fue de $5.329 millones,  obteniendo un cumplimiento de la meta acumulada proyectada al mes de enero es del 99%,  y acumulada año del 10.8% . Es importante tener en cuenta  que en el mes de Enero se presento un aumento en los contratos de servicios personales y se ejecutaron las vigencias futuras del 2018. </t>
  </si>
  <si>
    <t>La ejecución de compromisos presupuestales al mes de Febrero fue de $1.552 millones,  obteniendo un cumplimiento de la meta proyectada  al mes de Febrero del 100 % y una meta acumulada del  año de 14% en los compromisos.</t>
  </si>
  <si>
    <t>Elaborar todos los documentos requeridos dentro del trámite de conciliación dentro de las solicitudes que se reciben de parte de los convocantes en el Centro de Conciliación; lo cual incluye i) remisión de citaciones oportunas, ii) admisión del trámite oportunamente, iii) fijación oportuna de fechas para audiencia, iv) la expedición de las constancias de acuerdo, no acuerdo o de no comparecencia, entre otros.</t>
  </si>
  <si>
    <t xml:space="preserve">VIGIA - CARPETA FISICA DE CITAS - </t>
  </si>
  <si>
    <t>SE DIO RESPUESTA A LAS SOLICITUDES ASIGNADAS AL DESPACHO - SE REALIZARON Y CUMPLIERON LAS CITAS SOLICITADAS CON VIGILADOS - LOS DOCUMENTOS PENDIENTES DE RESPUESTA, SE REALIZARAN DE CONFORMIDAD CON PLAZO PREVISTO PARA CADA UNO DE ELLOS.</t>
  </si>
  <si>
    <t xml:space="preserve">(#Solicitudes gestionadas Azeneth) / # solicitudes recibidas Azeneth) *100%      </t>
  </si>
  <si>
    <t>Diseñar y aplicar una encuesta para calificar la atención prestada en el Centro Integral de Atención al Ciudadano</t>
  </si>
  <si>
    <t>Elaborar periódicamente informes de PQRSD, que incluyan las PQRS atendidas por la Entidad y publicarlos en la página web de la Entidad.</t>
  </si>
  <si>
    <t xml:space="preserve">Durante este periodo se realizaron dos jornadas de capacitación dentro del programa PAE sin costo económico para la Entidad:
CAPACITACION AMBIENTAL - SEPARA2 el dia 13 de febrero de 2019 (23 asistentes)
VISITAS ADMINISTRATIVAS(Dr. WILMER SALAZAR) , realizada el 19 de febrero (8 asistentes)
</t>
  </si>
  <si>
    <t xml:space="preserve">Durante este periodo se realizaron en total cinco jornadas de capacitación, de las cuales, cuatro correponden  al programa PAE sin costo económico para la Entidad y una correspondiente al PIC así:
CAPACITACION AMBIENTAL - SEPARA2  el 05/03/2019
NIIF APLICADAS EN LA SUPERVISIÓN  el 13 y 19 de marzo de 2019.
Socialización tema Objetivo y subjetivo el 13 de marzo de 2019.
Metodos Alternativos de Solución de Conflictos y Tecnicas de Negociación el 15 de marzo de 2019.
La ejecución del PIC 2019 se inicia con la capacitación sobre Novedades en Seguridad Social, nomina, salarios y prestaciones sociales en el sector público 
</t>
  </si>
  <si>
    <t>Registro Fotografico</t>
  </si>
  <si>
    <t>Durante el mes de marzose realizó la celebración del día de la mujer, con la participación de las funcionarias y contratistas de la Entidad.</t>
  </si>
  <si>
    <t>Las actividades se desarrollaran a partir del segundo semestre del año en curso</t>
  </si>
  <si>
    <t>En cumplimiento de la norma la Dotación será entregada en los meses de Mayo, Septiembre y Diciembre</t>
  </si>
  <si>
    <t>Listado de asistencia
Actas de Reunión</t>
  </si>
  <si>
    <t xml:space="preserve">Seguimiento a reuniones del COPASST,Actualización y elaboración documental documental del SG - SST,Revision y actualización requisitos legales SST, Seguimiento Balance Scord Card,Reunión del representante de la alta dirección para aprobación de documentos,  Reunión con representante de la alta dirección y coordinador del grupo de talento humano para aprobación plan de trabajo del SG-SST,Revisar aleatoriamente los soportes de pago planilla de Seguridad Social de los funcionarios y contratistas (extensivo a regionales),Seguimiento a modalidad de teletrabajo,Seguimiento matriz subprogramas de gestión. </t>
  </si>
  <si>
    <t>Listado de asistencia
Actas de reuniones</t>
  </si>
  <si>
    <t xml:space="preserve">Seguimiento a reuniones del COPASST,Actualización y elaboración documental documental del SG,Seguimiento Balance Scord Card,Revisar aleatoriamente los soportes de pago planilla de Seguridad Social de los funcionarios y contratistas (extensivo a regionales,Envío de documentos al área de planeación para validación,Seguimiento matriz subprogramas de gestión. </t>
  </si>
  <si>
    <t>Actas
Archivo excel</t>
  </si>
  <si>
    <t>Seguimiento Reuniones Comité paritario de seguridad y salud en el trabajo,seguimiento indicadores, Seguimiento matriz subprogramas de gestión</t>
  </si>
  <si>
    <t>Implementar subprograma de Seguridad Industrial</t>
  </si>
  <si>
    <t>Formatos de Inspecciones
Informes</t>
  </si>
  <si>
    <t>Seguimiento  Reporte de actos y condiciones subestandar;
Inspecciones orden -  aseo (COPASST)
locativas (COPASST)
Inspección de extintores (Realizada por Brigadistas)</t>
  </si>
  <si>
    <t>Listado de asistencia
Actas de reuniones
Matriz en excel</t>
  </si>
  <si>
    <t xml:space="preserve">Actualización Matriz de Peligros (extensivo a regionales)Seguimiento  Reporte de actos y condiciones subestandar,Inspecciones orden -  aseo y locativas por parte del COPASST,Inspección de extintores,Entrega Elementos de Protección Personal,Investigaciones Accidentes de Trabajo </t>
  </si>
  <si>
    <t>Listado de asistencia
Actas de Reuniones</t>
  </si>
  <si>
    <t>Seguimiento al ausentismo,PVE Riesgo Psicosocial,PVE Ergonomia- musculo esqueletico,Seguimiento a casos médicos especiales,PVE Riesgo Cardiovascular.</t>
  </si>
  <si>
    <t>Seguimiento al ausentismo,Implementación y seguimiento a pausas activas,Seguimiento a casos médicos especiales,,Seguimiento Consumo Botiquines</t>
  </si>
  <si>
    <t>Listado de asistencia
Actas de seguimiento
Formatos de Inspecciones</t>
  </si>
  <si>
    <t>Seguimiento al ausentismo, 
Seguimiento a casos médicos especiales, 
Semana de la Seguridad y Salud en el Trabajo (Organización de la Semana de la Salud)
Seguimiento Consumo Botiquines (Brigadistas)</t>
  </si>
  <si>
    <t xml:space="preserve">Elaboración PESV,Campaña protocolo para el reporte de accidente laboral (extensivo a regionales),Campaña prevención de accidentes por riesgo locativo (extensivo a regionales), Campaña Prevención Riesgo Publico (extensivo a regionales) </t>
  </si>
  <si>
    <t>Documentos de word
Campañas divultagadas por medio de comunicaciones</t>
  </si>
  <si>
    <t>Elaboración del Plan Estratégico de Seguridad Vial - PESV, 
Campaña Prevención Riesgo Publico</t>
  </si>
  <si>
    <t>En este periodo, 43  funcionarios de carrera administrativa allegaron al Grupo de Talento Humano los formularios correspondientes a la calificación del segundo semestre de 2018 y la calificación definitiva correspondiente a la misma vigencia fiscal.</t>
  </si>
  <si>
    <t xml:space="preserve">En este periodo no fueron entregados evaluaciones </t>
  </si>
  <si>
    <t>Durante este mes, 61  funcionarios nombrados en provisionalidad allegaron al Grupo de Talento Humano los formularios correspondientes a la calificación del tercer cuatrimestre del 2018.</t>
  </si>
  <si>
    <t>Formulario</t>
  </si>
  <si>
    <t>A la fecha los gerentes publicos concertaron los objetivos para la vigencia fiscal 2019</t>
  </si>
  <si>
    <t>Durante el mes de marzo se presentó un ingreso a la planta de personal</t>
  </si>
  <si>
    <t>Se actualizó la caracterización con los datos de ingresos.</t>
  </si>
  <si>
    <t>Fueron diligenciados dos formatos, correspondientes a las funcionarias Eliana Quiontero, Gloria Ortiz</t>
  </si>
  <si>
    <t>Fue diligenciado un  formato, correspondiente a la funcionaria Gloria Díaz</t>
  </si>
  <si>
    <t>Las cifras de los ingresos planeados no es posible reportarlas, puesto que acogiendonos a la Ley 775 de 2005, los nombramientos son de discrecionalidad de la señora Superintendente.</t>
  </si>
  <si>
    <t>Se liquidó la nomina del mes por un valor de $491,394,152 y fue enviado el memorando informativo  y el listado de la liquidación, firmado por la secretaria general al grupo de financiera.</t>
  </si>
  <si>
    <t>Se liquidó la nomina del mes por un valor de $713,382,870 y fue enviado el memorando informativo  y el listado de la liquidación, firmado por la secretaria general al grupo de financiera.</t>
  </si>
  <si>
    <t>Se liquidó la nomina del mes por un valor de $728,907,765 y fue enviado el memorando informativo  y el listado de la liquidación, firmado por la secretaria general al grupo de financiera.</t>
  </si>
  <si>
    <t>Durante este mes, fueron presentados los documentos para un recobro ante la EPS.</t>
  </si>
  <si>
    <t>Durante este mes, fueron presentados los documentos para cinco recobros ante las EPS.</t>
  </si>
  <si>
    <t xml:space="preserve">Fueron liquidadas 6 comisiones a funcionarios de planta y 40 a contratistas por valor de $ 15,532,474  </t>
  </si>
  <si>
    <t>Esta actividad se realizará en el segundo semestre.</t>
  </si>
  <si>
    <t>Esta actividad se realizará en el segundo semestre</t>
  </si>
  <si>
    <t>Inclusión de 374 documentos en carpeta de historia laboral.</t>
  </si>
  <si>
    <t>Inclusión de documentos 1,271 en carpeta de historia laboral.</t>
  </si>
  <si>
    <t>Inclusión de 774 documentos en carpeta de historia laboral.
A traves de correo electrónico se informó la actualización del FUID del Grupo de Talento Humano al Grupo de Gestión Documental.</t>
  </si>
  <si>
    <t>Publicación del nuevo mapa de riesgos.</t>
  </si>
  <si>
    <t>Estos temas serán desarrollados en la ejecucuón del Plan institucional de capacitación a partir del segundo semestre.</t>
  </si>
  <si>
    <t>Listado generados por el aplicativo SIGEP</t>
  </si>
  <si>
    <t>Se registró una actualización hoja de vida</t>
  </si>
  <si>
    <t>No se presentaron actualizaciones de hoja de  vida</t>
  </si>
  <si>
    <t>Se registraron 13 actualizaciones de hojas de vida</t>
  </si>
  <si>
    <t>Acta de creación del comité.</t>
  </si>
  <si>
    <t>Se realizó el día 26 de marzo una reunión de sensibilización para iniciar la conformación y legalización del Comité de Participación Ciudadana en las instalaciones de la supertransporte</t>
  </si>
  <si>
    <t xml:space="preserve">Organización, oportunidad y efectividad en la gestión </t>
  </si>
  <si>
    <t xml:space="preserve">Finalización Plan de Conservación Documental </t>
  </si>
  <si>
    <t>Lineamientos para la conservación de documentos fisicos</t>
  </si>
  <si>
    <t>Remision a Planeación para asignación de presupuestoa los proyectos</t>
  </si>
  <si>
    <t>Apoyo en la organización de archivos de Secretaria General (contratos 2018) y Talento Humano (47 histyorias laborales de activos)</t>
  </si>
  <si>
    <t>Hojas de vida de los indicadores
PAI
PEI
Plan de Mejoramiento
Plan de Austeridad
Seguimiento al mapa de riesgos</t>
  </si>
  <si>
    <t>Se realizó la medición de los indicadores del proceso
Seguimeinto al PEI y PAI con corte a Diciembre de 2018
Informe de Austeridad del gasto
Seguimiento al mapa de riesgos</t>
  </si>
  <si>
    <t>Hojas de vida de los indicadores
Plan de Austeridad del gasto
Borrador de los formatos</t>
  </si>
  <si>
    <t>Se realizó la verificación de los formatos publicados en cadena de valor, se encuentra pendiente de revisión y aprobación por parte de la Secretaria General
Informe de austeridad del gasto</t>
  </si>
  <si>
    <t>PAI
Indicadores
Austeridad del Gasto
Auditoria de Control Interno
Formatos del proceso</t>
  </si>
  <si>
    <t>Medición de Indicadores
Informes de Austeridad del gasto
Envío de observaciones al informe de auditoria de control interno
Actualización de formatos y revisón con Secretaría General.</t>
  </si>
  <si>
    <t>Mensaje en correo electrónico e intranet</t>
  </si>
  <si>
    <t>Se envió mensaje sobre el cumplimiento del horario laboral a través de correo electrónico e intranet, el día 28 de marzo</t>
  </si>
  <si>
    <t xml:space="preserve">(No de HV aprobadas / Total de contratos suscritos de la Entidad)*100 </t>
  </si>
  <si>
    <t>aplicativo sigep</t>
  </si>
  <si>
    <t>en la carpeta compartioda del grupo de administrativa</t>
  </si>
  <si>
    <t>Se realizan los informes de los siguientes contratos durante el trimestre
1. Arriendos (6)
2. Vigilancia (3)
3. Mantenimiento de vehiculos (3)
4. Tiquetes (3)
5. Estantes (1)
6. Cajas de archivo (1)
7. Combustible (3)</t>
  </si>
  <si>
    <t>Se recibieron correos de tipo:informativo y de trámite al cual se le dio la ruta pertinente. De los vías allegados a Secretaria General guardo los físicos de contraloria en crapeta con su respectiva respuesta</t>
  </si>
  <si>
    <t>Se recibierón 80 vigías entre temas de: cuentas de cobro,procuraduria,contraloria,certificaciones de sanciones,pago de couta financiera dentro de los cuales procedo a informar que los temas de contraloria y procuraduria se encuentran al día con su repsectiva respuesta,los demas temas  fueron reasignados al área respectiva. En el sistema de gestión documental  Orfeo se recibieron 48 dentro de los cuales se les dio respuesta al tema de notificaciones,contraloria dentro de los cuales se le dio respuesta y los demas temas fueron reasigandos al área repectiva.</t>
  </si>
  <si>
    <t>Debe indicarse que no se llegara en ningún momento a cumplir una meta del 100% en el entendido que siempre se tendrán resoluciones en trámite y no habrá una cifra exacta, por el contrario, la gestión documental será dinámica al ingresar actos administrativos a diario las cuales surtirán las distintas etapas del proceso de notificación o serán resueltas según se trate de peticiones o PQRs. Por lo anterior, el porcentaje de cumplimiento será siempre variable. Al 31 de marzo se tiene registro de 816 Actos Administrativos de los cuales 86 (en curso) aún estan en trámite de Notificacion (Aviso o Publicación en pagina web). Evidencia 1.</t>
  </si>
  <si>
    <t>Se atendieron 165 solicitudes por Orfeo por parte de todo el grupo financiera y tasa de vigilancia, estos documentos se remitieron por medio de Memorando y entrega física y 428 radicados fueron legalizaciones de cuentas de viaticos, cuenta de cobro, alcances de cuentas de cobro, soportes de pagos, acuerdos de pago, los cuales no requieren de respuesta</t>
  </si>
  <si>
    <t>*Reporte ejecucion cualitativa presupuestal * Informe de Autosostenibilidad * Informe de Austeridad del gasto a corte de Diciembre 2018.</t>
  </si>
  <si>
    <t>*Reporte ejecucion cualitativa presupuestal * Informe de Austeridad del gasto a corte enero 2019</t>
  </si>
  <si>
    <t>*Reporte ejecucion cualitativa presupuestal febrero  * Informe de Austeridad del gasto febrero 2019, Reciprocas 4 trimestre 2018, PAI febrero 2019, plan de contratacion sep a Marzo 219, Pormenorizado 2019.</t>
  </si>
  <si>
    <t>Se logró recaudar el 88% de la meta propuesta a corte mes de enero de 2019, debido a la continua gestion de cobro, adelantadas por los grupos SIS y Coactivo</t>
  </si>
  <si>
    <t>Se obtuvo un 97% de la meta propuesta a corte de febrero de 2019, y una meta acumulada del año del 10%, debido a la continua gestion de cobro, adelantadas por los grupos SIS y Coactivo</t>
  </si>
  <si>
    <t xml:space="preserve"> relacion de cobro por todo concepto del mes de Marzo  de 2019</t>
  </si>
  <si>
    <t>Se obtuvo un 109% de la meta propuesta a corte de Marzo de 2019, y una meta acumulada del año del 29%, debido a la continua gestion de cobro, adelantadas por los grupos SIS y Coactivo</t>
  </si>
  <si>
    <t>Informe de Ejecucion presupuestal del mes de Marzo de 2019</t>
  </si>
  <si>
    <t>La ejecución de compromisos presupuestales al mes de Marzo fue de $1.754 millones,  obteniendo un cumplimiento de la meta proyectada  al mes de Marzo del 98 % y una meta acumulada del  año de 18% en los compromisos.</t>
  </si>
  <si>
    <t xml:space="preserve">El área Financiera en el mes de Febrero de 2019,  se realizo 492 Pagos para un total de $ 1,327,032,687 m/cte.  obligando y pagando a tiempo los soportes allegadas a la Direccion financiera durante el mes de Febrero de 2019.  </t>
  </si>
  <si>
    <t>Informe de ordenes de pago y viaticos mes de Marzo de 2019</t>
  </si>
  <si>
    <t xml:space="preserve">El área Financiera en el mes de Marzo de 2019,  se realizo 380 Pagos para un total de $ 1,924.680.057 m/cte.  obligando y pagando a tiempo los soportes allegadas a la Direccion financiera durante el mes de Febrero de 2019.  </t>
  </si>
  <si>
    <t>No se realizó seguimiento a la ejecución del proyecto, ya que éste se encontraba en actualización a Decreto resolución del Presupuesto. Los proyectos fueron aprobados apartir del 12 de marzo del presente. A partir del mes de marzo se encuentra disponible la plataforma del SPI-DNP para efectuar dicho seguimiento.</t>
  </si>
  <si>
    <t>No se realizó seguimiento a la ejecución del proyecto, ya que éste se encontraba en actualización a Decreto No. 2467 del 2018 de  resolución del Presupuesto para la vigencia 2019 .</t>
  </si>
  <si>
    <t>Seguimiento realizado a través de la plataforma SPI del DNP</t>
  </si>
  <si>
    <t xml:space="preserve">Z:/ PLANEACIÓN-2019/400 39  PLANEACIÓN INSTITUCIONAL MODELO INTEGRADO DE PLANEACIÓN Y GESTIÓN/400 39 10 BANCO DE PROYECTOS DE INVERSIÓN INSTITUCIONAL/ Seguimiento a Proyectos de Inversión/ Marzo </t>
  </si>
  <si>
    <t>Seguimiento realizado a través de las ejecuciones presupuestales generadas por el SIIF Nación a corte del 31 de marzo de 2019.</t>
  </si>
  <si>
    <t xml:space="preserve">Ruta Compartida: Z:/ PLANEACIÓN-2019/400 39  PLANEACIÓN INSTITUCIONAL MODELO INTEGRADO DE PLANEACIÓN Y GESTIÓN/400 39 10 BANCO DE PROYECTOS DE INVERSIÓN INSTITUCIONAL/ Seguimiento mensual presupuesto/ Marzo </t>
  </si>
  <si>
    <t xml:space="preserve">Los informes con los resultados de la gestión del mes de marzo, fueron allegados a la OAP el día 05/04/19, por lo que se encuentran en revisión para poder generar el Informe de supervisión. </t>
  </si>
  <si>
    <t xml:space="preserve">Elaborar un documento para unificar  criterios que afectan la respuesta al ciudadano  en los diferentes canales de  atención (Presencial, Telefónico, Correo y PQRS) </t>
  </si>
  <si>
    <t>Tirilla del sigturno</t>
  </si>
  <si>
    <t>Se identifica que los turnos cancelados, obedecen a la solicitud del ticket por parte de mensajeros que no se les facilita esperar el turno</t>
  </si>
  <si>
    <t>Debe indicarse que no se llegara en ningún momento a cumplir una meta del 100% en el entendido que siempre se tendrán resoluciones en trámite y no habrá una cifra exacta, por el contrario, la gestión documental será dinámica al ingresar actos administrativos a diario las cuales surtirán las distintas etapas del proceso de notificación o serán resueltas según se trate de peticiones o PQRs. La foliación de las unidades documentales se supeditan a la expedición de las constancias de ejecutoria cuando se trate de actos administrativos que imponen sanciones, lo que no permitiría la foliación de las resoluciones hasta tanto surta su respectivo proceso y/o ejecutoria para su empalme, independientemente de lo anterior se remite el FUID diligenciado según lo solicite el Grupo de Gestión Documental; Por lo anterior, el porcentaje de cumplimiento será siempre variable. Actualmente se tienen dos abogadas en el proceso de atención y tramite de Peticiones y PQRs, toda vez que para los meses de enero y principalmente en febrero de 2019 se comenzó a reasignar a esta dependencia las solicitudes de expedición de copias de expedientes completos e íntegros que eran atendidas anteriormente por las Delegadas, radicados que aumentaron el volumen de asignado y que se tramita en la medida de lo posible con las personas encargadas del proceso.</t>
  </si>
  <si>
    <t>Debe indicarse que no se llegara en ningún momento a cumplir una meta del 100% en el entendido que siempre se tendrán resoluciones en trámite y no habrá una cifra exacta, por el contrario, la gestión documental será dinámica al ingresar actos administrativos a diario las cuales surtirán las distintas etapas del proceso de notificación o serán resueltas según se trate de peticiones o PQRs. La foliación de las unidades documentales se supeditan a la expedición de las constancias de ejecutoria cuando se trate de actos administrativos que imponen sanciones, lo que no permitiría la foliación de las resoluciones hasta tanto surta su respectivo proceso y/o ejecutoria para su empalme, independientemente de lo anterior se remite el FUID diligenciado según lo solicite el Grupo de Gestión Documental; Por lo anterior, el porcentaje de cumplimiento será siempre variable. se adjuntan evidencias fotograficas en la organizacion del Archivo en la sede la Sabana, en el cual se monto estanteria en el mes de Marzo de 2019 y se iniciaron labores de incorporar en cajas las unidades documentales correspondientes a 2018. Evidencia 2. Actualmente se tienen dos abogadas en el proceso de atención y tramite de Peticiones y PQRs, y al 31 de marzo se tienen 483 peticiones y PQRs asignadas, de las cuales se tramitaron o resolvieron 397 y las restantes 86 fueron reasignadas a otras dependencias por ser de su competencia. se tendria un cumplimiento del 100% para lo cual solicito orientacion para reflejar dicha cifra en la meta.</t>
  </si>
  <si>
    <t>No se programó actividad para este mes.</t>
  </si>
  <si>
    <t xml:space="preserve">N.A. </t>
  </si>
  <si>
    <t>Correo electrónico adjunto nombrado como Puertos. Evidencia Actividad 1 PAI Marzo (en pdf)
Puertos. Evidencia Actividad 1 PAI Marzo (en excel)</t>
  </si>
  <si>
    <t xml:space="preserve">Documentos compilados sobre riesgos por tipo de vigilado: correo electronico de avance preentado por Luis Eduardo Chavez.
 Documentos analisis riesgos Vig realizado por XM- </t>
  </si>
  <si>
    <t xml:space="preserve">Correo electronico
Anexo archivo nombrado Puertos. Evidencia Actividad2 PAI marzo. </t>
  </si>
  <si>
    <t>Correo electrónico del 26/03/2019 con el cual el Dr. Álvaro Ceballos, Superintendente Delegado de Puertos,  remite a la Oficina Juridica el Normograma pertinente para Puertos y Fluvial.</t>
  </si>
  <si>
    <t xml:space="preserve">FUID: documento 
archivo: Puertos. Evidencia Actividad 3 PAI  febrero VigInsp
documento excel: archivo: Puertos. Evidencia Actividad 3 PAI  febrero Ginv
</t>
  </si>
  <si>
    <t>FUID: 
documento 
archivo: Puertos. Evidencia Actividad 3 PAI  marzo Despacho
documento 
archivo: Puertos. Evidencia Actividad 3 PAI  marzo VigInsp
correo electroico: 
documento excel: archivo: Puertos. Evidencia Actividad 3 PAI  febrero Ginv
correo electornico
archivo: Puertos. Evidencia Actividad 3 PAI  marzo 
documento word con relacion expedientes virtuales: archivo. Puertos. Evidencia Actividad 3 PAI ene-mar exp virtual_VigInsp.
documneto excel con agenda reuniones del invg y control archivo Puertos. Evidencia Actividad 3 PAI en-mar_agen</t>
  </si>
  <si>
    <t xml:space="preserve">Correo electrónico adjunto nombrado como Puertos. Evidencia Actividad 4 PAI marzo </t>
  </si>
  <si>
    <t xml:space="preserve">Correo electrónico del 07/03/2019 con el cual el Dr. Álvaro Ceballos, Superintendente Delegado de Puertos,  remite a la Oficina de Control Interno el Informe Pormenorizado del periodo Nov 2018-Febrero 2019, basado en MIPG. </t>
  </si>
  <si>
    <t>Documento adjunto nombrado Puertos. Evidencia Actividad 5 Febrero2019</t>
  </si>
  <si>
    <t xml:space="preserve">Documento de fecha Febrero 2019 - Analisis Juridico -- C.I Banacol de Colombia S.A. </t>
  </si>
  <si>
    <t>Documento adjunto nombrado Puertos. Evidencia Actividad 5 Marzo2019</t>
  </si>
  <si>
    <t xml:space="preserve">Documento de fecha Marzo 2019  Ficha Técnica - C.I Banacol de Colombia S.A. </t>
  </si>
  <si>
    <t>Documento en word. Archivo nombrado Puertos. Evidencia Actividad 6 PAI febrero.</t>
  </si>
  <si>
    <t xml:space="preserve">Documento word con titulo Analisis de respuestas a solicitudes de inofrmación de tarifas para evaluación de inspecciones no intrusivas. </t>
  </si>
  <si>
    <t>Documento en word. Archivo nombrado Puertos. Evidencia Actividad 6 PAI marzo.</t>
  </si>
  <si>
    <t>Documento word con titulo Ficha Técnica Definición competencia INI Primer Análisis Juridico, de fecha marzo 29 de 2019</t>
  </si>
  <si>
    <t>Documento word . Archivo: Puertos . Evidencia Actividad 7 PAI febrero - marzo.</t>
  </si>
  <si>
    <t xml:space="preserve">Documento de fecha febrero 28 de 2019, con titulo Analisis de Quejas recbidas susceptibles de conciliacion. </t>
  </si>
  <si>
    <t>Documento de fecha marzo 29 de 2019, con titulo Diagnóstico de temas susceptibles de conciliar.</t>
  </si>
  <si>
    <t>Documento de fecha enero 31 de 2019, denominado Puertos. Evidencia Actividad 8 Enero 2019</t>
  </si>
  <si>
    <t xml:space="preserve">Documento Primera  versión del plan piloto cuando estaba a cargo del grupo de investigaciones con las observaciones correspondientes, por parte del Delegado y de la Dra. Carmen Ligia Valderrama. Así mismo adjunto dos correos que contienen (una presentación enviada como insumo por parte del Dr. Álvaro y un correo en donde la DIMAR cancela la cita para una reunión que se tenía programada). </t>
  </si>
  <si>
    <t>Documento de fecha enero 31 de 2019, denominado Puertos. Evidencia Actividad 8 Febrero.</t>
  </si>
  <si>
    <t xml:space="preserve">Segunda versión del documento denominada Propuesta de la Superintendneica Delegada de Puertos sobre la flormalización del Transporte de Cabotaje en Buenaventura. </t>
  </si>
  <si>
    <t xml:space="preserve">Documento de fecha enero 31 de 2019, denominado Puertos. Evidencia Actividad 8 Marzo </t>
  </si>
  <si>
    <t xml:space="preserve">Documento Identificacion Zonas Geograficas.  Archivo denominado Puertos. Evidencia Actividad 9 PAI Marzo. </t>
  </si>
  <si>
    <t>Documento en word Identificacion Zonas Geograficas para la Campaña de Promoción y Prevención "+Transporte marítimo y fluvial + Formalización".</t>
  </si>
  <si>
    <t xml:space="preserve">No se programo actividad para este mes. </t>
  </si>
  <si>
    <t>archivo en excel. Puertos. Evidencia Actividad 13 PAI Feb - mar PGS</t>
  </si>
  <si>
    <t>Herramienta de seguimiento en excel con la informacion del PGS</t>
  </si>
  <si>
    <t>1. Correo electrónico del 6 de marzo. Archivo denominado Puertos Evidencia actividad 16 PAI marzo1.
2.  Correos electrónicos del mes de marzo referente a las actas de las mesas de trabajo. Archivo denominado Puertos. Evidencia actividad 16 PAI marzo2.</t>
  </si>
  <si>
    <t xml:space="preserve">1. Correo electrónico donde se cita a Mesa de Trabajo mapa de riesgos proceso Control. 
2.  Correos electrónicos relacionados con las actas de las mesas de trabajo sobre mapa de riesgos de control. </t>
  </si>
  <si>
    <t xml:space="preserve">Correos electrónicos del 13 y 18 de febrero. Archivos anexos nombrados Puertos. Evidencia Actividad 20 PAI Febrero1; y  Puertos. Evidencia Actividad 20 PAI Febrero 2.  </t>
  </si>
  <si>
    <t xml:space="preserve">Correo electrónico remitiendo citación y agenda del Comité Temático de Facilitación del Comercio Exterior. </t>
  </si>
  <si>
    <t>Correo electrónico del 11 de marzo.  Archivo anexo denominado: Puertos. Evidencia Actividad 20 PAI Marzo.</t>
  </si>
  <si>
    <t xml:space="preserve">1. Correo Electrónico .Archivo.: Puertos. Evidencia actividad 21 PAI febrero - marzo. 
2. Cuadro interno de seguimiento en Excel. Archivo.: Puertos. Evidencia actividad 21 PAI febrero. </t>
  </si>
  <si>
    <t>1. Correo electrónico remitido por el Superintendente Delegado de Puertos donde relaciona la gestión adelantada en los meses de febrero y marzo frente a tema especifico tratado en los Comités de Facilitación de Comercio Exterior. 
2. Cuadro de seguimiento a compromisos establecidos en el Comite de Facilitación de comercio Exterior.</t>
  </si>
  <si>
    <t>1. Cuadro interno de seguimiento en Excel. Archivo.: Puertos. Evidencia actividad 21 PAI marzo.</t>
  </si>
  <si>
    <t xml:space="preserve">Relacion de compromisos suscritos en el Comité de Facilitación de Comercio Exterior. </t>
  </si>
  <si>
    <t>Correo electrónico  del 2 de marzo de 2019. archivo denominado: Puertos. Evidencia actividad 22 PAI marzo</t>
  </si>
  <si>
    <t xml:space="preserve">Correo electrónico remitido por la Oficina Asesora de Planeación designando a la Dra. Luz Yaneth Florez Avila como parte del Equipo de Participacion Ciudadana de la Entidad. </t>
  </si>
  <si>
    <t xml:space="preserve">Certificado de Trasmision de la cuenta anual al SIRECI- CGR- Plan de mejormiento </t>
  </si>
  <si>
    <t xml:space="preserve">Se consolido en un solo documento los planes de mejoramiento de las areas que registran hallazgos  en algunos de sus procesos, con el fin de que </t>
  </si>
  <si>
    <t xml:space="preserve">A traves de memorando. </t>
  </si>
  <si>
    <t xml:space="preserve">observaciones al informe preliminar de seguimiento y verificacion al cumplimiento de la ley de transparencia del derecho  de acceso a la informacion publica </t>
  </si>
  <si>
    <t>Inteligencia de negocios Aplicativo VIGIA, Aplicativo ORFEO</t>
  </si>
  <si>
    <t>Durante el mes de enero se recibieron 343 requerimientos por medio del modulo Gestion Documental, correspondientes al mes de enero y vigencias anteriores, de los cuales se tramitaron 92 de enero  y vigencias anteriores. Por medio del modulo PQRs, se recibieron 91 requerimientos correspondientes al mes de enero y vigencias anteriores y se tramitaron 66, de enero y vigencias anteriores</t>
  </si>
  <si>
    <t>Inteligencia de negocios Aplicativo VIGIA, aplicativo ORFEO</t>
  </si>
  <si>
    <t>Durante el mes de febrero se recibieron 116 requerimientos por medio del modulo Gestion Documental, correspondientes al mes de febrero y vigencias anteriores, de los cuales se tramitaron 307 de febrero  y vigencias anteriores. Por medio del modulo PQRs, se recibieron 35 requerimientos correspondientes al mes de febrero y vigencias anteriores y se tramitaron 48, de febrero y vigencias anteriores</t>
  </si>
  <si>
    <t>Acta de mesa de de trabajo con la participaron de representantes de seis (6) entes territoriales:
i. Alcaldia de Chia - Cundinamarca
ii. Alcaldia de Zipaquira Cundinamarca 
iii. Alcaldia de Pacho Cundinamarca
iv. Alcaldia de Guateque - Boyaca
v. Alcaldia de Garagoa - Boyaca
vi. Gerente Punto de Despacho de Pacho - cundinamarca</t>
  </si>
  <si>
    <t>El objeto de la mesa fue promover la formalizacion de la prestacion de servicio de la infraestructura de Transporte (Paraderos o puntos de despacho, centralizados de Empresas de Transporte y/o perifericos, entre otros)
Aun cuando se convocó, no asistió la alcaldia de Villadeleiva</t>
  </si>
  <si>
    <t xml:space="preserve">Base de datos información accesibilidad 2019 (Corredores) - fichas de inspección - (Delegada de Concesiones)
Este programa está basado en el cumplimiento del Plan nacional de desarrollo de corredores estratégicos de pasajeros. Incluye el 100% de los 7 Corredores establecidos bajo resolución 164 del 2015 del ministerio de transporte cuyos objetivos principales son:
• Levantar inventario de infraestructura de transporte y/o paraderos de servicio intermunicipal y/o interdepartamental.
• Evaluación infraestructura de transporte accesible – cumplimiento de la ley 1618 de 2013
</t>
  </si>
  <si>
    <t xml:space="preserve">Este proyecto, tuvo como objetivo abarcar 1 corredor de los 7 establecidos, para lo cual se tomó para el presente trimestre hacer la gestión correspondiente al denominado corredor Nro. VII:  que corresponde a "Bogotá - Yopal (Bogotá- Tocancipá - Gachancipá - Chocontá - Villapinzón – Ventaquemada - Tunja - Paipa - Duitatna - Tibasosa - Sogamoso - El Crucero - Toquilla – Aguazul -Yopal) (Conecta en Agua Clara con el ramal Bogotá – Villavicencio a Yopal) . Este proyecto inició con la definición y caracterización de ítems a revisar. En este caso se cuantificaron los siguientes grupos:
• Tipo de infraestructura
• Localización  
• Responsable 
• NIT. 
• Empresas que operan
• Responsable del tipo de Infraestructura
• Tipo de despacho
• Características generales
• Accesibilidad
</t>
  </si>
  <si>
    <t>Base de datos seguimiento inspecciones y evaluciones - informes de inspección y Evaluciones subjetivas; archivo de la Delegada de Concesiones</t>
  </si>
  <si>
    <t>Se realzaron acciones mediante comunicación escrita o frete a mesas de trabajo a los sectores criticos mas reicidentes, a 10 vigilados carreteros.
Sobre las acciones tomadas frente los Sectores criticos de accidentalidad, logistica de operativos, coordinación e infraestructura; irregularidades en prestación de servicio; problemática invasión e indebido uso de franja de derecho de vía;  normatividad y control moperativo.</t>
  </si>
  <si>
    <t>Proyecto de Circular</t>
  </si>
  <si>
    <t>Se encuentra en construcción el Proyecto de circular para implementar las medidas necesarias de accesibilidad e inclusión en la infraestructura y/u operación en cada una de las instalaciones de los Terminales de Transporte, aeropuertos y concesionarios de infraestructura, para garantizar el pleno ejercicio de los derechos de las personas con discapacidad</t>
  </si>
  <si>
    <t>Se realizó mesa de trabajo Nro. 30 del 27 de marzo de 2019, en la cual se hizo presente: Corporación Nacional de Terminales de Transporte (Conalter), Superintendencia de Transporte SP (Delegadtura de Transito y Concesiones e Infraestructura)</t>
  </si>
  <si>
    <t>Se trataron los siguientes temas:
i. Infraestructura Accesible
ii. Pregoneo
iii. La representante de Conalter manifestó que se están realizando reuniones con el Ministerio de Transporte para definir los criterios de homologación o habilitación de los TTTA y
iv. Inquietudes de Conalter frente a las inspecciones y evaluciones que realiza la Supertransporte a la Terminales de Transporte terrestre</t>
  </si>
  <si>
    <t xml:space="preserve">i. Se socializo por parte de la Superintendencia de Transporte, la necesidad de realizar los ajustes necesarios y progresivos en materia de infraestructura accesible.
ii. Conalter se compromete a socializarlo entre sus agremiados los temas tratados en la mesa Nro. 30, del 27 de marzo de 2019
</t>
  </si>
  <si>
    <t xml:space="preserve">Acta Nro. 1, del 26 de marzo de 2019 (numeracipón de la oficina Acesora de Planeación) Presentación equipo participación ciudadana y plan de trabajo.
</t>
  </si>
  <si>
    <t>Participación en mesa de trabajo
Temas Tratados
1. Presentación equipo participación ciudadana.
2. En que consiste la participación ciudadana.
3. Estructura de la participación ciudadana.
4. Obligaciones en participación.
5. Política publica de la participación democrática.
6. Circulo Virtuosos de la participación.</t>
  </si>
  <si>
    <t>Se desarrolla un instructivo el cual fue enviado por correo</t>
  </si>
  <si>
    <t>Se encuentra en el aplicativo glpi, estos 4 llegaron sobre el final mes que no se alcanzaron atender en el periodo</t>
  </si>
  <si>
    <t>http://www.supertransporte.gov.co/index.php/plan-institucional-de-gestion-ambiental/</t>
  </si>
  <si>
    <t>Se reporta el ultimo informe de 2018 y se encuentra publicado en la pagina web de la Entidad</t>
  </si>
  <si>
    <t>orfeo
vigia
caja menor</t>
  </si>
  <si>
    <t>Respuestas dadas a solicitudes verbales y escritas, ya sea por medio del orfeo o del vigia</t>
  </si>
  <si>
    <t>Actividades desarrolladas de cada uno de los procesos de gestion administrativa</t>
  </si>
  <si>
    <t>Archivo de la Oficina</t>
  </si>
  <si>
    <t>Se realizaron denuncias ante la Fiscalía General de la Nación.</t>
  </si>
  <si>
    <r>
      <t>(No. de actividades viables / No. de actividades del plan)</t>
    </r>
    <r>
      <rPr>
        <sz val="9"/>
        <color rgb="FFFF0000"/>
        <rFont val="Arial"/>
        <family val="2"/>
      </rPr>
      <t>*100</t>
    </r>
  </si>
  <si>
    <r>
      <t xml:space="preserve">(No. de actividades viables / No. de actividades del </t>
    </r>
    <r>
      <rPr>
        <sz val="9"/>
        <color rgb="FFFF0000"/>
        <rFont val="Arial"/>
        <family val="2"/>
      </rPr>
      <t>plan)*100</t>
    </r>
  </si>
  <si>
    <t>Informe comunicado mediante radicado 20192000025013 del 4 de marzo de 2019
Actualización carta de salvaguarda logo 28 de enero de 2019
actualización logo del código de ética 18 de marzo
Solicitud de eliminación Instructivo 19-DII-03 fomento de la cultura del autocrontol</t>
  </si>
  <si>
    <t>20192000006343 del 17 enero 2019, expediente CID-2019-510-001, H-8 (2018).
* 20192000006363 del 17 enero 2019, expediente CID-2019-510-003, H-11 (2018).
* 20192000008193 del 23 enero 2019, expediente CID-2017-510-012 H_18 (2015).
* 20192000008203 del 23 enero 2019, expediente CID-2017-510-021. H_33 (2015)</t>
  </si>
  <si>
    <t>Se dio respesta oportuna a los requerimientos realizados a la OCI</t>
  </si>
  <si>
    <t>Radicado memorando número 20192000023583  del 28 de febrero de 2019, Respuesta punto f, oficio CGR AC-ST-16 (radicado en la Supertransporte bajo el número 20195605176192 del 26 de febrero de 2019), remitido a esta oficina vía correo electrónico. -  ( Ver evidencia en carpeta virtual 2019 - seguimiento / CGR 2019 / CGR_OTROS REQUERIM 2019 / PM CGR - CGR AC_ST_16_Rta item f_ 26Feb2019"</t>
  </si>
  <si>
    <t>Radicado respuesta a requerimiento número 20195605225562 del 12 marzo de 2019 – Congreso de la República de Colombia CLC-3.9- 066/1 – 19 – Requerimiento Presupuestal y Contable de información para el fenecimiento de la cuenta general del presupuesto y del tesoro y situación financiera de la nación vigencia fiscal 2018.</t>
  </si>
  <si>
    <t xml:space="preserve">Certificado FURAG Jefe OCI 20 de febrero de 2019 </t>
  </si>
  <si>
    <t>Se transmitió FURAG 20 de febrero de 2019 al DAFP y se remitió correo a la Superintendente y a la Secretaría General con copia del Certificado.</t>
  </si>
  <si>
    <t>Informe pormenorizado rad. 20192000029693 del 13 de marzo de 2019</t>
  </si>
  <si>
    <t xml:space="preserve">Se comunicó informe pormenorizado con recomendaciones rad. 20192000029693 del 13 de 2019 y se publicó en el link http://www.supertransporte.gov.co/index.php/informes-de-gestion-evaluacion-y-auditoria/ </t>
  </si>
  <si>
    <t xml:space="preserve">• Seguimiento informe de la Gestión Contractual trimestral (undécimo 11 y quiceavo 15 día hábil trimestre vencido)
FECHA DE GENERACIÓN:2019/01/17
Y:\ÁRBOL ELECTRÓNICO OCI 200_2018\200-29 EVALUAC Y SEGUIM\200-29_03 SEGUIMIENTO\Gestión Contractual trime SIRECI
• Informe de evaluación Institucional por dependencias (Vigencia 2018) – Anual
Comunicación de Evaluación a la Gestión por Dependencias - Vigencia 2018, de fecha 30 de enero de 2019, 
Radicado                   Dependencia
20192000010563      Delegada de Tránsito
20192000010573      OCID
20192000010583      Gestión Documental
20192000010593      Delegada de Puertos
20192000010613      OTIC
20192000010623      Gestión de Comunicaciones
20192000010633      Grupo de Financiera
20192000010643      Grupo de Administrativa
20192000010653      Grupo de Talento Humano
20192000010663      Delegada de Concesiones e fraestrutura
20192000010673      Atención al Ciudadano
20192000010683     OAP
20192000010693     OAJ
20192000010703     Grupo de Notificaciones
20192000010713     Secretaria General
Ruta Y:\ÁRBOL ELECTRÓNICO OCI 200_2018\200-29 EVALUAC Y SEGUIM\200-29_03 SEGUIMIENTO\Evaluación por Dependencias\Evaluación por Dependencias - Vig 2018\II Semestre 2018
• Informe semestral sobre la atención de quejas, sugerencias y reclamos – Semestral
Radicado memorando número 20192000010963 del 31 de enero de 2019, Comunicación informe sobre la atención de quejas, sugerencias y reclamos PQR´S del segundo semestre de 2018.
Ruta Y:\ÁRBOL ELECTRÓNICO OCI 200_2018\200-29 EVALUAC Y SEGUIM\200-29_03 SEGUIMIENTO\PQRS\II_SEMESTRE 2018
• Informe Trimestral Austeridad en el Gasto - Ministerio de Transporte - OCI Mintransporte
Radicado Oficio Mintransporte número 20192000015691 del 21 de enero de 2019, Informe de Austeridad del Gasto, Cuarto Trimestre 2018.
Radicado memorando 20192000010353 del 30 de enero de 2019, Comunicación informe austeridad y eficiencia gasto público, cuarto trimestre de 2018.
Ruta Y:\ÁRBOL ELECTRÓNICO OCI 200_2018\200-32 INFORMES\200-32_04 INFORM ENTIDAD ESTADO\Austeridad y Gasto Público\Informes Definitivos
• Informe Mensual Austeridad en el Gasto - CGR - SPT Diciembre de 2018 a noviembre de 2019)
Informe austeridad de Enero, correo institucional de fecha 07/03/2019. 
Ruta Y:\OCI_2019\200_32 INFORMES\200_32_03 INFORME GESTION INTERNO\Austeridad y Gasto
• Coordinación  y remisión solicitud de información para ser consolidada para posterior transmisión de la Rendición de la Cuenta Anual - SIRECI.
CERTIFICADO SIRECI CUENTA ANUAL, FECHA DE GENERACIÓN:2019/02/22, CONSECUTIVO:356122018-12-31, FECHA DE CORTE: 2018-12-31, FECHA LIMÍTE DE TRANSMISIÓN: 2019-03-01
Y:\ÁRBOL ELECTRÓNICO OCI 200_2018\200-32 INFORMES\200-32_04 INFORM ENTIDAD ESTADO
</t>
  </si>
  <si>
    <t>Se ejecutaron 23 auditorías, evaluaciones y seguimientos acorde con lo programado en el período , fueron comunicados con las respectivas recomendaciones.</t>
  </si>
  <si>
    <t>Informe avance al plan de mejoramiento CGR sistema SIRECI con corte a diciembre 31 de 2018 y a junio 30 de 2019 - transmite semestral.</t>
  </si>
  <si>
    <t>Se ejecutaron 8 auditorías, evaluaciones y seguimientos acorde con lo programado en el período , fueron comunicados con las respectivas recomendaciones.</t>
  </si>
  <si>
    <t>Seguimiento al Plan de Mejora Archivístico (último trimestre de 2018 -  primer semestre 2019) Semestral
Radicado número 20192000025013 del 4 de marzo de 2019, Comunicación informe definitivo del cuarto trimestre de 2018.
Link Y:\ÁRBOL ELECTRÓNICO OCI 200_2018\200-29 EVALUAC Y SEGUIM\200-29_03 SEGUIMIENTO\Plan Mejoramiento Archivístico
Informe Mensual Austeridad en el Gasto - CGR - SPT Diciembre de 2018 a noviembre de 2019)
Informe austeridad de Enero, correo institucional de fecha 07/03/2019. 
Ruta Y:\OCI_2019\200_32 INFORMES\200_32_03 INFORME GESTION INTERNO\Austeridad y Gasto
Informe Pormenorizado de Control Interno cuatrimestral (Noviembre 10 de 2018 a marzo 11 de 2019 - Marzo 12 a Julio 10 y Julio 11 a noviembre 10 de 2019)
Radicación memorando número 20192000029693 del 13 de marzo de 2019, Informe Pormenorizado del Estado del Sistema de Control Interno de la Supertransporte. Período del 11 de noviembre de 2018 al 11 de marzo de 2019.
Ruta Y:\ÁRBOL ELECTRÓNICO OCI 200_2018\200-29 EVALUAC Y SEGUIM\200-29_01 EVALUAC SISTEMA C_I\Informe Pormenorizado Control Interno\Informes Definitivos
Informe Derechos de Autor Software – Anual
Informe de software a la Dirección Nacional de Derechos de Autor el 15 de marzo de 2019
Ruta Y:\ÁRBOL ELECTRÓNICO OCI 200_2018\200-32 INFORMES\200-32_04 INFORM ENTIDAD ESTADO\Derechos de Autor\Informe
Verificación del cumplimiento de la Ley de transparencia y del derecho al acceso a la información pública
Memorando número 20192000036323 de 27 de marzo de 2019, Comunicación Informe definitivo de Seguimiento y verificación al cumplimiento de la Ley de Transparencia y del Derecho al Acceso a la Información Pública. 
Informe de seguimiento a las acciones producto de informes de control interno  e indicadores (según selectivo)
Radicado memorando número 192000031003 del 15 de marzo de 2019, Comunicación informe definitivo de seguimiento y evaluación de acciones por todas las fuentes e indicadores (según selectivo) del 1 de octubre a 31 de diciembre de 2018. 
Ruta Y:\ÁRBOL ELECTRÓNICO OCI 200_2018\200-29 EVALUAC Y SEGUIM\200-29_03 SEGUIMIENTO\Planes de Mejoramiento PMP\IV TRIMESTRE\AccionesXTodasFuentesIndicadores
Monitoreo y seguimiento a requerimientos de entes externos de control -  radicados en la Superintendencia con copia a Control Interno
Radicado respuesta a requerimiento número 20195605225562 del 12 marzo de 2019 – Congreso de la República de Colombia CLC-3.9- 066/1 – 19 – Requerimiento Presupuestal y Contable de información para el fenecimiento de la cuenta general del presupuesto y del tesoro y situación financiera de la nación vigencia fiscal 2018</t>
  </si>
  <si>
    <t>Se ejecutaron 7 auditorías, evaluaciones y seguimientos acorde con lo programado en el período , fueron comunicados con las respectivas recomendaciones.</t>
  </si>
  <si>
    <t>Comunicación informe verificación y seguimiento plan anticorrupción y mapa de riesgos de corrupción y rendición de cuentas rad. 20192000006063 del 16 de enero de 2019
Informe seguimiento publicaciones pág web superintendencia de transporte del plan anticorrupción y mapa de riesgos de corrupción, rad. 20192000010953 del 31 de enero de 2019</t>
  </si>
  <si>
    <t>Informes comunicados con las respectivas evidencias, podrán ser consultadas en ORFEO, según radicados</t>
  </si>
  <si>
    <t>Correo Electronico - Orfeo</t>
  </si>
  <si>
    <t>Se presentaron los siguientes informes en los términos requeridos: 1. 03-01-2019: PAI del IV Trimestre de 2018. (Oficina de Planeación)
2. 03-01-2019: Informe de Gestión 2018. (Oficina de Planeación)
3. 08-01-2019: Evaluación institucional de gestión por dependencias. (OCI)
4. 08-01-2019: Plan de trabajo para la Evaluación de acciones por todas las fuentes e Indicadores (según selectivo). (OCI)
5. 08-01-2019: seguimiento a la implementación de las actividades consignadas en el Plan Anticorrupción y de Atención al Ciudadano y Mapas de Riesgos de corrupción y Riesgos de Gestión, del 01 de septiembre al 31 de diciembre de 2018. (OCI)
6. 25-01-2019: PAI Notificaciones 2019. (Oficina de Planeación)</t>
  </si>
  <si>
    <t>Se presentaron los siguientes informes en los términos requeridos: 1. 15-02-2019: Plan de mejoramiento archivístico Grupo de Notificaciones - IV Trimestre 2018. (OCI)</t>
  </si>
  <si>
    <t xml:space="preserve">Se presentaron los siguientes informes en los términos requeridos: 1. 05-03-2019: Solicitud de información Urgente - Procuraduría General de la Nación. (Oficina Asesora Jurídica)
2. 05-03-2019: Solicitud de Información - Informe Pormenorizado del Estado de Control Interno de la Supertransporte, período del 11 de noviembre de 2018 al 28 de febrero de 2019. (OCI)
3. 12-03-2019: Observaciones - Comunicación Informe preliminar de seguimiento y evaluación de acciones por todas las fuentes e indicadores (según selectivo) del 1 de octubre a 31 de diciembre de 2018. (OCI)
4. 20-03-2019: Observaciones - Comunicación Informe preliminar de Seguimiento y verificación al cumplimiento de la Ley de Transparencia y del Derecho al Acceso a la Información Pública. (OCI)
5. 21-03-2019: Alcance - Evaluación de acciones por todas las fuentes, Riesgos e Indicadores (según selectivo). (OCI)
6. 27-03-2019: Mensualización PAI 2019, Enero a Febrero 2019. (Oficina Asesora Jurídica)
</t>
  </si>
  <si>
    <t>Control Interno: A) Plan de Mejora Atención al Ciudadano Sept/2018 - Sept/2019 (mail 08/01/2019). B) Mapa de riesgos Atención al Ciudadano (mail 08/01/2019). C) Carta de Salvaguarda (mail 08/01/2019). D) Reporte de los tiempos de espera y atención (mail 14/01/2019). D) Informe de Gestión del 2° Semetre 2018 (mail 17/01/2019). Planeación: A) Indicadores de Atención al Ciudadano de Oct - Dic/2018 (mail 15/01/2019). B) Propuesta PAI 2019 (mail 29/01/2019). C) PAI para publicación (mail30/01/2019). D) Seguimiento Plan Anticorrupción (04/01/2019). Secretaria General: A) FUID Cuarto Trimestre 2018 (mail dirigido a Lucy Nieto 09/01/2019)</t>
  </si>
  <si>
    <t>Control Interno:5, Planeación:4, Secretaría General:1.</t>
  </si>
  <si>
    <t xml:space="preserve">Control Interno: A) Se reenvía el FUID (mail 14/02/2019). B) Carta de Salvaguarda para seguimiento de PQRS (mail 05/02/2019). C) Informe de Seguimiento PQRS (mail 05/02/2019). D) Informe de radicados de orfeo (20/02/2019). Planeación: A) SIRECI (mail 06/02/2019). Secretaria General: A) Informe de Gestión de Enero Rad. 20195700010993. </t>
  </si>
  <si>
    <t xml:space="preserve">Control Interno: 4, Planeación: 1, Secretaría General: 1. </t>
  </si>
  <si>
    <t>Control Interno: A). Rad. 20191000028853: Respuesta a Informe Preliminar de Seguimiento Evaluación por todas las fuentes 4° Trimestre 2018   (11/03/2019). B) Comunicación Informe preliminar de Seguimiento y verificación al cumplimiento de la Ley de Transparencia y del Derecho al Acceso a la Información Pública (mail 22/03/2019). Planeación: A) Asistencia al Comité de Participación Ciudadana (26/03/2019)  Secretaría General: A) Informe de Atención al Ciudadano Feb72019 20195700026213. B) Organización archivos de gestión - PMA. (Mail Gestión Documental 26/03/2019)</t>
  </si>
  <si>
    <t xml:space="preserve">Control Interno:2, Planeación: 1, Secretaría General: 2. </t>
  </si>
  <si>
    <t>No. total de actividades</t>
  </si>
  <si>
    <t>No. total de actividades por dependencia</t>
  </si>
  <si>
    <r>
      <t xml:space="preserve">Evaluar la Implementación del Modelo Integrado de Planeación y Gestión – Mipg,  </t>
    </r>
    <r>
      <rPr>
        <sz val="9"/>
        <color rgb="FF00B0F0"/>
        <rFont val="Arial"/>
        <family val="2"/>
      </rPr>
      <t>según las dimensiones y Líneas de Defensa</t>
    </r>
  </si>
  <si>
    <t>Seguimiento a publicaciones realizadas en la página web en el link de Ley de Transparencia</t>
  </si>
  <si>
    <t xml:space="preserve">Correos enviados a las áreas requeridas: Oficina de Tecnología de la Información y las Comunicaciones, Atención al Ciudadano, Financiera, Oficina Planeación.
</t>
  </si>
  <si>
    <t xml:space="preserve">Seguimiento a publicaciones realizadas en la página web en el link de Ley de Transparencia </t>
  </si>
  <si>
    <t>Correos enviados a las áreas requeridas, Oficina de Tecnología de Información y las Comunicaciones, Coordinación de Talento Humano.</t>
  </si>
  <si>
    <t>Informe de Auditoria</t>
  </si>
  <si>
    <t>Se realizó la atención a la auditoria realizada por la Oficina de Control Interno al link de transparencia en página web</t>
  </si>
  <si>
    <t>274 Marzo - Soportes.zip</t>
  </si>
  <si>
    <t>Registro FUID marzo</t>
  </si>
  <si>
    <t>281 mar - Sondeo de Mercado Voz IP.pdf</t>
  </si>
  <si>
    <t>Sondeo de mercado para implementación de telefonía IP que bajo el protocolo IPv6.</t>
  </si>
  <si>
    <t>284 Marzo - Política Administracion del Riesgo V4.pdf</t>
  </si>
  <si>
    <t>Colaboración en la Actualización de la política de Tratamiento de Riesgos de la entidad, en lo relación a los riesgos de Seguridad Digital, de acuerdo a los criterios solicitados por el DAFP y la ISO 27001.</t>
  </si>
  <si>
    <t>305 Marzo - Documentos Análisis VIGIA</t>
  </si>
  <si>
    <t>Análisis de cumplimiento de cada módulo del sistema VIGIA.</t>
  </si>
  <si>
    <t>308 mar - Sondeo de Mercado Voz IP.pdf</t>
  </si>
  <si>
    <t>Generación del Sondeo de mercado para la adquisición de telefonía IP.</t>
  </si>
  <si>
    <t>311 marzo - Sincronización de equipos en la herramienta GLPI</t>
  </si>
  <si>
    <t>Sincronización de equipos en la herramienta GLPI.</t>
  </si>
  <si>
    <t>314 marzo - Revisión herramientas de Gestión Documental.pdf</t>
  </si>
  <si>
    <t>332 mar - Creación solución Temporada Alta.pdf</t>
  </si>
  <si>
    <t>Generación de Aplicativo para temporada Alta.</t>
  </si>
  <si>
    <t>Revisión de herramientas que existen en el mercado y análisis de características principales.</t>
  </si>
  <si>
    <t>353 mar - ACTIVIDADES FUENTES EXTERNAS</t>
  </si>
  <si>
    <t>Redefinición de necesidades de información de fuentes externas.</t>
  </si>
  <si>
    <t>359 Marzo - Informe seguimiento software impresión</t>
  </si>
  <si>
    <t>Informe de seguimiento al funcionamiento del software de control de impresión instalado para prueba piloto.</t>
  </si>
  <si>
    <t>311 feb - Soporte GLPI.png</t>
  </si>
  <si>
    <t>implementación de software Piloto para el control de impresión.</t>
  </si>
  <si>
    <t>362 mar - Informe Modulos Vigia 27 de marzo 2019.pdf</t>
  </si>
  <si>
    <t>Reporte del Análisis realizado al aplicativo VIGIA.</t>
  </si>
  <si>
    <t>365 mar - Analisis herramientas BPM.pdf</t>
  </si>
  <si>
    <t>Análisis de herramientas de BPM en el mercado, que permitan el modelamiento y automatización de la Gestión Contractual y las notificaciones electrónicas.</t>
  </si>
  <si>
    <t>https://docs.oracle.com/cd/A97630_01/appdev.920/a96624/01_oview.htm#708</t>
  </si>
  <si>
    <t>371 mar - levantamiento de req soft almacen.pdf</t>
  </si>
  <si>
    <t>Acta de levantamiento de requerimientos.</t>
  </si>
  <si>
    <t>Análisis de herramientas de BPM para la automatización de Procesos.</t>
  </si>
  <si>
    <t>275 enero - Resultados FURAG 2017.pdf
274 ene - Avacne PAI</t>
  </si>
  <si>
    <t>Revisión resultados FURAG 2016
Reporte del Avance al PAI con corte a enero</t>
  </si>
  <si>
    <t>275 febrero - Información OTI FURAG 21022019.pdf
275 feb - reporte avance PAI con corte a febrero</t>
  </si>
  <si>
    <t>Diligenciamiento del formulario FURAG en las preguntas relacionadas con la OTI.
Reporte del avance en el PAI con corte a febrero</t>
  </si>
  <si>
    <t>Finaliza el diligenciamiento del FURAG en lo relacionado a las preguntas asignadas a la OTI, Apoyo a las preguntas de Gestión documental, Apoyo a Talento Humano y Comunicaciones.
Reporte de Avance del PAI con corte a Marzo.</t>
  </si>
  <si>
    <t>7.1 Control interno</t>
  </si>
  <si>
    <t>No. total de actividades por plan</t>
  </si>
  <si>
    <t>Mapa de riesgos publicado</t>
  </si>
  <si>
    <t>ESTADISTICA DE ACTIVIDADES DE PLANEACION ESTRATEGICA Y OPERATIVA 2019</t>
  </si>
  <si>
    <t xml:space="preserve">DEPENDENCIAS </t>
  </si>
  <si>
    <t>No. ACTIV.</t>
  </si>
  <si>
    <t>5.1. Grupo Control Interno Disciplinario</t>
  </si>
  <si>
    <t>5.2. Grupo Talento Humano</t>
  </si>
  <si>
    <t>5.3 Dirección Administrativa</t>
  </si>
  <si>
    <t>5.4 Dirección Financiera</t>
  </si>
  <si>
    <t>5.5 Gestión Documental</t>
  </si>
  <si>
    <t>5.6 Atención al Ciudadano</t>
  </si>
  <si>
    <t>5.7 Notificaciones</t>
  </si>
  <si>
    <t>TOTAL</t>
  </si>
  <si>
    <t>TIPOS DE PLANES</t>
  </si>
  <si>
    <t>1. PEI (9 proyectos)</t>
  </si>
  <si>
    <t>2. PAI</t>
  </si>
  <si>
    <t>3. Plan Atención al Ciudadano y Anticorrupción - PAAC</t>
  </si>
  <si>
    <t>4. Plan Participación Ciudadana - PPC</t>
  </si>
  <si>
    <t>5. Plan Anual de SST</t>
  </si>
  <si>
    <t>6. Plan Estratégico de Talento Humano -PETH</t>
  </si>
  <si>
    <t>7. Plan de Vacantes</t>
  </si>
  <si>
    <t>8. Plan Prevención RH</t>
  </si>
  <si>
    <t>9. Plan Institucional de Capacitación - PIC</t>
  </si>
  <si>
    <t>10. Plan de Incentivos</t>
  </si>
  <si>
    <t>11. Plan Estatégico de Información PETI</t>
  </si>
  <si>
    <t>12 Plan de Riesgos de Seguridad de la Inf</t>
  </si>
  <si>
    <t>13. Plan de Seguridad y Protecc. De la Inf.</t>
  </si>
  <si>
    <t>14. Plan Institucional de Archivos - PINAR</t>
  </si>
  <si>
    <t>15. Plan Anual de Adquisiciones - PAA</t>
  </si>
  <si>
    <t>Cadena de valor
Requerimientos enviados a la Oficina de Control Interno</t>
  </si>
  <si>
    <t xml:space="preserve">Actualización de la cadena de valor con la siguiente información:
*Actualización de los formatos de Direccionamiento Estratégico, Administración del Riesgo Organizacional y Gestionar el mejoramiento continuo, de acuerdo con la nueva imagen institucional.
*Inclusión de nuevos formatos para el proceso Gestión Administrativa.
*Actualización de Modelo del proceso de Registro e inclusión del despliegue de la actividad "Registro de Operadores Portuarios"
*Actualización de Modelo del proceso de inspección e inclusión del despliegue de la actividad "Definir programación anual de visitas de inspección"
*Actualización del mapa de riesgos de gestión de TICS
*Publicación de la política de seguridad de la información
*Publicación de los manuales para transición IPv4 a IPv6 y para la Adopción del Sistema de Seguridad y Privacidad de la Información
*Actualización del modelo del subproceso Gestión de la Seguridad de la información y continuidad de negocio.
*Publicación del procedimiento de mantenimiento correctivo y preventivo en el proceso de Gestión de TICS.
*Inclusión del formato levantamiento de requerimiento en el proceso de Gestión de TICS.
</t>
  </si>
  <si>
    <t>Una vez actualizado el mapa de riesgos del proceso de Gestión de TICS, se realizó la actualización del mapa con corte a 14 de marzo, ambas versiones fueron debidamente publicadas en la página web de la Entidad.</t>
  </si>
  <si>
    <t>Comunicaciones internas y externas de orfeo, Vigia (126) y publicaciones sitio web (230 en el I trimestre)</t>
  </si>
  <si>
    <t>356  mar - Transformación Digital.pdf</t>
  </si>
  <si>
    <t>Transformación digital aplicada en el  desarrollado generado en el CEMAT para seguimiento a temporada alta.</t>
  </si>
  <si>
    <t>589 mar - Formato Riesgos V2 - TI - 29032019.xlsx</t>
  </si>
  <si>
    <t>Revisión al mapa de Riesgos, para alinearlo con la nueva Política de tratamiento de Riesgos de la entidad.</t>
  </si>
  <si>
    <t>Monitoreo del mapa de riesgos de TI</t>
  </si>
  <si>
    <t>670 mar - ACTIVIDADES FUENTES EXTERNAS.pdf</t>
  </si>
  <si>
    <t>Revisión y análisis de la información recibida en el CEMAT.</t>
  </si>
  <si>
    <t>691 mar - ACTIVIDADES FUENTES EXTERNAS.pdf</t>
  </si>
  <si>
    <t>Generación de aplicativo de temporada Alta para análisis de moviemiento en terminales.</t>
  </si>
  <si>
    <t>Publicación de Resoluciones en el sitio web de la entidad.</t>
  </si>
  <si>
    <t>826 mar - Actualización dato abierto tráfico Portuario.png</t>
  </si>
  <si>
    <t>Actualización dato Abierto Tráfico Portuario Marítimo en Colombia.</t>
  </si>
  <si>
    <t>844 mar - articles-5482_Instrumento_Evaluacion_MSPI a 31032019.xlsx</t>
  </si>
  <si>
    <t>847 Marzo - Informe seguimiento software impresión.pdf</t>
  </si>
  <si>
    <t>Informe de seguimiento al software de impresión para evitar la fuga de información a nivel de impresión</t>
  </si>
  <si>
    <t>se han aumentado lo seguidores en twitter 440 y facebook 282</t>
  </si>
  <si>
    <t>Apertura Casa del Consumidor en Cartagena</t>
  </si>
  <si>
    <t>(No. de monitoreos realizados / No. de monitoreos programados bajo la metodologia de Administración del riesgo</t>
  </si>
  <si>
    <t xml:space="preserve">* Sensibilización a pasajeros y conductores de vehículos de transporte de pasajeros por carretera, vehículos particulares, motos y vehículos de carga
* Se han tenido en el (Valle del Cauca y Cundinamarca), inconvenientes en dicho acompañamiento pues la policia especializada DITRA no lo ha autorizado.
</t>
  </si>
  <si>
    <t>Apertura oficina Supertransporte en la sede de la red nacional de protección al Consumidor de la ciudad de Cartagena</t>
  </si>
  <si>
    <t>Convenio suscrito con la red</t>
  </si>
  <si>
    <t>Apertura oficina Supertransporte en la sede de la red nacional de protección al Consumidor de la ciudad de Pasto</t>
  </si>
  <si>
    <t>La ejecución de compromisos presupuestales del mes de Marzoo fue de $6.684 millones.</t>
  </si>
  <si>
    <t xml:space="preserve">El presupuestos anual 2019 es de $49.167 millones de pesos , la ejecucion acumulada del año es de 13%  es decir que los compromisos presupuestales del mes de enero fue de $5.329 millones,  Es importante tener en cuenta que en el mes de Enero se presento un aumento en los contratos de servicios personales y se ejecutaron las vigencias futuras del 2018. </t>
  </si>
  <si>
    <t>La ejecución de compromisos presupuestales del mes de Febrero fue de $1.552 millones.</t>
  </si>
  <si>
    <t xml:space="preserve">Durante este periodo se realizaron en total cinco jornadas de capacitación, de las cuales, cuatro correponden  al programa PAE (Programa de Aprendizaje en Equipo), sin costo económico para la Entidad y una correspondiente al PIC así:
CAPACITACION AMBIENTAL - SEPARA2  el 05/03/2019
NIIF APLICADAS EN LA SUPERVISIÓN  el 13 y 19 de marzo de 2019.
Socialización tema Objetivo y subjetivo el 13 de marzo de 2019.
Metodos Alternativos de Solución de Conflictos y Tecnicas de Negociación el 15 de marzo de 2019.
La ejecución del PIC 2019 se inicia con la capacitación sobre Novedades en Seguridad Social, nomina, salarios y prestaciones sociales en el sector público 
</t>
  </si>
  <si>
    <t>Incapacidades</t>
  </si>
  <si>
    <t>Documento publicado, divulgado y socializado</t>
  </si>
  <si>
    <t>Gestionar la publicación de las hojas de vida de los funcionarios de la SPT, en el aplicativo SIGEP</t>
  </si>
  <si>
    <t>PAI Y Correo electronico de austeridad</t>
  </si>
  <si>
    <t>Reporte a Planeación: avance actividades PAI mes de Enero
Informe oficina control Interno sobre austeridad del gasto</t>
  </si>
  <si>
    <t>Reporte a Planeación: avance actividades PAI mes de Febrero
Informe oficina control Interno sobre austeridad del gasto</t>
  </si>
  <si>
    <t>Mapa de riesgos - 
Correo electrónico remisorio - PAI
Informe control interno austeridad del gasto
Informe evalaución de riesgos (OCI)</t>
  </si>
  <si>
    <t>Durante este mes se realizó la actualización del mapa de riesgos del Grupo de Talento Humano y fue entregado a la Oficina Asesora de Planeación para que proceda a su publicación en la cadena de valor. - Tercera dimensión MIPG
PAI reportado a planeación - Tercera dimensión MIPG
Informe enviado a la Oficina de Control Interno sobre austeridad del gasto. - Septima dimension MIPG
Informe enviado a la Oficina de Control Interno sobre evaluación de riesgos. - Septima dimension MIPG</t>
  </si>
  <si>
    <t>Visitas - PGS</t>
  </si>
  <si>
    <t>Implementar Modelo Integrado de Planeación y Gestión - Mipg en cada una de sus 7 dimensiones según corresponda</t>
  </si>
  <si>
    <t>Reportar calificación obtenida por funcionarios a Secretaría General y avisar a funcionaria encargada de otorgar estimulos  la información relacionada con la concertación de objetivos y evaluación de desempeño de carrera, provisionales y libre nombramiento</t>
  </si>
  <si>
    <t>Reportar calificación obtenida por funcionarios a Secretaría General y avisar a funcionaria encargada de otorgar estimulos  la información relacionada con la concertación de objetivos y evaluación de desempeño de carrera, provisionales y libre nombramiento.</t>
  </si>
  <si>
    <t># de divulgaciones realizadas / # de divulgaciones programadas</t>
  </si>
  <si>
    <t xml:space="preserve">(No de HV actualizadas / Total de funcionarios de la Entidad)*100 </t>
  </si>
  <si>
    <t>Se fallaron diez investigacion: siete de archivo y tres con sanción. Las 3 pendientes se smaron a un proceso de revisión general que se realizó al total de las investigaciones por fallar.</t>
  </si>
  <si>
    <t>Correos enviados</t>
  </si>
  <si>
    <t>En el mes de enero se atendió la siguiente solicitud:
1. Se envió mediante correo electrónico del día 23/01/2019, respuesta a la solicitud de la Oficina Asesora de Planeación, respecto al hallazgo N° 11(2012) del Plan de Mejoramiento suscrito con la Contraloría General de la República.</t>
  </si>
  <si>
    <t xml:space="preserve">En el mes de febrero se atendieron las siguientes solicitudes:
1. Se envió reporte a la Oficina Asesora de Planeación del SIRECI vigencia 2018, correspondiente a la información de la Delegatura de Tránsito y Transporte Terrestre, mediante correo electrónico del día 07/02/2019.
2. Se envió carta salvaguarda de la Delegatura de Tránsito y Transporte Terrestre a la Oficina de Control Interno, mediante correo electrónico del día 05/02/2019.
</t>
  </si>
  <si>
    <t>En el mes de marzo se atendió la siguiente solicitud
1. Se envió reporte de Informe Pormenorizado de la Delegatura de Tránsito y Transporte Terrestre a la Oficina de Control Interno, con sus respectivas evidencias, mediante correo electrónico del día 05/03/2019.</t>
  </si>
  <si>
    <t>Orfeo Delegatura</t>
  </si>
  <si>
    <t>Actas de visita - GIT Vigilancia</t>
  </si>
  <si>
    <t>Informe de hallazgos</t>
  </si>
  <si>
    <t>Actas de reunión</t>
  </si>
  <si>
    <t>No fue posible la atención al 100% de las PQRS recibidas; toda vez que hubo casos en los que se tuvo que surtir tramite de solicitud de información con otras entidades, personas naturales o jurídicas. Así mismo, la Delegada tuvo un cambio en la persona que atiende esta gestión y necesariamente se disminuye el numero de solicitudes atendidas mientras la persona se capacita.</t>
  </si>
  <si>
    <t>Se realiza la contratación de 8 personas para garantizar la operación tecnológica de la entidad, para lo cual se adjudicaron los siguientes contratos a través de la plataforma del SECOP II: CT 121 de 2019, CT 065 de 2019, CT 096 de 2019, CT 138 de 2019, CT 133 de 2019, CT 135 de 2019, CT 103 de 2019, CT 136 de 2019, CT 163 de 2019. Ruta: PLANEACIÓN-2019/400 39 PLANEACIÓN INSTITUCIONAL MODELO INTEGRADO DE PLANEACIÓN Y GESTIÓN/ 400 39 10 BANCO DE PROYECTOS DE INVERSIÓN INSTITUCIONAL/ Seguimiento a Proyectos de Inversión/ Marzo/ Ejecución Oficina TICs.</t>
  </si>
  <si>
    <t>Se realiza la contratación para la Renovación de licencias aplicativo móvil (CT 223 de 2019) y la contratación de un profesional para el grupo de desarrollo CT 222 de 2019. Ruta: PLANEACIÓN-2019/400 39 PLANEACIÓN INSTITUCIONAL MODELO INTEGRADO DE PLANEACIÓN Y GESTIÓN/ 400 39 10 BANCO DE PROYECTOS DE INVERSIÓN INSTITUCIONAL/ Seguimiento a Proyectos de Inversión/ Marzo/ Ejecución Oficina TICs.</t>
  </si>
  <si>
    <t>El bajo porcentaje de ejecución presupuestal corresponde a que en el mes de enero únicamente se tenía destinado contratar servicios profesionales. La adquisición de los bienes planteados en el proyecto, según el cronograma determinado para la contratación en el documento de Ajuste a Decreto No. 2467 de 2018 para la vigencia 2019, contempla que en los meses de enero y febrero se realizaría la etapa precontractual.</t>
  </si>
  <si>
    <t xml:space="preserve">El bajo porcentaje de ejecución presupuestal corresponde a que en el mes de enero únicamente se tenía destinado contratar servicios profesionales. La adquisición de los bienes planteados en el proyecto, según el cronograma determinado para la contratación en el documento de Ajuste a Decreto No. 2467 de 2018 para la vigencia 2019, contempla que en los meses de enero y febrero se realizaría la etapa precontractual. </t>
  </si>
  <si>
    <t>Se realiza la contratación para el mantenimiento del sistema SIGEP por medio del contrato CT 163 de 2019 y la Contratación de los servicios de informática forense CT 189 de 2019. Ruta: PLANEACIÓN-2019/400 39 PLANEACIÓN INSTITUCIONAL MODELO INTEGRADO DE PLANEACIÓN Y GESTIÓN/ 400 39 10 BANCO DE PROYECTOS DE INVERSIÓN INSTITUCIONAL/ Seguimiento a Proyectos de Inversión/ Marzo/ Ejecución Oficina TICs.</t>
  </si>
  <si>
    <t>El bajo porcentaje de ejecución presupuestal corresponde a que la adquisición de los bienes planteados en el proyecto, según el Plan Anual de Adquisiciones 2019 en su última modificación (5), contempla que la presentación de ofertas para los procesos de contratación se extiende hasta el mes de septiembre y su comportamiento no se asemeja a la contratación de servicios profesionales. Por otro lado, el proyecto contempla actividades como el cambio de sede que se encuentra en negociaciones y en realización de estudios previos por parte de la Coordinación Administrativa liderada por Secretaría General, esta actividad no presenta aún un compromiso presupuestal porque su planeación está proyectada en la etapa precontractual hasta el 31 de mayo del presente. Lo concerniente a las actividades orientadas al fortalecimiento del Modelo de Gestión (MIPG) puede evaluarse con los responsables de dichas actividades (Jefe de la Oficina Asesora de Planeación y Jefe Oficina TIC´s) los cuales han realizado mesas de trabajo con la líder de calidad de la OAP, pero no se conocen las decisiones tomadas por los mismos para poder cumplir con el fin último de operar, asegurar y apropiar los procesos y procedimientos.</t>
  </si>
  <si>
    <t>Lista de asistencia y mail enviados</t>
  </si>
  <si>
    <t>Lista de asistencia</t>
  </si>
  <si>
    <t>Planear y gestionar las actividades necesarias para dar cumplimiento a las tematicas asignadas por el Señora Superintendente</t>
  </si>
  <si>
    <t>Efectuar presencia regional</t>
  </si>
  <si>
    <t>Capacitar a funcionarios y servidores uso red</t>
  </si>
  <si>
    <t>Realizar campañas de comunicación  al usuario de transporte sobre sus derechos</t>
  </si>
  <si>
    <t>Poner en marcha oficinas de la SPT</t>
  </si>
  <si>
    <t>Dos aprobaciones, una formulación de observaciones, dos requerimientos y tres asuntos gestión documental</t>
  </si>
  <si>
    <t>Cuatro certificaciones, una aprobación, dos formulaciones de observaciones, dos requerimientos, tres respuestas, cuatro informes y dos reuniones</t>
  </si>
  <si>
    <t>Nueve certificaciones, cuatro informes, un asunto gestión documental y tres reuniones</t>
  </si>
  <si>
    <t>Llegamos a 36.101 personas seguidores en twitter y facebook . Aumentamos 428 twitter y 224 en Facebook</t>
  </si>
  <si>
    <t>Llegamos a 36.831 personas seguidores en twitter y facebook . Aumentamos 315 twitter y 291 en Facebook</t>
  </si>
  <si>
    <t>Llegamos a 38.107 personas seguidores en twitter y facebook . Aumentamos 315 twitter y 291 en Facebook</t>
  </si>
  <si>
    <t>Divulgación de estrategias para el uso de redes</t>
  </si>
  <si>
    <t>Evidencia de alcance en redes de campañas</t>
  </si>
  <si>
    <t>Comunicados y pág web</t>
  </si>
  <si>
    <t>Investigaciones, sanciones y campañas</t>
  </si>
  <si>
    <t>Carpeta de prensa y medios de comunicación</t>
  </si>
  <si>
    <t>Se gestionaron entrevistas para la renovación y proyectos</t>
  </si>
  <si>
    <t>En redes sociales</t>
  </si>
  <si>
    <t>Campañas Super viajeros, embalses, contratos, regiones, casa consumidor</t>
  </si>
  <si>
    <t>Campañas super viajeros, renovación, regiones y usuarios</t>
  </si>
  <si>
    <t>Campañas super viajeros, renovación, regiones, usuarios del transporte fluvial, vigilamos con seguridad: vigía información subjetiva</t>
  </si>
  <si>
    <t>Fotografías y registro en redes</t>
  </si>
  <si>
    <t>Lanzamiento renovación gremios</t>
  </si>
  <si>
    <t>Registro fotográfico y publicación medios, twitter facebook</t>
  </si>
  <si>
    <t>Apertura oficina Supertransporte en la sede de la red nacional de protección al Consumidor de la ciudad de Popayan y Monteria</t>
  </si>
  <si>
    <t xml:space="preserve">Sensibilización a pasajeros y conductores de vehículos de transporte de pasajeros por carretera, vehículos particulares, motos y vehículos de carga
</t>
  </si>
  <si>
    <t>Implementar IPV6 desde el punto de vista de Activos Fijos</t>
  </si>
  <si>
    <t>Implementar avances en el modelo de Seguridad y Privacidad de la información - MSPI</t>
  </si>
  <si>
    <t>Implementar ruta de excelencia GEL - Plan de Gestión documental, desde el punto de vista personas</t>
  </si>
  <si>
    <t>Efectuar mantenimiento software GLPI (reporte de cierre incorpore  en el trimestre correspondiente)</t>
  </si>
  <si>
    <t>Implementar el software de Inteligencia de Negocios en Cemat</t>
  </si>
  <si>
    <t>Reestructurar el sistema de ingreso de información de fuentes externas</t>
  </si>
  <si>
    <t xml:space="preserve">Implementar la Transformación Digital y Desmaterizalización de trámites </t>
  </si>
  <si>
    <t>Implementar el sistema de impresión controlada generando ahorro de papel y tiempo (Cultura de Cero Papel)</t>
  </si>
  <si>
    <t>Automatizar el Recaudo (Unificar Sistema Taux y Vigia)</t>
  </si>
  <si>
    <t>Automatizar el  tema contractual</t>
  </si>
  <si>
    <t>Implementar sistema de Gestión del Conocimiento</t>
  </si>
  <si>
    <t>Implementar el Software de Almacén (Probable Interface con el SIIF)</t>
  </si>
  <si>
    <t>Implementar el sistema de notificación electrónica considerando dispositivos biométricos y que se alimenten simultáneamente  las bases de datos.</t>
  </si>
  <si>
    <t>Validar la información de los tramites actuales y su proceso de automatización</t>
  </si>
  <si>
    <t xml:space="preserve">* Y:\01. Programación PGS\2019\01. Enero\PGS ENERO.xlsx
* Informes estadísticos que se encuentran en la carpeta compartida Regionales 2 por tipologia, año, mes y región
*Durante el acompañamiento a operativos de control a la informalidad: Se inspeccionaron 4.149 vehículos, se impusieron 372 infracciones y se inmovilizaron 73 vehículos
Durante el acompañamiento a operativos de control al transporte escolar: Se inspeccionaron 472 vehículos, se impusieron 29 infracciones y se inmovilizaron 6 vehículos.
Durante el acompañamiento a operativos de control en peajes: Se inspeccionaron 4.397 vehículos, se impusieron 71 infracciones y se inmovilizaron 25 vehículos.
Se hizo presencia en 22 terminales de transporte publico terrestre automotor del país.
</t>
  </si>
  <si>
    <t>* Y:\01. Programación PGS\2019\01. Abril\PGS ABRIL.xlsx
* Informes estadísticos que se encuentran en la carpeta compartida Regionales 2 por tipologia, año, mes y región
*Durante el acompañamiento a operativos de control a la informalidad: Se inspeccionaron 2.125 vehículos, se impusieron 148 infracciones y se inmovilizaron 58 vehículos
Durante el acompañamiento a operativos de control al transporte escolar: Se inspeccionaron 670 vehículos, se impusieron 64 infracciones y se inmovilizaron 28 vehículos.
Durante el acompañamiento a operativos de control en peajes: Se inspeccionaron 714 vehículos, se impusieron 16 infracciones y se inmovilizaron 7 vehículos.
Se hizo presencia en 29 terminales de transporte publico terrestre automotor del país.</t>
  </si>
  <si>
    <t>Comunicaciones internas y externas de Orfeo y Vigia</t>
  </si>
  <si>
    <t>284 Marzo - Política Administración del Riesgo V4.pdf</t>
  </si>
  <si>
    <t>Se realiza capacitación al personal de la OTI en el lenguaje PL/SQL</t>
  </si>
  <si>
    <t>374 mar - Análisis herramientas BPM.pdf</t>
  </si>
  <si>
    <t>Seguimiento al avance del MSPI con corte a 31 de marzo de 2019</t>
  </si>
  <si>
    <t>Seguimiento al avance del MSPI con corte a 28 de febrero de 2019</t>
  </si>
  <si>
    <t>Se ejecutó el informe de seguimiento al Plan de Mejoramiento Archivístico con corte al cuarto trimestre de 2018
Actualización cadena de valor por parte de planeación carta de salvaguarda
Actualización documental OCI</t>
  </si>
  <si>
    <t>Se dio respuesta oportuna a los requerimientos realizados a la OCI</t>
  </si>
  <si>
    <t>Se dió respuesta oportuna a los requerimientos realizados a la OCI</t>
  </si>
  <si>
    <t xml:space="preserve">Se adelantó el alistamiento de las matrices para efectuar el seguimiento mensual del PEI y PAI, se envió para diligenciamiento a las dependencias involucradas y se consolidó la información allegada para ser presentada en el próximo comité directivo. </t>
  </si>
  <si>
    <t>Carpeta compartida, Orfeo, Vigia y Archivo físico.</t>
  </si>
  <si>
    <t xml:space="preserve">Atención de 27 radicados en Vigía y Radicación de 36 documentos en orfeo
</t>
  </si>
  <si>
    <t>Atención de 9 radicados en Vigía, Radicación de 12 documentos en orfeo y Organización del archivo físico de la Oficina.</t>
  </si>
  <si>
    <t>Atención de 21 radicados en Vigía, Radicación de 25 documentos en orfeo y Organización del archivo físico de la Oficina.</t>
  </si>
  <si>
    <t>Cadena de valor y Requerimientos enviados a la Oficina de Control Interno</t>
  </si>
  <si>
    <t xml:space="preserve">Actualización de la cadena de valor con la siguiente información:
* Actualización del mapa de riesgos de Comunicaciones
*Actualización de los subprocesos de Comunicaciones
*Anulación del Manual de Imagen Corporativa
*Actualización de formato para solicitar publicaciones en la página web e intranet.
*Inclusión de los formatos para cuentas de cobro de contratos de prestación se servicios
*Actualización de formatos de gestión documental con el nuevo logo
*Inclusión de nuevos indicadores para el Sistema de Seguridad y Salud en el Trabajo
Actividades Demandadas por la Oficina de Control Interno
*Informe de Gestión 2018 de la Oficina Asesora de Planeación 
*Seguimiento al Plan Anticorrupción y Atención al ciudadano con corte a 31 de diciembre de 2018
</t>
  </si>
  <si>
    <t xml:space="preserve">Se crearon los usuarios, Se efectúo asignación y cambios de contraseñas y se realizó el traspaso de responsabilidades.
</t>
  </si>
  <si>
    <t>Se ha venido adelantando la actualización de la política de administración del riesgo de manera conjunta con la Oficina de Técnologías de la Información y las Comunicaciones</t>
  </si>
  <si>
    <t>Acciones incliudas en el PEI / Acciones a incluir en el PEI</t>
  </si>
  <si>
    <t># de actividades ejecutadas / # de actividades demandadas</t>
  </si>
  <si>
    <t>Actividades realizadas /Actividades programadas</t>
  </si>
  <si>
    <t xml:space="preserve">No.de actividades realizadas / No. de actividades planificadas </t>
  </si>
  <si>
    <t>No. de mapas de riesgos consolidados / no. de mapas de riesgos de los procesos institucionales</t>
  </si>
  <si>
    <t>No. de actualizaciones del mapa de riesgo publicadas / No. de actualizaciones del mapa de riesgo programadas</t>
  </si>
  <si>
    <t>No. de actividades de socialización ejecutadas/ No. de  actividades de socialización programadas</t>
  </si>
  <si>
    <t>No. de monitoreos realizados / No. de monitoreos programados bajo la metodologia de Administración del riesgo</t>
  </si>
  <si>
    <t>No de llamadas Atendidas / No de llamadas Recibidas</t>
  </si>
  <si>
    <t>No de publicaciones realizadas / Total de Publicaciones a realizar en el periodo</t>
  </si>
  <si>
    <t>No de trámites actualizados / No de trámites publicados en el SUIT</t>
  </si>
  <si>
    <t>Documento implementado / Documentos definido</t>
  </si>
  <si>
    <t>En la definición del PEI se incluyeron 4 proyectos que contribuyen con el cumplimiento de los derechos humanos. ( 1. Campañas de Prevención y Promoción para la formalización, 2.Accesibilidad, 3. Sensibilización en materia de derechos y deberes en el sector transporte y 4. Promoción y Consolidación de  la Protección de los Derechos de los Usuarios )</t>
  </si>
  <si>
    <t xml:space="preserve">Archivo Oficina Asesora Juridica </t>
  </si>
  <si>
    <t>Se realizó organización de carpetas relacionados con los procesos prejudiciales y judiciales que cursan en contra de la entidad y que llegan diariamente para trámite y se adelantó el trámite del FUID</t>
  </si>
  <si>
    <t>IND Trim I</t>
  </si>
  <si>
    <t>IND Trim II</t>
  </si>
  <si>
    <t>IND Trim III</t>
  </si>
  <si>
    <t>IND Trim IV</t>
  </si>
  <si>
    <t xml:space="preserve">5. Juventud y Meritocracia para la SuperTransporte </t>
  </si>
  <si>
    <r>
      <rPr>
        <b/>
        <sz val="9"/>
        <color theme="1"/>
        <rFont val="Arial"/>
        <family val="2"/>
      </rPr>
      <t>i.</t>
    </r>
    <r>
      <rPr>
        <sz val="9"/>
        <color theme="1"/>
        <rFont val="Arial"/>
        <family val="2"/>
      </rPr>
      <t xml:space="preserve"> Memorando Nro. 20197100028553 del 11 de marzo de 2019 y Correo Electronico de la oficina de comunciaciones (Omar Arroyave) en el cual envia el pantallazo de la divulgacion de la circualar 094 del 29 de diciembre de 2016</t>
    </r>
  </si>
  <si>
    <r>
      <rPr>
        <b/>
        <sz val="9"/>
        <color theme="1"/>
        <rFont val="Arial"/>
        <family val="2"/>
      </rPr>
      <t>i.</t>
    </r>
    <r>
      <rPr>
        <sz val="9"/>
        <color theme="1"/>
        <rFont val="Arial"/>
        <family val="2"/>
      </rPr>
      <t xml:space="preserve"> Por medio de la oficina de comunicaciones, se informó a todos los vigilados de la Delegada de Concesiones sobre las buenas practicas para la competitividad, buscando optimizar la competitividad para el sector</t>
    </r>
  </si>
  <si>
    <t>i. Correo enviado a la oficina de control interno el dia 08 de marzo de 2019.
ii. Correo enviado a la Oficana Asesora de Planeacion el dia 27 de marzo de 2019</t>
  </si>
  <si>
    <t>i. Informe Pormenorizado del Estado de Control Interno, período del 11 de noviembre de 2018 al 28 de febrero de 2019
ii. Seguimiento al PAI, de los meses de enero y febrero de la Delegada de concesiones</t>
  </si>
  <si>
    <r>
      <rPr>
        <b/>
        <sz val="9"/>
        <color theme="1"/>
        <rFont val="Arial"/>
        <family val="2"/>
      </rPr>
      <t xml:space="preserve">I. </t>
    </r>
    <r>
      <rPr>
        <sz val="9"/>
        <color theme="1"/>
        <rFont val="Arial"/>
        <family val="2"/>
      </rPr>
      <t xml:space="preserve">Base de datos de manejo de gestion documental de la Delegada de Concesiones
</t>
    </r>
    <r>
      <rPr>
        <b/>
        <sz val="9"/>
        <color theme="1"/>
        <rFont val="Arial"/>
        <family val="2"/>
      </rPr>
      <t xml:space="preserve">II, </t>
    </r>
    <r>
      <rPr>
        <sz val="9"/>
        <color theme="1"/>
        <rFont val="Arial"/>
        <family val="2"/>
      </rPr>
      <t>Acta de eliminacion de documentos Nro1 de la Delegada de Concesiones</t>
    </r>
  </si>
  <si>
    <r>
      <rPr>
        <b/>
        <sz val="9"/>
        <color theme="1"/>
        <rFont val="Arial"/>
        <family val="2"/>
      </rPr>
      <t>I.</t>
    </r>
    <r>
      <rPr>
        <sz val="9"/>
        <color theme="1"/>
        <rFont val="Arial"/>
        <family val="2"/>
      </rPr>
      <t xml:space="preserve"> Se clasificaron 144, carpetas según el FUID para transferir al Grupo de Gestión Documental, las cuales se encuentran en proceso de alistamiento de acuerdo a las TRD.
</t>
    </r>
    <r>
      <rPr>
        <b/>
        <sz val="9"/>
        <color theme="1"/>
        <rFont val="Arial"/>
        <family val="2"/>
      </rPr>
      <t>i.i.</t>
    </r>
    <r>
      <rPr>
        <sz val="9"/>
        <color theme="1"/>
        <rFont val="Arial"/>
        <family val="2"/>
      </rPr>
      <t xml:space="preserve"> Fuid Vigilancia E Inspección 710-57.06 Año 2019 - Subjetivo
Carretero  15 carpetas, Terminales 4 Carpetas, Aéreo 39 carpetas
Férreo 2 carpetas
</t>
    </r>
    <r>
      <rPr>
        <b/>
        <sz val="9"/>
        <color theme="1"/>
        <rFont val="Arial"/>
        <family val="2"/>
      </rPr>
      <t>i.ii.</t>
    </r>
    <r>
      <rPr>
        <sz val="9"/>
        <color theme="1"/>
        <rFont val="Arial"/>
        <family val="2"/>
      </rPr>
      <t xml:space="preserve"> Fuid Vigilancia E Inspección 710-57.07 Año 2019 Objetivo
Carretero  64 carpetas, Terminales 5 carpetas, Aéreo 14 carpetas, Férreo 1 carpeta
</t>
    </r>
    <r>
      <rPr>
        <b/>
        <sz val="9"/>
        <color theme="1"/>
        <rFont val="Arial"/>
        <family val="2"/>
      </rPr>
      <t>ii. E</t>
    </r>
    <r>
      <rPr>
        <sz val="9"/>
        <color theme="1"/>
        <rFont val="Arial"/>
        <family val="2"/>
      </rPr>
      <t>liminacion documentos relacionados, Peticiones, quejas, reclamos, solicitudes, los cuales se eliminan con base en las Tablas de retencion documental TRD</t>
    </r>
  </si>
  <si>
    <r>
      <rPr>
        <u/>
        <sz val="9"/>
        <rFont val="Arial"/>
        <family val="2"/>
      </rPr>
      <t>FUID</t>
    </r>
    <r>
      <rPr>
        <sz val="9"/>
        <rFont val="Arial"/>
        <family val="2"/>
      </rPr>
      <t xml:space="preserve">: correo electronico. Archivo: Puertos. Evidencia Actividad 3 PAI enero Desp_FUID
documento: Archivo: Puertos. Evidencia Actividad 3 PAI enero VigInsp.
documento excel: archivo: Puertos. Evidencia Actividad 3 PAI 
</t>
    </r>
    <r>
      <rPr>
        <u/>
        <sz val="9"/>
        <rFont val="Arial"/>
        <family val="2"/>
      </rPr>
      <t>Atencion usuarios:</t>
    </r>
    <r>
      <rPr>
        <sz val="9"/>
        <rFont val="Arial"/>
        <family val="2"/>
      </rPr>
      <t xml:space="preserve"> correo electronico: archivo Puertos. Evidencia Actividad 3 PAI enero Despacho ATC. </t>
    </r>
  </si>
  <si>
    <r>
      <rPr>
        <b/>
        <sz val="9"/>
        <rFont val="Arial"/>
        <family val="2"/>
      </rPr>
      <t>i.</t>
    </r>
    <r>
      <rPr>
        <sz val="9"/>
        <rFont val="Arial"/>
        <family val="2"/>
      </rPr>
      <t xml:space="preserve"> oficio Nro 20195605047732 de fecha 18/01/19, radicado en orfeo</t>
    </r>
  </si>
  <si>
    <r>
      <rPr>
        <b/>
        <sz val="9"/>
        <rFont val="Arial"/>
        <family val="2"/>
      </rPr>
      <t>i.</t>
    </r>
    <r>
      <rPr>
        <sz val="9"/>
        <rFont val="Arial"/>
        <family val="2"/>
      </rPr>
      <t xml:space="preserve"> Se recibió respuesta de plan de formalización por parte de la alcaldía de San Gil, como Ente Territorial del Aeródromo los Pozos</t>
    </r>
  </si>
  <si>
    <r>
      <rPr>
        <b/>
        <sz val="9"/>
        <color theme="1"/>
        <rFont val="Arial"/>
        <family val="2"/>
      </rPr>
      <t>i.</t>
    </r>
    <r>
      <rPr>
        <sz val="9"/>
        <color theme="1"/>
        <rFont val="Arial"/>
        <family val="2"/>
      </rPr>
      <t xml:space="preserve"> Oficio Nro 20197100034691, radicado en orfeo
</t>
    </r>
    <r>
      <rPr>
        <b/>
        <sz val="9"/>
        <color theme="1"/>
        <rFont val="Arial"/>
        <family val="2"/>
      </rPr>
      <t xml:space="preserve">ii. </t>
    </r>
    <r>
      <rPr>
        <sz val="9"/>
        <color theme="1"/>
        <rFont val="Arial"/>
        <family val="2"/>
      </rPr>
      <t>Base de datos, seguimiento inspecciones y mesas de trabajo y archivo</t>
    </r>
  </si>
  <si>
    <r>
      <t>i. se Requirió  a la alcaldía de Bajo Baudo para la presentación del plan de formalizacion o acto administrativo, el cual es el ente territorial y responsable de la administración del aerodromo pizarro. Se esta a la espera de respuesta.
ii.</t>
    </r>
    <r>
      <rPr>
        <b/>
        <sz val="9"/>
        <color theme="1"/>
        <rFont val="Arial"/>
        <family val="2"/>
      </rPr>
      <t xml:space="preserve"> </t>
    </r>
    <r>
      <rPr>
        <sz val="9"/>
        <color theme="1"/>
        <rFont val="Arial"/>
        <family val="2"/>
      </rPr>
      <t xml:space="preserve">Los días 26 y 27 de febrero de 2019, se  realizo visita de inspección al aeropuerto Cesar Gaviria Trujillo, adicionalmente se hizo una mesa de trabajo para establecer compromisos para el proceso de presentar un plan de formalizacion y posteriormente acto administrativo, los compromisos de dicha mesa fueron; antes del primer semestre presentara ante esta delegada el plan de formalizacion y acto administrativo nombrando un administrador de aeropuertos responsable de acuerdo con la RAC 14. 
</t>
    </r>
  </si>
  <si>
    <r>
      <rPr>
        <b/>
        <sz val="9"/>
        <rFont val="Arial"/>
        <family val="2"/>
      </rPr>
      <t>i.</t>
    </r>
    <r>
      <rPr>
        <sz val="9"/>
        <rFont val="Arial"/>
        <family val="2"/>
      </rPr>
      <t xml:space="preserve"> Se solicito al Ministerio de Transporte la relacion de terminales de transporte terrestre, habilitados, homologados, suspendidos o cancelados con corte a 31 de diciembre de 2018
</t>
    </r>
    <r>
      <rPr>
        <b/>
        <sz val="9"/>
        <rFont val="Arial"/>
        <family val="2"/>
      </rPr>
      <t>ii.</t>
    </r>
    <r>
      <rPr>
        <sz val="9"/>
        <rFont val="Arial"/>
        <family val="2"/>
      </rPr>
      <t xml:space="preserve"> Se solicito a la Aeronautica civil relacion de Empresas de Transporte Aereo canceladas o suspendidas
</t>
    </r>
    <r>
      <rPr>
        <b/>
        <sz val="9"/>
        <rFont val="Arial"/>
        <family val="2"/>
      </rPr>
      <t>iii.</t>
    </r>
    <r>
      <rPr>
        <sz val="9"/>
        <rFont val="Arial"/>
        <family val="2"/>
      </rPr>
      <t xml:space="preserve"> se solicitó a la ani, informacion de contratos o de obras y sus prorrogas de. Concesión, aeropuertos y aeródromos, carreteras, férreos
</t>
    </r>
    <r>
      <rPr>
        <b/>
        <sz val="9"/>
        <rFont val="Arial"/>
        <family val="2"/>
      </rPr>
      <t>Esta informacion se solicita con el fin de actualizar el VIGIA</t>
    </r>
  </si>
  <si>
    <t>3ra Dimensión: Gestión con Valores para Resultados
SE INCORPORÓ NUEVA INFORMACIÓN EN LOS SIGUIENTES PROCESOS DE LA CADENA DE VALOR:
Gestión de Talento Humano: Actualización de los formatos del proceso e inclusión de 8 formatos nuevos para el Sistema de gestión de Seguridad y Salud en el Trabajo
Gestionar el mejoramiento continuo: Actualización del formato para Carta de Representación o Salvaguarda
Cuadro de Control de Indicadores: Actualización de la medición de los indicadores de los procesos que entregaron las fichas correspondientes
Actividades Demandadas por la Oficina de Control Interno
*Revisión del Informe preliminar de seguimiento y evaluación de acciones por todas las fuentes e indicadores (según selectivo) del 1 de octubre a 31 de diciembre de 2018
*Actualización de los formatos de Direccionamiento Estratégico, Administración del Riesgo Organizacional y Gestionar el mejoramiento continuo, de acuerdo con la nueva imagen institucional.
*Inclusión de nuevos formatos para el proceso Gestión Administrativa.
*Actualización de Modelo del proceso de Registro e inclusión del despliegue de la actividad "Registro de Operadores Portuarios"
*Actualización de Modelo del proceso de inspección e inclusión del despliegue de la actividad "Definir programación anual de visitas de inspección"
*Actualización del mapa de riesgos de gestión de TICS
*Publicación de la política de seguridad de la información
*Publicación de los manuales para transición IPv4 a IPv6 y para la Adopción del Sistema de Seguridad y Privacidad de la Información
*Actualización del modelo del subproceso Gestión de la Seguridad de la información y continuidad de negocio.
*Publicación del procedimiento de mantenimiento correctivo y preventivo en el proceso de Gestión de TICS.
*Inclusión del formato levantamiento de requerimiento en el proceso de Gestión de TICS.
*</t>
  </si>
  <si>
    <r>
      <t>1. Versión preliminar del documento de diagnóstico del </t>
    </r>
    <r>
      <rPr>
        <i/>
        <sz val="9"/>
        <color rgb="FF000000"/>
        <rFont val="Arial"/>
        <family val="2"/>
      </rPr>
      <t>“Plan Piloto Formalización de Cabotaje en Buenaventura”, </t>
    </r>
    <r>
      <rPr>
        <sz val="9"/>
        <color rgb="FF000000"/>
        <rFont val="Arial"/>
        <family val="2"/>
      </rPr>
      <t> y comunicaciones a DIMAR, ANI y Alcaldía Municipal que tienen como finalidad completar la precaracterización y establecer valores de referencia para evaluar los indicadores determinados una vez implementada la campaña en esta zona geográfica. Información que corresponde al mes de marzo.</t>
    </r>
  </si>
  <si>
    <r>
      <t xml:space="preserve">Se realizaron (18) Inspecciones de carácter objetivo y 2 de carácter subjetivo, adicionalmente 16 evaluaciones subjetivas de información de la vigencia fiscal 2017, para una </t>
    </r>
    <r>
      <rPr>
        <b/>
        <u/>
        <sz val="9"/>
        <color theme="1"/>
        <rFont val="Arial"/>
        <family val="2"/>
      </rPr>
      <t xml:space="preserve">cobertura total de 29 vigilados
</t>
    </r>
    <r>
      <rPr>
        <b/>
        <sz val="9"/>
        <color theme="1"/>
        <rFont val="Arial"/>
        <family val="2"/>
      </rPr>
      <t xml:space="preserve">Nota: </t>
    </r>
    <r>
      <rPr>
        <sz val="9"/>
        <color theme="1"/>
        <rFont val="Arial"/>
        <family val="2"/>
      </rPr>
      <t>el numero de inspecciones (+) Numero de evaluaciones de vigilancia no corresponde al numero en cobertura, toda vez que a un mismo vigilado se le puede realizar inspeccion objetiva y evaluacion subjetiva, para la determinación de la cobertura se filtra la información por NIT.</t>
    </r>
  </si>
  <si>
    <r>
      <t xml:space="preserve">                   Acciones      Radicado                            Fecha
</t>
    </r>
    <r>
      <rPr>
        <b/>
        <sz val="9"/>
        <color theme="1"/>
        <rFont val="Arial"/>
        <family val="2"/>
      </rPr>
      <t>i.</t>
    </r>
    <r>
      <rPr>
        <sz val="9"/>
        <color theme="1"/>
        <rFont val="Arial"/>
        <family val="2"/>
      </rPr>
      <t xml:space="preserve"> Requerimiento     20197100068251 - Orfeo 14 de Marzo de 2019
</t>
    </r>
    <r>
      <rPr>
        <b/>
        <sz val="9"/>
        <color theme="1"/>
        <rFont val="Arial"/>
        <family val="2"/>
      </rPr>
      <t>ii.</t>
    </r>
    <r>
      <rPr>
        <sz val="9"/>
        <color theme="1"/>
        <rFont val="Arial"/>
        <family val="2"/>
      </rPr>
      <t xml:space="preserve"> Requerimiento     20197100079891 – Orfeo  27 de Marzo de 2019
</t>
    </r>
    <r>
      <rPr>
        <b/>
        <sz val="9"/>
        <color theme="1"/>
        <rFont val="Arial"/>
        <family val="2"/>
      </rPr>
      <t>iii.</t>
    </r>
    <r>
      <rPr>
        <sz val="9"/>
        <color theme="1"/>
        <rFont val="Arial"/>
        <family val="2"/>
      </rPr>
      <t xml:space="preserve"> Mesa de Trabajo No. 29   Archivo Delegada de Concesiones 27 de Marzo de 2019
</t>
    </r>
    <r>
      <rPr>
        <b/>
        <sz val="9"/>
        <color theme="1"/>
        <rFont val="Arial"/>
        <family val="2"/>
      </rPr>
      <t>iv.</t>
    </r>
    <r>
      <rPr>
        <sz val="9"/>
        <color theme="1"/>
        <rFont val="Arial"/>
        <family val="2"/>
      </rPr>
      <t xml:space="preserve"> Requerimiento     20197100079931  27 de Marzo de 2019
</t>
    </r>
    <r>
      <rPr>
        <b/>
        <sz val="9"/>
        <color theme="1"/>
        <rFont val="Arial"/>
        <family val="2"/>
      </rPr>
      <t>v.</t>
    </r>
    <r>
      <rPr>
        <sz val="9"/>
        <color theme="1"/>
        <rFont val="Arial"/>
        <family val="2"/>
      </rPr>
      <t xml:space="preserve"> Mesa de Trabajo No. 28   Archivo Delegada de Concesiones 29 de Marzo de 2019
</t>
    </r>
    <r>
      <rPr>
        <b/>
        <sz val="9"/>
        <color theme="1"/>
        <rFont val="Arial"/>
        <family val="2"/>
      </rPr>
      <t>vi.</t>
    </r>
    <r>
      <rPr>
        <sz val="9"/>
        <color theme="1"/>
        <rFont val="Arial"/>
        <family val="2"/>
      </rPr>
      <t xml:space="preserve"> Mesa de Trabajo No. 14   Archivo Delegada de Concesiones  11 de Marzo de 2019
</t>
    </r>
    <r>
      <rPr>
        <b/>
        <sz val="9"/>
        <color theme="1"/>
        <rFont val="Arial"/>
        <family val="2"/>
      </rPr>
      <t>vii.</t>
    </r>
    <r>
      <rPr>
        <sz val="9"/>
        <color theme="1"/>
        <rFont val="Arial"/>
        <family val="2"/>
      </rPr>
      <t xml:space="preserve"> Requerimiento     20197100078821 26 de Marzo de 2019
</t>
    </r>
    <r>
      <rPr>
        <b/>
        <sz val="9"/>
        <color theme="1"/>
        <rFont val="Arial"/>
        <family val="2"/>
      </rPr>
      <t>viii.</t>
    </r>
    <r>
      <rPr>
        <sz val="9"/>
        <color theme="1"/>
        <rFont val="Arial"/>
        <family val="2"/>
      </rPr>
      <t xml:space="preserve"> Requerimiento     20197100079901 27 de Marzo de 2019
</t>
    </r>
    <r>
      <rPr>
        <b/>
        <sz val="9"/>
        <color theme="1"/>
        <rFont val="Arial"/>
        <family val="2"/>
      </rPr>
      <t>ix.</t>
    </r>
    <r>
      <rPr>
        <sz val="9"/>
        <color theme="1"/>
        <rFont val="Arial"/>
        <family val="2"/>
      </rPr>
      <t xml:space="preserve"> Requerimiento     20197100079911 27 de Marzo de 2019
</t>
    </r>
    <r>
      <rPr>
        <b/>
        <sz val="9"/>
        <color theme="1"/>
        <rFont val="Arial"/>
        <family val="2"/>
      </rPr>
      <t>x.</t>
    </r>
    <r>
      <rPr>
        <sz val="9"/>
        <color theme="1"/>
        <rFont val="Arial"/>
        <family val="2"/>
      </rPr>
      <t xml:space="preserve"> Requerimiento     20197100078031 14 de Marzo de 2019
</t>
    </r>
  </si>
  <si>
    <t xml:space="preserve"># de compromisos cumplidos / # de compromisos asignados (Gloria Ortiz) </t>
  </si>
  <si>
    <t xml:space="preserve">Asistencia a 5 reuniones en: 1.Latam, 2. Andi, 3. Asesco, 4. Asoproctax y 5. Metro Cali. 1 respuesta al Congreso, 1. inventario de plataformas tecnológicas y 1 Convenio con Confecamaras para la supervisión subjetiva. </t>
  </si>
  <si>
    <t xml:space="preserve">Listas de Asistencia a reuniones, Respuesta solicitud congreso, Cuadro de plataformas tecnologicas, Convenio Confecamaras, </t>
  </si>
  <si>
    <t xml:space="preserve"> Listas de Asistencia a reuniones, Cuadro seguimiento agenda lesgislativa, Informes, Respuestas a comunicaciones, fichas regionales Girardot, Flandes, Ricaute y Villavicencio, Presentaciones y actas.  </t>
  </si>
  <si>
    <t>Asistencia a 9 reuniones: 1. Sicov, 2. Masivo capital, 3. Transaroma, 4. Lidertrans, 5. Acercamiento de la Super con la Agencia Francesa de Desarrollo, 6. presentación a la Señora ministra sobre la renovación de la entidad, 7. Mesa de trabajo con Alcaldía de Sibaté para el tema de tarifas, 8. Presentaci´´on Superintendente para el Consejo Superior y la Andi y 9. Preparación de la visita de la Señora Miniastra de Transporte, 10. Revisión agenda legislativa, 11. Revisión PND, 12 y 13.  2 Respuestas a solicitudes del Congreso, 14. Cuadro derecho comparado de usuarios aereos, 15 y 16. 2 Talleres Contruyendo País</t>
  </si>
  <si>
    <t xml:space="preserve">Listas de Asistencia a reuniones, agendas, discursos, videos, talleres Construyendo País, presentaciones, actas y ruedas de prensa, </t>
  </si>
  <si>
    <t>Asitencia a 7 reuniones: 1. Fecol CRC, 2. Vanester, 3. Unión de Transportes, 4. Alejandro Portilla - Cruce del Tigre en Risaralda, 5. Fundación Renovando Sueños, 6. Quintero Hermanos LTDA, 7. reunión Transportadores Nariño, 8. Solicitud Congreso, 9. Preparación día del consumidor, 10 a 12. 3 Talleres construyendo País y 13. Preparación carpeta o ficha regional visita icononzo Tolima con Ministro y Viceministro.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</si>
</sst>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4" formatCode="_(&quot;$&quot;\ * #,##0.00_);_(&quot;$&quot;\ * \(#,##0.00\);_(&quot;$&quot;\ * &quot;-&quot;??_);_(@_)"/>
    <numFmt numFmtId="43" formatCode="_(* #,##0.00_);_(* \(#,##0.00\);_(* &quot;-&quot;??_);_(@_)"/>
    <numFmt numFmtId="164" formatCode="_-* #,##0_-;\-* #,##0_-;_-* &quot;-&quot;_-;_-@_-"/>
    <numFmt numFmtId="165" formatCode="_-* #,##0.00_-;\-* #,##0.00_-;_-* &quot;-&quot;??_-;_-@_-"/>
    <numFmt numFmtId="166" formatCode="0.0%"/>
    <numFmt numFmtId="167" formatCode="_(&quot;$&quot;\ * #,##0_);_(&quot;$&quot;\ * \(#,##0\);_(&quot;$&quot;\ * &quot;-&quot;??_);_(@_)"/>
    <numFmt numFmtId="168" formatCode="&quot;$&quot;\ #,##0"/>
    <numFmt numFmtId="169" formatCode="_(* #,##0_);_(* \(#,##0\);_(* &quot;-&quot;??_);_(@_)"/>
    <numFmt numFmtId="170" formatCode="0.0"/>
  </numFmts>
  <fonts count="46" x14ac:knownFonts="1">
    <font>
      <sz val="11"/>
      <color theme="1"/>
      <name val="Calibri"/>
      <family val="2"/>
      <scheme val="minor"/>
    </font>
    <font>
      <sz val="10"/>
      <name val="Arial"/>
      <family val="2"/>
    </font>
    <font>
      <sz val="11"/>
      <color theme="1"/>
      <name val="Calibri"/>
      <family val="2"/>
      <scheme val="minor"/>
    </font>
    <font>
      <sz val="9"/>
      <color theme="1"/>
      <name val="Calibri"/>
      <family val="2"/>
      <scheme val="minor"/>
    </font>
    <font>
      <b/>
      <sz val="9"/>
      <color theme="1"/>
      <name val="Calibri"/>
      <family val="2"/>
      <scheme val="minor"/>
    </font>
    <font>
      <b/>
      <sz val="9"/>
      <name val="Calibri"/>
      <family val="2"/>
      <scheme val="minor"/>
    </font>
    <font>
      <sz val="9"/>
      <name val="Calibri"/>
      <family val="2"/>
      <scheme val="minor"/>
    </font>
    <font>
      <sz val="9"/>
      <color rgb="FFFF0000"/>
      <name val="Calibri"/>
      <family val="2"/>
      <scheme val="minor"/>
    </font>
    <font>
      <b/>
      <sz val="9"/>
      <color theme="1" tint="4.9989318521683403E-2"/>
      <name val="Calibri"/>
      <family val="2"/>
      <scheme val="minor"/>
    </font>
    <font>
      <b/>
      <sz val="5"/>
      <color theme="1" tint="4.9989318521683403E-2"/>
      <name val="Calibri"/>
      <family val="2"/>
      <scheme val="minor"/>
    </font>
    <font>
      <b/>
      <sz val="11"/>
      <color theme="1"/>
      <name val="Calibri"/>
      <family val="2"/>
      <scheme val="minor"/>
    </font>
    <font>
      <sz val="11"/>
      <color indexed="8"/>
      <name val="Calibri"/>
      <family val="2"/>
    </font>
    <font>
      <b/>
      <sz val="18"/>
      <color theme="1"/>
      <name val="Calibri"/>
      <family val="2"/>
      <scheme val="minor"/>
    </font>
    <font>
      <b/>
      <sz val="9"/>
      <color theme="0"/>
      <name val="Calibri"/>
      <family val="2"/>
      <scheme val="minor"/>
    </font>
    <font>
      <b/>
      <sz val="5"/>
      <color theme="1"/>
      <name val="Calibri"/>
      <family val="2"/>
      <scheme val="minor"/>
    </font>
    <font>
      <sz val="8"/>
      <color theme="1"/>
      <name val="Calibri"/>
      <family val="2"/>
      <scheme val="minor"/>
    </font>
    <font>
      <b/>
      <sz val="20"/>
      <color theme="1"/>
      <name val="Calibri"/>
      <family val="2"/>
      <scheme val="minor"/>
    </font>
    <font>
      <b/>
      <sz val="22"/>
      <color theme="1"/>
      <name val="Calibri"/>
      <family val="2"/>
      <scheme val="minor"/>
    </font>
    <font>
      <b/>
      <sz val="36"/>
      <color theme="1"/>
      <name val="Calibri"/>
      <family val="2"/>
      <scheme val="minor"/>
    </font>
    <font>
      <sz val="12"/>
      <color theme="1"/>
      <name val="Calibri"/>
      <family val="2"/>
      <scheme val="minor"/>
    </font>
    <font>
      <sz val="8"/>
      <name val="Calibri"/>
      <family val="2"/>
      <scheme val="minor"/>
    </font>
    <font>
      <b/>
      <sz val="9"/>
      <color rgb="FFFF0000"/>
      <name val="Calibri"/>
      <family val="2"/>
      <scheme val="minor"/>
    </font>
    <font>
      <b/>
      <sz val="14"/>
      <color theme="1"/>
      <name val="Calibri"/>
      <family val="2"/>
      <scheme val="minor"/>
    </font>
    <font>
      <sz val="9"/>
      <color rgb="FF00B050"/>
      <name val="Calibri"/>
      <family val="2"/>
      <scheme val="minor"/>
    </font>
    <font>
      <b/>
      <sz val="18"/>
      <color rgb="FFFF0000"/>
      <name val="Calibri"/>
      <family val="2"/>
      <scheme val="minor"/>
    </font>
    <font>
      <sz val="10"/>
      <color theme="1"/>
      <name val="Arial Narrow"/>
      <family val="2"/>
    </font>
    <font>
      <sz val="10"/>
      <color indexed="8"/>
      <name val="Arial Narrow"/>
      <family val="2"/>
    </font>
    <font>
      <sz val="10"/>
      <name val="Arial Narrow"/>
      <family val="2"/>
    </font>
    <font>
      <sz val="12"/>
      <color rgb="FFFF0000"/>
      <name val="Calibri"/>
      <family val="2"/>
      <scheme val="minor"/>
    </font>
    <font>
      <sz val="9"/>
      <color theme="1"/>
      <name val="Arial"/>
      <family val="2"/>
    </font>
    <font>
      <sz val="9"/>
      <name val="Arial"/>
      <family val="2"/>
    </font>
    <font>
      <b/>
      <sz val="9"/>
      <color theme="1"/>
      <name val="Arial"/>
      <family val="2"/>
    </font>
    <font>
      <sz val="9"/>
      <color rgb="FFFF0000"/>
      <name val="Arial"/>
      <family val="2"/>
    </font>
    <font>
      <u/>
      <sz val="11"/>
      <color theme="10"/>
      <name val="Calibri"/>
      <family val="2"/>
      <scheme val="minor"/>
    </font>
    <font>
      <b/>
      <sz val="9"/>
      <color indexed="81"/>
      <name val="Tahoma"/>
      <family val="2"/>
    </font>
    <font>
      <sz val="9"/>
      <color rgb="FF00B050"/>
      <name val="Arial"/>
      <family val="2"/>
    </font>
    <font>
      <sz val="9"/>
      <color rgb="FF00B0F0"/>
      <name val="Arial"/>
      <family val="2"/>
    </font>
    <font>
      <sz val="9"/>
      <color indexed="81"/>
      <name val="Tahoma"/>
      <family val="2"/>
    </font>
    <font>
      <b/>
      <sz val="9"/>
      <color rgb="FFFF0000"/>
      <name val="Arial"/>
      <family val="2"/>
    </font>
    <font>
      <sz val="9"/>
      <color rgb="FF000000"/>
      <name val="Arial"/>
      <family val="2"/>
    </font>
    <font>
      <b/>
      <sz val="9"/>
      <name val="Arial"/>
      <family val="2"/>
    </font>
    <font>
      <u/>
      <sz val="9"/>
      <name val="Arial"/>
      <family val="2"/>
    </font>
    <font>
      <u/>
      <sz val="9"/>
      <color theme="10"/>
      <name val="Arial"/>
      <family val="2"/>
    </font>
    <font>
      <u/>
      <sz val="9"/>
      <color theme="1"/>
      <name val="Arial"/>
      <family val="2"/>
    </font>
    <font>
      <i/>
      <sz val="9"/>
      <color rgb="FF000000"/>
      <name val="Arial"/>
      <family val="2"/>
    </font>
    <font>
      <b/>
      <u/>
      <sz val="9"/>
      <color theme="1"/>
      <name val="Arial"/>
      <family val="2"/>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s>
  <cellStyleXfs count="24">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2" fillId="0" borderId="0" applyFont="0" applyFill="0" applyBorder="0" applyAlignment="0" applyProtection="0"/>
    <xf numFmtId="41" fontId="2" fillId="0" borderId="0" applyFont="0" applyFill="0" applyBorder="0" applyAlignment="0" applyProtection="0"/>
    <xf numFmtId="0" fontId="11" fillId="0" borderId="0" applyFill="0" applyProtection="0"/>
    <xf numFmtId="4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43" fontId="2" fillId="0" borderId="0" applyFont="0" applyFill="0" applyBorder="0" applyAlignment="0" applyProtection="0"/>
    <xf numFmtId="0" fontId="33" fillId="0" borderId="0" applyNumberForma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cellStyleXfs>
  <cellXfs count="499">
    <xf numFmtId="0" fontId="0" fillId="0" borderId="0" xfId="0"/>
    <xf numFmtId="0" fontId="3"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xf numFmtId="0" fontId="0" fillId="0" borderId="0" xfId="0" applyFont="1"/>
    <xf numFmtId="0" fontId="4"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2"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0" xfId="0" applyFont="1" applyFill="1" applyBorder="1" applyAlignment="1">
      <alignment wrapText="1"/>
    </xf>
    <xf numFmtId="0" fontId="6" fillId="0" borderId="0"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3" fillId="4" borderId="0" xfId="0" applyNumberFormat="1" applyFont="1" applyFill="1" applyBorder="1" applyAlignment="1">
      <alignment horizontal="center" vertical="center" wrapText="1"/>
    </xf>
    <xf numFmtId="0" fontId="23" fillId="0" borderId="0" xfId="0" applyFont="1" applyFill="1" applyBorder="1" applyAlignment="1">
      <alignment wrapText="1"/>
    </xf>
    <xf numFmtId="1" fontId="20"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left" vertical="center" wrapText="1"/>
    </xf>
    <xf numFmtId="0" fontId="4"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justify" vertical="center" wrapText="1"/>
    </xf>
    <xf numFmtId="0" fontId="3" fillId="0" borderId="1"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24" fillId="0" borderId="0" xfId="0" applyFont="1" applyFill="1" applyBorder="1" applyAlignment="1">
      <alignment vertical="center" wrapText="1"/>
    </xf>
    <xf numFmtId="0" fontId="21" fillId="0" borderId="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5" fillId="0" borderId="2"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wrapText="1"/>
    </xf>
    <xf numFmtId="0" fontId="7" fillId="0" borderId="0"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justify" vertical="center" wrapText="1"/>
    </xf>
    <xf numFmtId="0" fontId="27"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9" fillId="0" borderId="1" xfId="0" applyFont="1" applyFill="1" applyBorder="1" applyAlignment="1">
      <alignment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justify" vertical="center" wrapText="1"/>
    </xf>
    <xf numFmtId="0" fontId="29" fillId="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29" fillId="0" borderId="1" xfId="0" applyFont="1" applyFill="1" applyBorder="1" applyAlignment="1">
      <alignment horizontal="justify" vertical="top" wrapText="1"/>
    </xf>
    <xf numFmtId="0" fontId="30" fillId="0" borderId="1" xfId="0" applyFont="1" applyFill="1" applyBorder="1" applyAlignment="1">
      <alignment horizontal="left" vertical="center" wrapText="1"/>
    </xf>
    <xf numFmtId="0" fontId="29" fillId="0" borderId="1" xfId="17" applyFont="1" applyFill="1" applyBorder="1" applyAlignment="1" applyProtection="1">
      <alignment horizontal="left" vertical="center" wrapText="1"/>
    </xf>
    <xf numFmtId="0" fontId="30" fillId="0" borderId="1" xfId="0" applyFont="1" applyFill="1" applyBorder="1" applyAlignment="1">
      <alignment vertical="center" wrapText="1"/>
    </xf>
    <xf numFmtId="164" fontId="29" fillId="0" borderId="1" xfId="14" applyNumberFormat="1" applyFont="1" applyFill="1" applyBorder="1" applyAlignment="1">
      <alignment horizontal="center" vertical="center" wrapText="1"/>
    </xf>
    <xf numFmtId="1" fontId="29" fillId="0" borderId="1" xfId="0" applyNumberFormat="1" applyFont="1" applyFill="1" applyBorder="1" applyAlignment="1">
      <alignment horizontal="center" vertical="center" wrapText="1"/>
    </xf>
    <xf numFmtId="1" fontId="30" fillId="0" borderId="1" xfId="0" applyNumberFormat="1" applyFont="1" applyFill="1" applyBorder="1" applyAlignment="1">
      <alignment horizontal="center" vertical="center" wrapText="1"/>
    </xf>
    <xf numFmtId="9" fontId="29" fillId="0" borderId="1" xfId="0" applyNumberFormat="1" applyFont="1" applyFill="1" applyBorder="1" applyAlignment="1">
      <alignment horizontal="center" vertical="center" wrapText="1"/>
    </xf>
    <xf numFmtId="0" fontId="30" fillId="0" borderId="1"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0" fontId="8" fillId="0" borderId="1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5" fillId="0" borderId="1" xfId="0" applyFont="1" applyFill="1" applyBorder="1" applyAlignment="1">
      <alignment horizontal="left" vertical="center" wrapText="1" readingOrder="1"/>
    </xf>
    <xf numFmtId="0" fontId="30" fillId="0" borderId="1" xfId="5" applyFont="1" applyFill="1" applyBorder="1" applyAlignment="1">
      <alignment horizontal="left" vertical="center" wrapText="1"/>
    </xf>
    <xf numFmtId="0" fontId="6" fillId="0" borderId="10" xfId="0" applyFont="1" applyFill="1" applyBorder="1" applyAlignment="1">
      <alignment vertical="center" wrapText="1"/>
    </xf>
    <xf numFmtId="0" fontId="25" fillId="0" borderId="11" xfId="0" applyFont="1" applyFill="1" applyBorder="1" applyAlignment="1">
      <alignment horizontal="left" vertical="center" wrapText="1"/>
    </xf>
    <xf numFmtId="0" fontId="29" fillId="0" borderId="11" xfId="0" applyFont="1" applyFill="1" applyBorder="1" applyAlignment="1">
      <alignment horizontal="justify" vertical="center" wrapText="1"/>
    </xf>
    <xf numFmtId="0" fontId="29" fillId="0" borderId="11" xfId="0" applyFont="1" applyFill="1" applyBorder="1" applyAlignment="1">
      <alignment horizontal="center" vertical="center" wrapText="1"/>
    </xf>
    <xf numFmtId="0" fontId="6" fillId="0" borderId="6" xfId="0" applyFont="1" applyFill="1" applyBorder="1" applyAlignment="1">
      <alignment vertical="center" wrapText="1"/>
    </xf>
    <xf numFmtId="0" fontId="21" fillId="0" borderId="7" xfId="0" applyFont="1" applyFill="1" applyBorder="1" applyAlignment="1">
      <alignment horizontal="center" vertical="center" wrapText="1"/>
    </xf>
    <xf numFmtId="10" fontId="3" fillId="0" borderId="7" xfId="0" applyNumberFormat="1" applyFont="1" applyFill="1" applyBorder="1" applyAlignment="1">
      <alignment horizontal="center" vertical="center" wrapText="1"/>
    </xf>
    <xf numFmtId="166" fontId="3" fillId="0" borderId="6" xfId="0" applyNumberFormat="1" applyFont="1" applyFill="1" applyBorder="1" applyAlignment="1">
      <alignment horizontal="left" vertical="center" wrapText="1"/>
    </xf>
    <xf numFmtId="10" fontId="3" fillId="0" borderId="6" xfId="0" applyNumberFormat="1" applyFont="1" applyFill="1" applyBorder="1" applyAlignment="1">
      <alignment horizontal="left" vertical="center" wrapText="1"/>
    </xf>
    <xf numFmtId="9" fontId="3" fillId="0" borderId="6" xfId="0" applyNumberFormat="1"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7" fillId="0" borderId="7" xfId="0" applyFont="1" applyFill="1" applyBorder="1" applyAlignment="1">
      <alignment horizontal="center" vertical="center" wrapText="1"/>
    </xf>
    <xf numFmtId="1" fontId="20" fillId="0" borderId="7" xfId="0" applyNumberFormat="1" applyFont="1" applyFill="1" applyBorder="1" applyAlignment="1" applyProtection="1">
      <alignment horizontal="center" vertical="center" wrapText="1"/>
    </xf>
    <xf numFmtId="0" fontId="7" fillId="0" borderId="6"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29" fillId="0" borderId="3" xfId="0" applyFont="1" applyFill="1" applyBorder="1" applyAlignment="1">
      <alignment horizontal="justify" vertical="center" wrapText="1"/>
    </xf>
    <xf numFmtId="0" fontId="29" fillId="0" borderId="3"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29" fillId="0" borderId="2" xfId="0" applyFont="1" applyFill="1" applyBorder="1" applyAlignment="1">
      <alignment horizontal="justify" vertical="center" wrapText="1"/>
    </xf>
    <xf numFmtId="0" fontId="29" fillId="0" borderId="2"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29" fillId="0" borderId="8" xfId="0" applyFont="1" applyFill="1" applyBorder="1" applyAlignment="1">
      <alignment horizontal="center" vertical="center" wrapText="1"/>
    </xf>
    <xf numFmtId="0" fontId="25" fillId="0" borderId="3"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8" xfId="0" applyFont="1" applyFill="1" applyBorder="1" applyAlignment="1">
      <alignment horizontal="justify" vertical="center" wrapText="1"/>
    </xf>
    <xf numFmtId="0" fontId="29" fillId="0" borderId="3" xfId="0" applyFont="1" applyFill="1" applyBorder="1" applyAlignment="1">
      <alignment horizontal="left" vertical="center" wrapText="1"/>
    </xf>
    <xf numFmtId="1" fontId="29" fillId="0" borderId="2" xfId="0" applyNumberFormat="1" applyFont="1" applyFill="1" applyBorder="1" applyAlignment="1">
      <alignment horizontal="center" vertical="center" wrapText="1"/>
    </xf>
    <xf numFmtId="164" fontId="29" fillId="0" borderId="11" xfId="14" applyNumberFormat="1" applyFont="1" applyFill="1" applyBorder="1" applyAlignment="1">
      <alignment horizontal="center" vertical="center" wrapText="1"/>
    </xf>
    <xf numFmtId="167" fontId="30" fillId="0" borderId="1" xfId="2" applyNumberFormat="1" applyFont="1" applyFill="1" applyBorder="1" applyAlignment="1">
      <alignment horizontal="center" vertical="center" wrapText="1"/>
    </xf>
    <xf numFmtId="0" fontId="29" fillId="4" borderId="1" xfId="0" applyFont="1" applyFill="1" applyBorder="1" applyAlignment="1">
      <alignment horizontal="center" vertical="center" wrapText="1"/>
    </xf>
    <xf numFmtId="9" fontId="29" fillId="0" borderId="1" xfId="0" applyNumberFormat="1" applyFont="1" applyFill="1" applyBorder="1" applyAlignment="1">
      <alignment horizontal="center" vertical="center"/>
    </xf>
    <xf numFmtId="9" fontId="30" fillId="0" borderId="1" xfId="8" applyFont="1" applyFill="1" applyBorder="1" applyAlignment="1" applyProtection="1">
      <alignment horizontal="center" vertical="center" wrapText="1"/>
    </xf>
    <xf numFmtId="9" fontId="29" fillId="0" borderId="1" xfId="8" applyFont="1" applyFill="1" applyBorder="1" applyAlignment="1" applyProtection="1">
      <alignment horizontal="center" vertical="center" wrapText="1"/>
    </xf>
    <xf numFmtId="9" fontId="29" fillId="0" borderId="1" xfId="0" applyNumberFormat="1" applyFont="1" applyBorder="1" applyAlignment="1">
      <alignment horizontal="center" vertical="center"/>
    </xf>
    <xf numFmtId="2" fontId="29" fillId="0" borderId="1" xfId="0" applyNumberFormat="1" applyFont="1" applyFill="1" applyBorder="1" applyAlignment="1">
      <alignment horizontal="center" vertical="center" wrapText="1"/>
    </xf>
    <xf numFmtId="9" fontId="29" fillId="0" borderId="1" xfId="8" applyFont="1" applyFill="1" applyBorder="1" applyAlignment="1">
      <alignment horizontal="center" vertical="center" wrapText="1"/>
    </xf>
    <xf numFmtId="10" fontId="29" fillId="0" borderId="1" xfId="0" applyNumberFormat="1" applyFont="1" applyFill="1" applyBorder="1" applyAlignment="1">
      <alignment horizontal="center" vertical="center" wrapText="1"/>
    </xf>
    <xf numFmtId="1" fontId="30" fillId="0" borderId="1" xfId="0" applyNumberFormat="1" applyFont="1" applyFill="1" applyBorder="1" applyAlignment="1" applyProtection="1">
      <alignment horizontal="center" vertical="center" wrapText="1"/>
    </xf>
    <xf numFmtId="1" fontId="29" fillId="0" borderId="1" xfId="8" applyNumberFormat="1" applyFont="1" applyFill="1" applyBorder="1" applyAlignment="1">
      <alignment horizontal="center" vertical="center" wrapText="1"/>
    </xf>
    <xf numFmtId="9" fontId="29" fillId="4" borderId="1" xfId="8" applyFont="1" applyFill="1" applyBorder="1" applyAlignment="1">
      <alignment horizontal="center" vertical="center" wrapText="1"/>
    </xf>
    <xf numFmtId="0" fontId="27" fillId="0" borderId="1" xfId="0" applyFont="1" applyBorder="1" applyAlignment="1">
      <alignment horizontal="left" vertical="center" wrapText="1"/>
    </xf>
    <xf numFmtId="0" fontId="23" fillId="0" borderId="6" xfId="0" applyFont="1" applyFill="1" applyBorder="1" applyAlignment="1">
      <alignment horizontal="left" vertical="center" wrapText="1"/>
    </xf>
    <xf numFmtId="0" fontId="23" fillId="0" borderId="1" xfId="0" applyFont="1" applyFill="1" applyBorder="1" applyAlignment="1">
      <alignment horizontal="center" vertical="center" wrapText="1"/>
    </xf>
    <xf numFmtId="9" fontId="4" fillId="0" borderId="0" xfId="8" applyNumberFormat="1" applyFont="1" applyFill="1" applyBorder="1" applyAlignment="1">
      <alignment horizontal="center" vertical="center" wrapText="1"/>
    </xf>
    <xf numFmtId="9" fontId="4" fillId="0" borderId="1" xfId="8" applyNumberFormat="1" applyFont="1" applyFill="1" applyBorder="1" applyAlignment="1">
      <alignment horizontal="center" vertical="center" wrapText="1"/>
    </xf>
    <xf numFmtId="9" fontId="4" fillId="0" borderId="3" xfId="8"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29" fillId="5" borderId="1" xfId="8"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30" fillId="0" borderId="1"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9" fillId="0" borderId="6" xfId="0" applyFont="1" applyFill="1" applyBorder="1" applyAlignment="1">
      <alignment horizontal="left" vertical="center" wrapText="1"/>
    </xf>
    <xf numFmtId="0" fontId="29" fillId="0" borderId="6" xfId="0" applyFont="1" applyFill="1" applyBorder="1" applyAlignment="1">
      <alignment horizontal="left" vertical="top" wrapText="1"/>
    </xf>
    <xf numFmtId="0" fontId="10" fillId="0" borderId="30" xfId="0" applyFont="1" applyBorder="1"/>
    <xf numFmtId="0" fontId="10" fillId="0" borderId="17" xfId="0" applyFont="1" applyBorder="1"/>
    <xf numFmtId="0" fontId="0" fillId="0" borderId="17" xfId="0" applyBorder="1"/>
    <xf numFmtId="0" fontId="10" fillId="0" borderId="21" xfId="0" applyFont="1" applyBorder="1"/>
    <xf numFmtId="0" fontId="10" fillId="0" borderId="31" xfId="0" applyFont="1" applyBorder="1"/>
    <xf numFmtId="0" fontId="10" fillId="0" borderId="24" xfId="0" applyFont="1" applyBorder="1"/>
    <xf numFmtId="0" fontId="0" fillId="0" borderId="32" xfId="0" applyBorder="1"/>
    <xf numFmtId="0" fontId="3" fillId="0" borderId="10" xfId="0" applyFont="1" applyFill="1" applyBorder="1" applyAlignment="1">
      <alignment wrapText="1"/>
    </xf>
    <xf numFmtId="0" fontId="0" fillId="0" borderId="12" xfId="0" applyFill="1" applyBorder="1"/>
    <xf numFmtId="0" fontId="3" fillId="0" borderId="6" xfId="0" applyFont="1" applyFill="1" applyBorder="1" applyAlignment="1">
      <alignment wrapText="1"/>
    </xf>
    <xf numFmtId="0" fontId="0" fillId="0" borderId="7" xfId="0" applyFill="1" applyBorder="1"/>
    <xf numFmtId="0" fontId="0" fillId="0" borderId="7" xfId="0" applyFont="1" applyFill="1" applyBorder="1"/>
    <xf numFmtId="0" fontId="3" fillId="0" borderId="28" xfId="0" applyFont="1" applyFill="1" applyBorder="1" applyAlignment="1">
      <alignment wrapText="1"/>
    </xf>
    <xf numFmtId="0" fontId="0" fillId="0" borderId="9" xfId="0" applyFont="1" applyFill="1" applyBorder="1"/>
    <xf numFmtId="0" fontId="4" fillId="0" borderId="1" xfId="0" applyFont="1" applyFill="1" applyBorder="1" applyAlignment="1">
      <alignment horizontal="center" vertical="center" wrapText="1"/>
    </xf>
    <xf numFmtId="0" fontId="29" fillId="0" borderId="1" xfId="5" applyFont="1" applyFill="1" applyBorder="1" applyAlignment="1">
      <alignment horizontal="left" vertical="center" wrapText="1"/>
    </xf>
    <xf numFmtId="9" fontId="29" fillId="0" borderId="11" xfId="8" applyFont="1" applyFill="1" applyBorder="1" applyAlignment="1">
      <alignment horizontal="center" vertical="center" wrapText="1"/>
    </xf>
    <xf numFmtId="9" fontId="29" fillId="0" borderId="3" xfId="0" applyNumberFormat="1" applyFont="1" applyFill="1" applyBorder="1" applyAlignment="1">
      <alignment horizontal="center" vertical="center" wrapText="1"/>
    </xf>
    <xf numFmtId="9" fontId="29" fillId="0" borderId="11" xfId="0" applyNumberFormat="1" applyFont="1" applyFill="1" applyBorder="1" applyAlignment="1">
      <alignment horizontal="center" vertical="center" wrapText="1"/>
    </xf>
    <xf numFmtId="0" fontId="29" fillId="0" borderId="1" xfId="14" applyNumberFormat="1" applyFont="1" applyFill="1" applyBorder="1" applyAlignment="1">
      <alignment horizontal="center" vertical="center" wrapText="1"/>
    </xf>
    <xf numFmtId="0" fontId="29" fillId="0" borderId="8" xfId="14" applyNumberFormat="1" applyFont="1" applyFill="1" applyBorder="1" applyAlignment="1">
      <alignment horizontal="center" vertical="center" wrapText="1"/>
    </xf>
    <xf numFmtId="0" fontId="29" fillId="0" borderId="1" xfId="0" applyNumberFormat="1" applyFont="1" applyFill="1" applyBorder="1" applyAlignment="1">
      <alignment horizontal="center" vertical="center" wrapText="1"/>
    </xf>
    <xf numFmtId="9" fontId="29" fillId="0" borderId="2" xfId="0" applyNumberFormat="1" applyFont="1" applyFill="1" applyBorder="1" applyAlignment="1">
      <alignment horizontal="center" vertical="center" wrapText="1"/>
    </xf>
    <xf numFmtId="167" fontId="29" fillId="0" borderId="1" xfId="2" applyNumberFormat="1" applyFont="1" applyFill="1" applyBorder="1" applyAlignment="1">
      <alignment horizontal="center" vertical="center" wrapText="1"/>
    </xf>
    <xf numFmtId="168" fontId="29" fillId="0" borderId="1" xfId="0" applyNumberFormat="1" applyFont="1" applyFill="1" applyBorder="1" applyAlignment="1">
      <alignment horizontal="center" vertical="center" wrapText="1"/>
    </xf>
    <xf numFmtId="9" fontId="29" fillId="0" borderId="1" xfId="8" applyNumberFormat="1" applyFont="1" applyFill="1" applyBorder="1" applyAlignment="1">
      <alignment horizontal="center" vertical="center" wrapText="1"/>
    </xf>
    <xf numFmtId="10" fontId="29" fillId="0" borderId="1" xfId="8"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9" fillId="0" borderId="3" xfId="0" applyFont="1" applyFill="1" applyBorder="1" applyAlignment="1">
      <alignment horizontal="justify" vertical="top"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justify" vertical="center" wrapText="1"/>
    </xf>
    <xf numFmtId="0" fontId="28" fillId="0" borderId="3" xfId="0" applyFont="1" applyFill="1" applyBorder="1" applyAlignment="1">
      <alignment horizontal="center" vertical="center" wrapText="1"/>
    </xf>
    <xf numFmtId="0" fontId="28" fillId="0" borderId="3" xfId="0" applyFont="1" applyFill="1" applyBorder="1" applyAlignment="1">
      <alignment horizontal="justify" vertical="center" wrapText="1"/>
    </xf>
    <xf numFmtId="0" fontId="7" fillId="0" borderId="14" xfId="0" applyFont="1" applyFill="1" applyBorder="1" applyAlignment="1">
      <alignment horizontal="center" vertical="center" wrapText="1"/>
    </xf>
    <xf numFmtId="0" fontId="27" fillId="0" borderId="11" xfId="0" applyFont="1" applyFill="1" applyBorder="1" applyAlignment="1">
      <alignment horizontal="left" vertical="center"/>
    </xf>
    <xf numFmtId="0" fontId="27" fillId="0" borderId="8" xfId="0" applyFont="1" applyFill="1" applyBorder="1" applyAlignment="1">
      <alignment horizontal="left" vertical="center"/>
    </xf>
    <xf numFmtId="164" fontId="29" fillId="0" borderId="8" xfId="14"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9" fillId="0" borderId="11" xfId="0" applyNumberFormat="1" applyFont="1" applyFill="1" applyBorder="1" applyAlignment="1">
      <alignment horizontal="center" vertical="center" wrapText="1"/>
    </xf>
    <xf numFmtId="0" fontId="29" fillId="0" borderId="8"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25" fillId="0" borderId="8"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9" xfId="0" applyFont="1" applyFill="1" applyBorder="1" applyAlignment="1">
      <alignment horizontal="center" vertical="center" wrapText="1"/>
    </xf>
    <xf numFmtId="9" fontId="29" fillId="0" borderId="8" xfId="8" applyFont="1" applyFill="1" applyBorder="1" applyAlignment="1">
      <alignment horizontal="center" vertical="center" wrapText="1"/>
    </xf>
    <xf numFmtId="0" fontId="29" fillId="0" borderId="8" xfId="0" applyFont="1" applyFill="1" applyBorder="1" applyAlignment="1">
      <alignment vertical="center" wrapText="1"/>
    </xf>
    <xf numFmtId="166" fontId="29" fillId="0" borderId="1" xfId="0" applyNumberFormat="1" applyFont="1" applyFill="1" applyBorder="1" applyAlignment="1">
      <alignment horizontal="center" vertical="center" wrapText="1"/>
    </xf>
    <xf numFmtId="10" fontId="29" fillId="0" borderId="1" xfId="8" applyNumberFormat="1" applyFont="1" applyFill="1" applyBorder="1" applyAlignment="1" applyProtection="1">
      <alignment horizontal="center" vertical="center" wrapText="1"/>
      <protection locked="0"/>
    </xf>
    <xf numFmtId="0" fontId="6" fillId="0" borderId="8"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25" fillId="0" borderId="11" xfId="0" applyFont="1" applyFill="1" applyBorder="1" applyAlignment="1">
      <alignment horizontal="left" vertical="center" wrapText="1" readingOrder="1"/>
    </xf>
    <xf numFmtId="0" fontId="25" fillId="0" borderId="8" xfId="0" applyFont="1" applyFill="1" applyBorder="1" applyAlignment="1">
      <alignment horizontal="left" vertical="center" wrapText="1" readingOrder="1"/>
    </xf>
    <xf numFmtId="0" fontId="3" fillId="0" borderId="29" xfId="0" applyFont="1" applyFill="1" applyBorder="1" applyAlignment="1">
      <alignment horizontal="center" vertical="center" wrapText="1"/>
    </xf>
    <xf numFmtId="0" fontId="30" fillId="0" borderId="3" xfId="0" applyFont="1" applyFill="1" applyBorder="1" applyAlignment="1">
      <alignment horizontal="left" vertical="center" wrapText="1"/>
    </xf>
    <xf numFmtId="1" fontId="29" fillId="0" borderId="3" xfId="0" applyNumberFormat="1" applyFont="1" applyFill="1" applyBorder="1" applyAlignment="1">
      <alignment horizontal="center" vertical="center" wrapText="1"/>
    </xf>
    <xf numFmtId="0" fontId="30" fillId="0" borderId="2" xfId="5" applyFont="1" applyFill="1" applyBorder="1" applyAlignment="1">
      <alignment horizontal="left" vertical="center" wrapText="1"/>
    </xf>
    <xf numFmtId="9" fontId="29" fillId="0" borderId="2" xfId="8" applyFont="1" applyFill="1" applyBorder="1" applyAlignment="1">
      <alignment horizontal="center" vertical="center" wrapText="1"/>
    </xf>
    <xf numFmtId="10" fontId="29" fillId="0" borderId="11" xfId="0" applyNumberFormat="1" applyFont="1" applyFill="1" applyBorder="1" applyAlignment="1">
      <alignment horizontal="center" vertical="center" wrapText="1"/>
    </xf>
    <xf numFmtId="1" fontId="29" fillId="0" borderId="11" xfId="0" applyNumberFormat="1" applyFont="1" applyFill="1" applyBorder="1" applyAlignment="1">
      <alignment horizontal="center" vertical="center" wrapText="1"/>
    </xf>
    <xf numFmtId="9" fontId="29" fillId="0" borderId="8" xfId="0" applyNumberFormat="1" applyFont="1" applyFill="1" applyBorder="1" applyAlignment="1">
      <alignment horizontal="center" vertical="center" wrapText="1"/>
    </xf>
    <xf numFmtId="1" fontId="29" fillId="0" borderId="8"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 fontId="6" fillId="4" borderId="0" xfId="0" applyNumberFormat="1" applyFont="1" applyFill="1" applyBorder="1" applyAlignment="1" applyProtection="1">
      <alignment horizontal="center" vertical="center" wrapText="1"/>
    </xf>
    <xf numFmtId="0" fontId="31"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9" fillId="0" borderId="3" xfId="0" applyFont="1" applyFill="1" applyBorder="1" applyAlignment="1">
      <alignment vertical="center" wrapText="1"/>
    </xf>
    <xf numFmtId="1" fontId="30" fillId="0" borderId="3" xfId="0" applyNumberFormat="1" applyFont="1" applyFill="1" applyBorder="1" applyAlignment="1">
      <alignment horizontal="center" vertical="center" wrapText="1"/>
    </xf>
    <xf numFmtId="9" fontId="29" fillId="0" borderId="2" xfId="0" applyNumberFormat="1" applyFont="1" applyFill="1" applyBorder="1" applyAlignment="1">
      <alignment horizontal="center" vertical="top" wrapText="1"/>
    </xf>
    <xf numFmtId="0" fontId="29" fillId="0" borderId="2" xfId="0" applyFont="1" applyFill="1" applyBorder="1" applyAlignment="1">
      <alignment vertical="center" wrapText="1"/>
    </xf>
    <xf numFmtId="1" fontId="30" fillId="0" borderId="2" xfId="0" applyNumberFormat="1" applyFont="1" applyFill="1" applyBorder="1" applyAlignment="1">
      <alignment horizontal="center" vertical="center" wrapText="1"/>
    </xf>
    <xf numFmtId="166" fontId="29" fillId="0" borderId="11" xfId="0" applyNumberFormat="1" applyFont="1" applyFill="1" applyBorder="1" applyAlignment="1">
      <alignment horizontal="center" vertical="center" wrapText="1"/>
    </xf>
    <xf numFmtId="0" fontId="29" fillId="0" borderId="11" xfId="0" applyFont="1" applyFill="1" applyBorder="1" applyAlignment="1">
      <alignment vertical="center" wrapText="1"/>
    </xf>
    <xf numFmtId="1" fontId="30" fillId="0" borderId="11" xfId="0" applyNumberFormat="1" applyFont="1" applyFill="1" applyBorder="1" applyAlignment="1">
      <alignment horizontal="center" vertical="center" wrapText="1"/>
    </xf>
    <xf numFmtId="1" fontId="30" fillId="0" borderId="8" xfId="0" applyNumberFormat="1"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2" xfId="0" applyFont="1" applyFill="1" applyBorder="1" applyAlignment="1">
      <alignment horizontal="center" vertical="center" wrapText="1"/>
    </xf>
    <xf numFmtId="10" fontId="29" fillId="0" borderId="11" xfId="8" applyNumberFormat="1" applyFont="1" applyFill="1" applyBorder="1" applyAlignment="1">
      <alignment horizontal="center" vertical="center" wrapText="1"/>
    </xf>
    <xf numFmtId="0" fontId="30" fillId="0" borderId="11" xfId="0" applyFont="1" applyFill="1" applyBorder="1" applyAlignment="1">
      <alignment horizontal="center" vertical="center" wrapText="1"/>
    </xf>
    <xf numFmtId="9" fontId="29" fillId="0" borderId="8" xfId="8" applyNumberFormat="1" applyFont="1" applyFill="1" applyBorder="1" applyAlignment="1">
      <alignment horizontal="center" vertical="center" wrapText="1"/>
    </xf>
    <xf numFmtId="0" fontId="30" fillId="0" borderId="8" xfId="0" applyFont="1" applyFill="1" applyBorder="1" applyAlignment="1">
      <alignment horizontal="center" vertical="center" wrapText="1"/>
    </xf>
    <xf numFmtId="166" fontId="3" fillId="0" borderId="13" xfId="0" applyNumberFormat="1" applyFont="1" applyFill="1" applyBorder="1" applyAlignment="1">
      <alignment horizontal="left" vertical="center" wrapText="1"/>
    </xf>
    <xf numFmtId="10" fontId="29" fillId="0" borderId="3" xfId="8" applyNumberFormat="1" applyFont="1" applyFill="1" applyBorder="1" applyAlignment="1" applyProtection="1">
      <alignment horizontal="center" vertical="center" wrapText="1"/>
      <protection locked="0"/>
    </xf>
    <xf numFmtId="0" fontId="30" fillId="0" borderId="3" xfId="0" applyFont="1" applyFill="1" applyBorder="1" applyAlignment="1" applyProtection="1">
      <alignment horizontal="center" vertical="center" wrapText="1"/>
      <protection locked="0"/>
    </xf>
    <xf numFmtId="10" fontId="3" fillId="0" borderId="15" xfId="0" applyNumberFormat="1" applyFont="1" applyFill="1" applyBorder="1" applyAlignment="1">
      <alignment horizontal="left" vertical="center" wrapText="1"/>
    </xf>
    <xf numFmtId="0" fontId="29" fillId="0" borderId="2" xfId="0" applyFont="1" applyFill="1" applyBorder="1" applyAlignment="1" applyProtection="1">
      <alignment horizontal="center" vertical="center" wrapText="1"/>
      <protection locked="0"/>
    </xf>
    <xf numFmtId="0" fontId="30" fillId="0" borderId="2" xfId="0" applyFont="1" applyFill="1" applyBorder="1" applyAlignment="1" applyProtection="1">
      <alignment horizontal="center" vertical="center" wrapText="1"/>
      <protection locked="0"/>
    </xf>
    <xf numFmtId="166" fontId="3" fillId="0" borderId="10" xfId="0" applyNumberFormat="1" applyFont="1" applyFill="1" applyBorder="1" applyAlignment="1">
      <alignment horizontal="left" vertical="center" wrapText="1"/>
    </xf>
    <xf numFmtId="0" fontId="29" fillId="0" borderId="11" xfId="0"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wrapText="1"/>
      <protection locked="0"/>
    </xf>
    <xf numFmtId="166" fontId="3" fillId="0" borderId="28" xfId="0" applyNumberFormat="1" applyFont="1" applyFill="1" applyBorder="1" applyAlignment="1">
      <alignment horizontal="left" vertical="center" wrapText="1"/>
    </xf>
    <xf numFmtId="0" fontId="29" fillId="0" borderId="8" xfId="0" applyFont="1" applyFill="1" applyBorder="1" applyAlignment="1" applyProtection="1">
      <alignment horizontal="center" vertical="center" wrapText="1"/>
      <protection locked="0"/>
    </xf>
    <xf numFmtId="0" fontId="30" fillId="0" borderId="8" xfId="0" applyFont="1" applyFill="1" applyBorder="1" applyAlignment="1" applyProtection="1">
      <alignment horizontal="center" vertical="center" wrapText="1"/>
      <protection locked="0"/>
    </xf>
    <xf numFmtId="0" fontId="29" fillId="0" borderId="3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0" fillId="0" borderId="6" xfId="0" applyFont="1" applyFill="1" applyBorder="1" applyAlignment="1">
      <alignment vertical="center" wrapText="1"/>
    </xf>
    <xf numFmtId="0" fontId="30" fillId="0" borderId="13" xfId="0" applyFont="1" applyFill="1" applyBorder="1" applyAlignment="1">
      <alignment vertical="center" wrapText="1"/>
    </xf>
    <xf numFmtId="0" fontId="30" fillId="0" borderId="10" xfId="0" applyFont="1" applyFill="1" applyBorder="1" applyAlignment="1">
      <alignment vertical="center" wrapText="1"/>
    </xf>
    <xf numFmtId="0" fontId="30" fillId="0" borderId="28" xfId="0" applyFont="1" applyFill="1" applyBorder="1" applyAlignment="1">
      <alignment vertical="center" wrapText="1"/>
    </xf>
    <xf numFmtId="0" fontId="30" fillId="0" borderId="15" xfId="0" applyFont="1" applyFill="1" applyBorder="1" applyAlignment="1">
      <alignment vertical="center" wrapText="1"/>
    </xf>
    <xf numFmtId="1" fontId="29" fillId="0" borderId="1" xfId="8" applyNumberFormat="1" applyFont="1" applyFill="1" applyBorder="1" applyAlignment="1" applyProtection="1">
      <alignment horizontal="center" vertical="center" wrapText="1"/>
    </xf>
    <xf numFmtId="10" fontId="29" fillId="0" borderId="3" xfId="0" applyNumberFormat="1" applyFont="1" applyFill="1" applyBorder="1" applyAlignment="1">
      <alignment horizontal="center" vertical="center" wrapText="1"/>
    </xf>
    <xf numFmtId="166" fontId="30" fillId="0" borderId="3" xfId="8" applyNumberFormat="1" applyFont="1" applyFill="1" applyBorder="1" applyAlignment="1" applyProtection="1">
      <alignment horizontal="center" vertical="center" wrapText="1"/>
    </xf>
    <xf numFmtId="10" fontId="29" fillId="0" borderId="10" xfId="0" applyNumberFormat="1" applyFont="1" applyFill="1" applyBorder="1" applyAlignment="1">
      <alignment horizontal="center" vertical="center" wrapText="1"/>
    </xf>
    <xf numFmtId="0" fontId="29" fillId="0" borderId="12" xfId="0" applyNumberFormat="1" applyFont="1" applyFill="1" applyBorder="1" applyAlignment="1">
      <alignment horizontal="center" vertical="center" wrapText="1"/>
    </xf>
    <xf numFmtId="10" fontId="29" fillId="0" borderId="6" xfId="0" applyNumberFormat="1" applyFont="1" applyFill="1" applyBorder="1" applyAlignment="1">
      <alignment horizontal="center" vertical="center" wrapText="1"/>
    </xf>
    <xf numFmtId="1" fontId="29" fillId="0" borderId="7" xfId="8" applyNumberFormat="1" applyFont="1" applyFill="1" applyBorder="1" applyAlignment="1" applyProtection="1">
      <alignment horizontal="center" vertical="center" wrapText="1"/>
    </xf>
    <xf numFmtId="10" fontId="29" fillId="0" borderId="28" xfId="0" applyNumberFormat="1" applyFont="1" applyFill="1" applyBorder="1" applyAlignment="1">
      <alignment horizontal="center" vertical="center" wrapText="1"/>
    </xf>
    <xf numFmtId="166" fontId="30" fillId="0" borderId="8" xfId="8" applyNumberFormat="1" applyFont="1" applyFill="1" applyBorder="1" applyAlignment="1" applyProtection="1">
      <alignment horizontal="center" vertical="center" wrapText="1"/>
    </xf>
    <xf numFmtId="166" fontId="30" fillId="0" borderId="9" xfId="8" applyNumberFormat="1" applyFont="1" applyFill="1" applyBorder="1" applyAlignment="1" applyProtection="1">
      <alignment horizontal="center" vertical="center" wrapText="1"/>
    </xf>
    <xf numFmtId="10" fontId="29" fillId="0" borderId="2" xfId="0" applyNumberFormat="1" applyFont="1" applyFill="1" applyBorder="1" applyAlignment="1">
      <alignment horizontal="center" vertical="center" wrapText="1"/>
    </xf>
    <xf numFmtId="0" fontId="29" fillId="0" borderId="2" xfId="0" applyNumberFormat="1" applyFont="1" applyFill="1" applyBorder="1" applyAlignment="1">
      <alignment horizontal="center" vertical="center" wrapText="1"/>
    </xf>
    <xf numFmtId="166" fontId="29" fillId="0" borderId="1" xfId="8" applyNumberFormat="1" applyFont="1" applyFill="1" applyBorder="1" applyAlignment="1" applyProtection="1">
      <alignment horizontal="center" vertical="center" wrapText="1"/>
    </xf>
    <xf numFmtId="9" fontId="29" fillId="0" borderId="33" xfId="0" applyNumberFormat="1" applyFont="1" applyFill="1" applyBorder="1" applyAlignment="1">
      <alignment horizontal="center" vertical="center" wrapText="1"/>
    </xf>
    <xf numFmtId="9" fontId="29" fillId="0" borderId="18" xfId="8" applyNumberFormat="1" applyFont="1" applyFill="1" applyBorder="1" applyAlignment="1" applyProtection="1">
      <alignment horizontal="center" vertical="center" wrapText="1"/>
    </xf>
    <xf numFmtId="166" fontId="30" fillId="0" borderId="19" xfId="8" applyNumberFormat="1" applyFont="1" applyFill="1" applyBorder="1" applyAlignment="1" applyProtection="1">
      <alignment horizontal="center" vertical="center" wrapText="1"/>
    </xf>
    <xf numFmtId="166" fontId="30" fillId="0" borderId="1" xfId="8" applyNumberFormat="1" applyFont="1" applyFill="1" applyBorder="1" applyAlignment="1" applyProtection="1">
      <alignment horizontal="center" vertical="center" wrapText="1"/>
    </xf>
    <xf numFmtId="1" fontId="29" fillId="0" borderId="1" xfId="0" applyNumberFormat="1" applyFont="1" applyFill="1" applyBorder="1" applyAlignment="1" applyProtection="1">
      <alignment horizontal="center" vertical="center" wrapText="1"/>
    </xf>
    <xf numFmtId="0" fontId="31" fillId="0" borderId="1" xfId="0" applyFont="1" applyFill="1" applyBorder="1" applyAlignment="1">
      <alignment horizontal="center" vertical="center" wrapText="1"/>
    </xf>
    <xf numFmtId="1" fontId="29" fillId="0" borderId="3" xfId="0" applyNumberFormat="1" applyFont="1" applyFill="1" applyBorder="1" applyAlignment="1" applyProtection="1">
      <alignment horizontal="center" vertical="center" wrapText="1"/>
    </xf>
    <xf numFmtId="0" fontId="31" fillId="0" borderId="3" xfId="0" applyFont="1" applyFill="1" applyBorder="1" applyAlignment="1">
      <alignment horizontal="center" vertical="center" wrapText="1"/>
    </xf>
    <xf numFmtId="1" fontId="30" fillId="0" borderId="10" xfId="0" applyNumberFormat="1" applyFont="1" applyFill="1" applyBorder="1" applyAlignment="1" applyProtection="1">
      <alignment horizontal="center" vertical="center" wrapText="1"/>
    </xf>
    <xf numFmtId="1" fontId="30" fillId="0" borderId="11" xfId="0" applyNumberFormat="1" applyFont="1" applyFill="1" applyBorder="1" applyAlignment="1" applyProtection="1">
      <alignment horizontal="center" vertical="center" wrapText="1"/>
    </xf>
    <xf numFmtId="0" fontId="31" fillId="0" borderId="11"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1" fontId="30" fillId="0" borderId="28" xfId="0" applyNumberFormat="1" applyFont="1" applyFill="1" applyBorder="1" applyAlignment="1" applyProtection="1">
      <alignment horizontal="center" vertical="center" wrapText="1"/>
    </xf>
    <xf numFmtId="1" fontId="30" fillId="0" borderId="8" xfId="0" applyNumberFormat="1" applyFont="1" applyFill="1" applyBorder="1" applyAlignment="1" applyProtection="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1" fontId="29" fillId="0" borderId="2" xfId="0" applyNumberFormat="1" applyFont="1" applyFill="1" applyBorder="1" applyAlignment="1" applyProtection="1">
      <alignment horizontal="center" vertical="center" wrapText="1"/>
    </xf>
    <xf numFmtId="1" fontId="30" fillId="0" borderId="1" xfId="8" applyNumberFormat="1" applyFont="1" applyFill="1" applyBorder="1" applyAlignment="1" applyProtection="1">
      <alignment horizontal="center" vertical="center" wrapText="1"/>
    </xf>
    <xf numFmtId="9" fontId="29" fillId="0" borderId="1" xfId="8" applyNumberFormat="1" applyFont="1" applyFill="1" applyBorder="1" applyAlignment="1" applyProtection="1">
      <alignment horizontal="center" vertical="center" wrapText="1"/>
    </xf>
    <xf numFmtId="10" fontId="29" fillId="0" borderId="1" xfId="8" applyNumberFormat="1" applyFont="1" applyFill="1" applyBorder="1" applyAlignment="1" applyProtection="1">
      <alignment horizontal="center" vertical="center" wrapText="1"/>
    </xf>
    <xf numFmtId="1" fontId="30" fillId="4" borderId="1" xfId="0" applyNumberFormat="1" applyFont="1" applyFill="1" applyBorder="1" applyAlignment="1" applyProtection="1">
      <alignment horizontal="center" vertical="center" wrapText="1"/>
    </xf>
    <xf numFmtId="1" fontId="30" fillId="4" borderId="1" xfId="0" applyNumberFormat="1" applyFont="1" applyFill="1" applyBorder="1" applyAlignment="1" applyProtection="1">
      <alignment horizontal="left" vertical="center" wrapText="1"/>
    </xf>
    <xf numFmtId="1" fontId="30" fillId="0" borderId="1" xfId="0" applyNumberFormat="1" applyFont="1" applyFill="1" applyBorder="1" applyAlignment="1" applyProtection="1">
      <alignment horizontal="left" vertical="center" wrapText="1"/>
    </xf>
    <xf numFmtId="1" fontId="32" fillId="0" borderId="1" xfId="0" applyNumberFormat="1" applyFont="1" applyFill="1" applyBorder="1" applyAlignment="1" applyProtection="1">
      <alignment horizontal="center" vertical="center" wrapText="1"/>
    </xf>
    <xf numFmtId="0" fontId="38" fillId="0" borderId="1" xfId="0" applyFont="1" applyFill="1" applyBorder="1" applyAlignment="1">
      <alignment horizontal="center" vertical="center" wrapText="1"/>
    </xf>
    <xf numFmtId="0" fontId="29" fillId="0" borderId="1" xfId="0" applyFont="1" applyFill="1" applyBorder="1" applyAlignment="1">
      <alignment horizontal="left" vertical="center" wrapText="1" readingOrder="1"/>
    </xf>
    <xf numFmtId="0" fontId="29" fillId="0" borderId="3" xfId="0" applyFont="1" applyFill="1" applyBorder="1" applyAlignment="1">
      <alignment horizontal="left" vertical="center" wrapText="1" readingOrder="1"/>
    </xf>
    <xf numFmtId="0" fontId="29" fillId="0" borderId="8" xfId="0" applyFont="1" applyFill="1" applyBorder="1" applyAlignment="1">
      <alignment horizontal="left" vertical="center" wrapText="1" readingOrder="1"/>
    </xf>
    <xf numFmtId="0" fontId="29" fillId="0" borderId="2" xfId="0" applyFont="1" applyFill="1" applyBorder="1" applyAlignment="1">
      <alignment horizontal="left" vertical="center" wrapText="1" readingOrder="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29" fillId="0" borderId="1" xfId="0" applyFont="1" applyBorder="1" applyAlignment="1">
      <alignment horizontal="left" vertical="center"/>
    </xf>
    <xf numFmtId="0" fontId="29" fillId="0" borderId="1" xfId="0" applyFont="1" applyFill="1" applyBorder="1" applyAlignment="1">
      <alignment horizontal="center" vertical="center"/>
    </xf>
    <xf numFmtId="0" fontId="39" fillId="0" borderId="1" xfId="0" applyFont="1" applyBorder="1" applyAlignment="1">
      <alignment vertical="center" wrapText="1"/>
    </xf>
    <xf numFmtId="1" fontId="29" fillId="0" borderId="11" xfId="8" applyNumberFormat="1" applyFont="1" applyFill="1" applyBorder="1" applyAlignment="1" applyProtection="1">
      <alignment horizontal="center" vertical="center" wrapText="1"/>
    </xf>
    <xf numFmtId="9" fontId="29" fillId="0" borderId="11" xfId="8" applyNumberFormat="1" applyFont="1" applyFill="1" applyBorder="1" applyAlignment="1" applyProtection="1">
      <alignment horizontal="center" vertical="center" wrapText="1"/>
    </xf>
    <xf numFmtId="1" fontId="30" fillId="0" borderId="11" xfId="8" applyNumberFormat="1" applyFont="1" applyFill="1" applyBorder="1" applyAlignment="1" applyProtection="1">
      <alignment horizontal="center" vertical="center" wrapText="1"/>
    </xf>
    <xf numFmtId="169" fontId="30" fillId="0" borderId="11" xfId="18" applyNumberFormat="1" applyFont="1" applyFill="1" applyBorder="1" applyAlignment="1" applyProtection="1">
      <alignment horizontal="center" vertical="center" wrapText="1"/>
    </xf>
    <xf numFmtId="169" fontId="30" fillId="0" borderId="1" xfId="18" applyNumberFormat="1" applyFont="1" applyFill="1" applyBorder="1" applyAlignment="1" applyProtection="1">
      <alignment horizontal="center" vertical="center" wrapText="1"/>
    </xf>
    <xf numFmtId="2" fontId="29" fillId="0" borderId="1" xfId="8" applyNumberFormat="1" applyFont="1" applyFill="1" applyBorder="1" applyAlignment="1" applyProtection="1">
      <alignment horizontal="center" vertical="center" wrapText="1"/>
    </xf>
    <xf numFmtId="9" fontId="30" fillId="0" borderId="1" xfId="8" applyNumberFormat="1" applyFont="1" applyFill="1" applyBorder="1" applyAlignment="1" applyProtection="1">
      <alignment horizontal="center" vertical="center" wrapText="1"/>
    </xf>
    <xf numFmtId="2" fontId="32" fillId="0" borderId="1" xfId="8" applyNumberFormat="1" applyFont="1" applyFill="1" applyBorder="1" applyAlignment="1" applyProtection="1">
      <alignment horizontal="center" vertical="center" wrapText="1"/>
    </xf>
    <xf numFmtId="2" fontId="30" fillId="0" borderId="1" xfId="0" applyNumberFormat="1" applyFont="1" applyFill="1" applyBorder="1" applyAlignment="1" applyProtection="1">
      <alignment horizontal="center" vertical="center" wrapText="1"/>
    </xf>
    <xf numFmtId="2" fontId="30" fillId="4" borderId="1" xfId="0" applyNumberFormat="1" applyFont="1" applyFill="1" applyBorder="1" applyAlignment="1" applyProtection="1">
      <alignment horizontal="center" vertical="center" wrapText="1"/>
    </xf>
    <xf numFmtId="2" fontId="30" fillId="0" borderId="1" xfId="0" applyNumberFormat="1" applyFont="1" applyFill="1" applyBorder="1" applyAlignment="1" applyProtection="1">
      <alignment horizontal="center" vertical="center" wrapText="1"/>
      <protection locked="0"/>
    </xf>
    <xf numFmtId="0" fontId="29" fillId="0" borderId="1" xfId="0" applyFont="1" applyFill="1" applyBorder="1" applyAlignment="1" applyProtection="1">
      <alignment horizontal="left" vertical="center" wrapText="1"/>
      <protection locked="0"/>
    </xf>
    <xf numFmtId="1" fontId="30" fillId="0" borderId="1" xfId="0" applyNumberFormat="1" applyFont="1" applyFill="1" applyBorder="1" applyAlignment="1" applyProtection="1">
      <alignment horizontal="center" vertical="center" wrapText="1"/>
      <protection locked="0"/>
    </xf>
    <xf numFmtId="0" fontId="32" fillId="0" borderId="1" xfId="0" applyFont="1" applyFill="1" applyBorder="1" applyAlignment="1">
      <alignment horizontal="justify" vertical="center" wrapText="1"/>
    </xf>
    <xf numFmtId="1" fontId="30" fillId="0" borderId="3" xfId="0" applyNumberFormat="1" applyFont="1" applyFill="1" applyBorder="1" applyAlignment="1" applyProtection="1">
      <alignment horizontal="center" vertical="center" wrapText="1"/>
    </xf>
    <xf numFmtId="1" fontId="30" fillId="0" borderId="3" xfId="0" applyNumberFormat="1" applyFont="1" applyFill="1" applyBorder="1" applyAlignment="1" applyProtection="1">
      <alignment horizontal="left" vertical="center" wrapText="1"/>
    </xf>
    <xf numFmtId="0" fontId="29" fillId="0" borderId="3" xfId="0" applyFont="1" applyFill="1" applyBorder="1" applyAlignment="1" applyProtection="1">
      <alignment horizontal="left" vertical="center" wrapText="1"/>
      <protection locked="0"/>
    </xf>
    <xf numFmtId="0" fontId="32" fillId="0" borderId="3" xfId="0" applyFont="1" applyFill="1" applyBorder="1" applyAlignment="1">
      <alignment horizontal="center" vertical="center" wrapText="1"/>
    </xf>
    <xf numFmtId="0" fontId="32" fillId="0" borderId="3" xfId="0" applyFont="1" applyFill="1" applyBorder="1" applyAlignment="1">
      <alignment horizontal="justify" vertical="center" wrapText="1"/>
    </xf>
    <xf numFmtId="10" fontId="29" fillId="0" borderId="11" xfId="8" applyNumberFormat="1" applyFont="1" applyFill="1" applyBorder="1" applyAlignment="1" applyProtection="1">
      <alignment horizontal="center" vertical="center" wrapText="1"/>
    </xf>
    <xf numFmtId="10" fontId="29" fillId="0" borderId="12" xfId="8" applyNumberFormat="1" applyFont="1" applyFill="1" applyBorder="1" applyAlignment="1" applyProtection="1">
      <alignment horizontal="center" vertical="center" wrapText="1"/>
    </xf>
    <xf numFmtId="9" fontId="29" fillId="0" borderId="4" xfId="8" applyFont="1" applyFill="1" applyBorder="1" applyAlignment="1" applyProtection="1">
      <alignment horizontal="center" vertical="center" wrapText="1"/>
    </xf>
    <xf numFmtId="166" fontId="29" fillId="0" borderId="29" xfId="8" applyNumberFormat="1" applyFont="1" applyFill="1" applyBorder="1" applyAlignment="1" applyProtection="1">
      <alignment horizontal="center" vertical="center" wrapText="1"/>
    </xf>
    <xf numFmtId="9" fontId="29" fillId="0" borderId="33" xfId="8" applyNumberFormat="1" applyFont="1" applyFill="1" applyBorder="1" applyAlignment="1" applyProtection="1">
      <alignment horizontal="center" vertical="center" wrapText="1"/>
    </xf>
    <xf numFmtId="1" fontId="30" fillId="0" borderId="4" xfId="8" applyNumberFormat="1" applyFont="1" applyFill="1" applyBorder="1" applyAlignment="1" applyProtection="1">
      <alignment horizontal="center" vertical="center" wrapText="1"/>
    </xf>
    <xf numFmtId="169" fontId="30" fillId="0" borderId="29" xfId="18" applyNumberFormat="1" applyFont="1" applyFill="1" applyBorder="1" applyAlignment="1" applyProtection="1">
      <alignment horizontal="center" vertical="center" wrapText="1"/>
    </xf>
    <xf numFmtId="0" fontId="38" fillId="0" borderId="11" xfId="0" applyFont="1" applyFill="1" applyBorder="1" applyAlignment="1">
      <alignment horizontal="center" vertical="center" wrapText="1"/>
    </xf>
    <xf numFmtId="10" fontId="29" fillId="0" borderId="7" xfId="8" applyNumberFormat="1" applyFont="1" applyFill="1" applyBorder="1" applyAlignment="1" applyProtection="1">
      <alignment horizontal="center" vertical="center" wrapText="1"/>
    </xf>
    <xf numFmtId="166" fontId="29" fillId="0" borderId="4" xfId="8" applyNumberFormat="1" applyFont="1" applyFill="1" applyBorder="1" applyAlignment="1" applyProtection="1">
      <alignment horizontal="center" vertical="center" wrapText="1"/>
    </xf>
    <xf numFmtId="0" fontId="31" fillId="0" borderId="1" xfId="0" applyFont="1" applyFill="1" applyBorder="1" applyAlignment="1">
      <alignment horizontal="left" vertical="center" wrapText="1"/>
    </xf>
    <xf numFmtId="10" fontId="29" fillId="0" borderId="8" xfId="0" applyNumberFormat="1" applyFont="1" applyFill="1" applyBorder="1" applyAlignment="1">
      <alignment horizontal="center" vertical="center" wrapText="1"/>
    </xf>
    <xf numFmtId="166" fontId="30" fillId="0" borderId="4" xfId="8" applyNumberFormat="1" applyFont="1" applyFill="1" applyBorder="1" applyAlignment="1" applyProtection="1">
      <alignment horizontal="center" vertical="center" wrapText="1"/>
    </xf>
    <xf numFmtId="166" fontId="30" fillId="0" borderId="29" xfId="8" applyNumberFormat="1" applyFont="1" applyFill="1" applyBorder="1" applyAlignment="1" applyProtection="1">
      <alignment horizontal="center" vertical="center" wrapText="1"/>
    </xf>
    <xf numFmtId="9" fontId="30" fillId="0" borderId="4" xfId="8" applyFont="1" applyFill="1" applyBorder="1" applyAlignment="1" applyProtection="1">
      <alignment horizontal="center" vertical="center" wrapText="1"/>
    </xf>
    <xf numFmtId="9" fontId="30" fillId="0" borderId="29" xfId="8" applyFont="1" applyFill="1" applyBorder="1" applyAlignment="1" applyProtection="1">
      <alignment horizontal="center" vertical="center" wrapText="1"/>
    </xf>
    <xf numFmtId="0" fontId="38" fillId="0" borderId="8" xfId="0" applyFont="1" applyFill="1" applyBorder="1" applyAlignment="1">
      <alignment horizontal="center" vertical="center" wrapText="1"/>
    </xf>
    <xf numFmtId="1" fontId="29" fillId="0" borderId="12" xfId="8" applyNumberFormat="1" applyFont="1" applyFill="1" applyBorder="1" applyAlignment="1" applyProtection="1">
      <alignment horizontal="center" vertical="center" wrapText="1"/>
    </xf>
    <xf numFmtId="1" fontId="29" fillId="0" borderId="4" xfId="8" applyNumberFormat="1" applyFont="1" applyFill="1" applyBorder="1" applyAlignment="1" applyProtection="1">
      <alignment horizontal="center" vertical="center" wrapText="1"/>
    </xf>
    <xf numFmtId="1" fontId="29" fillId="0" borderId="29" xfId="8" applyNumberFormat="1" applyFont="1" applyFill="1" applyBorder="1" applyAlignment="1" applyProtection="1">
      <alignment horizontal="center" vertical="center" wrapText="1"/>
    </xf>
    <xf numFmtId="1" fontId="29" fillId="0" borderId="33" xfId="8" applyNumberFormat="1" applyFont="1" applyFill="1" applyBorder="1" applyAlignment="1" applyProtection="1">
      <alignment horizontal="center" vertical="center" wrapText="1"/>
    </xf>
    <xf numFmtId="1" fontId="29" fillId="0" borderId="18" xfId="8" applyNumberFormat="1" applyFont="1" applyFill="1" applyBorder="1" applyAlignment="1" applyProtection="1">
      <alignment horizontal="center" vertical="center" wrapText="1"/>
    </xf>
    <xf numFmtId="1" fontId="30" fillId="0" borderId="6" xfId="0" applyNumberFormat="1" applyFont="1" applyFill="1" applyBorder="1" applyAlignment="1" applyProtection="1">
      <alignment horizontal="center" vertical="center" wrapText="1"/>
    </xf>
    <xf numFmtId="10" fontId="29" fillId="0" borderId="4" xfId="8" applyNumberFormat="1" applyFont="1" applyFill="1" applyBorder="1" applyAlignment="1" applyProtection="1">
      <alignment horizontal="center" vertical="center" wrapText="1"/>
    </xf>
    <xf numFmtId="10" fontId="29" fillId="0" borderId="29" xfId="8" applyNumberFormat="1" applyFont="1" applyFill="1" applyBorder="1" applyAlignment="1" applyProtection="1">
      <alignment horizontal="center" vertical="center" wrapText="1"/>
    </xf>
    <xf numFmtId="10" fontId="30" fillId="0" borderId="4" xfId="8" applyNumberFormat="1" applyFont="1" applyFill="1" applyBorder="1" applyAlignment="1" applyProtection="1">
      <alignment horizontal="center" vertical="center" wrapText="1"/>
    </xf>
    <xf numFmtId="10" fontId="30" fillId="0" borderId="1" xfId="8" applyNumberFormat="1" applyFont="1" applyFill="1" applyBorder="1" applyAlignment="1" applyProtection="1">
      <alignment horizontal="center" vertical="center" wrapText="1"/>
    </xf>
    <xf numFmtId="10" fontId="30" fillId="0" borderId="29" xfId="8" applyNumberFormat="1" applyFont="1" applyFill="1" applyBorder="1" applyAlignment="1" applyProtection="1">
      <alignment horizontal="center" vertical="center" wrapText="1"/>
    </xf>
    <xf numFmtId="2" fontId="29" fillId="0" borderId="4" xfId="8" applyNumberFormat="1" applyFont="1" applyFill="1" applyBorder="1" applyAlignment="1" applyProtection="1">
      <alignment horizontal="center" vertical="center" wrapText="1"/>
    </xf>
    <xf numFmtId="2" fontId="29" fillId="0" borderId="29" xfId="8" applyNumberFormat="1" applyFont="1" applyFill="1" applyBorder="1" applyAlignment="1" applyProtection="1">
      <alignment horizontal="center" vertical="center" wrapText="1"/>
    </xf>
    <xf numFmtId="1" fontId="29" fillId="0" borderId="2" xfId="8" applyNumberFormat="1" applyFont="1" applyFill="1" applyBorder="1" applyAlignment="1" applyProtection="1">
      <alignment horizontal="center" vertical="center" wrapText="1"/>
    </xf>
    <xf numFmtId="1" fontId="30" fillId="0" borderId="2" xfId="0" applyNumberFormat="1" applyFont="1" applyFill="1" applyBorder="1" applyAlignment="1" applyProtection="1">
      <alignment horizontal="center" vertical="center" wrapText="1"/>
    </xf>
    <xf numFmtId="0" fontId="40" fillId="0" borderId="1" xfId="0" applyFont="1" applyFill="1" applyBorder="1" applyAlignment="1">
      <alignment horizontal="center" vertical="center" wrapText="1"/>
    </xf>
    <xf numFmtId="0" fontId="29" fillId="0" borderId="4" xfId="0" applyNumberFormat="1" applyFont="1" applyFill="1" applyBorder="1" applyAlignment="1">
      <alignment horizontal="center" vertical="center" wrapText="1"/>
    </xf>
    <xf numFmtId="0" fontId="29" fillId="0" borderId="29" xfId="0" applyNumberFormat="1" applyFont="1" applyFill="1" applyBorder="1" applyAlignment="1">
      <alignment horizontal="center" vertical="center" wrapText="1"/>
    </xf>
    <xf numFmtId="0" fontId="29" fillId="0" borderId="1" xfId="0" applyFont="1" applyFill="1" applyBorder="1" applyAlignment="1">
      <alignment horizontal="left" vertical="top" wrapText="1"/>
    </xf>
    <xf numFmtId="1" fontId="30" fillId="0" borderId="1" xfId="0" applyNumberFormat="1" applyFont="1" applyFill="1" applyBorder="1" applyAlignment="1" applyProtection="1">
      <alignment horizontal="left" vertical="top" wrapText="1"/>
    </xf>
    <xf numFmtId="2" fontId="29" fillId="4" borderId="1" xfId="0" applyNumberFormat="1" applyFont="1" applyFill="1" applyBorder="1" applyAlignment="1">
      <alignment horizontal="center" vertical="center" wrapText="1"/>
    </xf>
    <xf numFmtId="166" fontId="29" fillId="0" borderId="1" xfId="8" applyNumberFormat="1" applyFont="1" applyFill="1" applyBorder="1" applyAlignment="1">
      <alignment horizontal="center" vertical="center" wrapText="1"/>
    </xf>
    <xf numFmtId="9" fontId="32" fillId="0" borderId="1" xfId="8" applyFont="1" applyFill="1" applyBorder="1" applyAlignment="1">
      <alignment horizontal="center" vertical="center" wrapText="1"/>
    </xf>
    <xf numFmtId="2" fontId="32" fillId="0" borderId="1" xfId="0" applyNumberFormat="1" applyFont="1" applyFill="1" applyBorder="1" applyAlignment="1">
      <alignment horizontal="center" vertical="center" wrapText="1"/>
    </xf>
    <xf numFmtId="2" fontId="32" fillId="4" borderId="1" xfId="0" applyNumberFormat="1" applyFont="1" applyFill="1" applyBorder="1" applyAlignment="1">
      <alignment horizontal="center" vertical="center" wrapText="1"/>
    </xf>
    <xf numFmtId="1" fontId="29" fillId="4" borderId="1" xfId="0" applyNumberFormat="1" applyFont="1" applyFill="1" applyBorder="1" applyAlignment="1">
      <alignment horizontal="center" vertical="center" wrapText="1"/>
    </xf>
    <xf numFmtId="166" fontId="30" fillId="0" borderId="11" xfId="8" applyNumberFormat="1" applyFont="1" applyFill="1" applyBorder="1" applyAlignment="1" applyProtection="1">
      <alignment horizontal="center" vertical="center" wrapText="1"/>
    </xf>
    <xf numFmtId="2" fontId="29" fillId="0" borderId="29" xfId="0" applyNumberFormat="1" applyFont="1" applyFill="1" applyBorder="1" applyAlignment="1">
      <alignment horizontal="center" vertical="center" wrapText="1"/>
    </xf>
    <xf numFmtId="0" fontId="29" fillId="0" borderId="10" xfId="0" applyFont="1" applyFill="1" applyBorder="1" applyAlignment="1">
      <alignment horizontal="center" vertical="center" wrapText="1"/>
    </xf>
    <xf numFmtId="166" fontId="30" fillId="0" borderId="7" xfId="8" applyNumberFormat="1" applyFont="1" applyFill="1" applyBorder="1" applyAlignment="1" applyProtection="1">
      <alignment horizontal="center" vertical="center" wrapText="1"/>
    </xf>
    <xf numFmtId="166" fontId="30" fillId="0" borderId="18" xfId="8" applyNumberFormat="1" applyFont="1" applyFill="1" applyBorder="1" applyAlignment="1" applyProtection="1">
      <alignment horizontal="center" vertical="center" wrapText="1"/>
    </xf>
    <xf numFmtId="9" fontId="29" fillId="0" borderId="7" xfId="8" applyFont="1" applyFill="1" applyBorder="1" applyAlignment="1">
      <alignment horizontal="center" vertical="center" wrapText="1"/>
    </xf>
    <xf numFmtId="0" fontId="29" fillId="0" borderId="28" xfId="0" applyFont="1" applyFill="1" applyBorder="1" applyAlignment="1">
      <alignment horizontal="center" vertical="center" wrapText="1"/>
    </xf>
    <xf numFmtId="9" fontId="29" fillId="0" borderId="2" xfId="8" applyNumberFormat="1" applyFont="1" applyFill="1" applyBorder="1" applyAlignment="1" applyProtection="1">
      <alignment horizontal="center" vertical="center" wrapText="1"/>
    </xf>
    <xf numFmtId="9" fontId="30" fillId="0" borderId="4" xfId="8" applyNumberFormat="1" applyFont="1" applyFill="1" applyBorder="1" applyAlignment="1" applyProtection="1">
      <alignment horizontal="center" vertical="center" wrapText="1"/>
    </xf>
    <xf numFmtId="9" fontId="30" fillId="0" borderId="29" xfId="8" applyNumberFormat="1" applyFont="1" applyFill="1" applyBorder="1" applyAlignment="1" applyProtection="1">
      <alignment horizontal="center" vertical="center" wrapText="1"/>
    </xf>
    <xf numFmtId="166" fontId="32" fillId="0" borderId="1" xfId="8" applyNumberFormat="1" applyFont="1" applyFill="1" applyBorder="1" applyAlignment="1" applyProtection="1">
      <alignment horizontal="center" vertical="center" wrapText="1"/>
    </xf>
    <xf numFmtId="1" fontId="29" fillId="4" borderId="1" xfId="8" applyNumberFormat="1" applyFont="1" applyFill="1" applyBorder="1" applyAlignment="1" applyProtection="1">
      <alignment horizontal="center" vertical="center" wrapText="1"/>
    </xf>
    <xf numFmtId="1" fontId="29" fillId="5" borderId="1" xfId="8" applyNumberFormat="1" applyFont="1" applyFill="1" applyBorder="1" applyAlignment="1">
      <alignment horizontal="center" vertical="center" wrapText="1"/>
    </xf>
    <xf numFmtId="1" fontId="29" fillId="5" borderId="1" xfId="0" applyNumberFormat="1" applyFont="1" applyFill="1" applyBorder="1" applyAlignment="1">
      <alignment horizontal="center" vertical="center" wrapText="1"/>
    </xf>
    <xf numFmtId="2" fontId="30" fillId="0" borderId="1" xfId="8" applyNumberFormat="1" applyFont="1" applyFill="1" applyBorder="1" applyAlignment="1" applyProtection="1">
      <alignment horizontal="center" vertical="center" wrapText="1"/>
    </xf>
    <xf numFmtId="0" fontId="29" fillId="0" borderId="0" xfId="0" applyFont="1" applyFill="1" applyBorder="1" applyAlignment="1">
      <alignment horizontal="center" vertical="center" wrapText="1"/>
    </xf>
    <xf numFmtId="169" fontId="29" fillId="0" borderId="1" xfId="18" applyNumberFormat="1" applyFont="1" applyFill="1" applyBorder="1" applyAlignment="1" applyProtection="1">
      <alignment horizontal="center" vertical="center" wrapText="1"/>
    </xf>
    <xf numFmtId="166" fontId="29" fillId="0" borderId="3" xfId="8" applyNumberFormat="1" applyFont="1" applyFill="1" applyBorder="1" applyAlignment="1" applyProtection="1">
      <alignment horizontal="center" vertical="center" wrapText="1"/>
    </xf>
    <xf numFmtId="1" fontId="30" fillId="0" borderId="3" xfId="8" applyNumberFormat="1" applyFont="1" applyFill="1" applyBorder="1" applyAlignment="1" applyProtection="1">
      <alignment horizontal="center" vertical="center" wrapText="1"/>
    </xf>
    <xf numFmtId="169" fontId="30" fillId="0" borderId="3" xfId="18" applyNumberFormat="1" applyFont="1" applyFill="1" applyBorder="1" applyAlignment="1" applyProtection="1">
      <alignment horizontal="center" vertical="center" wrapText="1"/>
    </xf>
    <xf numFmtId="9" fontId="30" fillId="0" borderId="11" xfId="8" applyFont="1" applyFill="1" applyBorder="1" applyAlignment="1" applyProtection="1">
      <alignment horizontal="center" vertical="center" wrapText="1"/>
    </xf>
    <xf numFmtId="2" fontId="29" fillId="0" borderId="11" xfId="0" applyNumberFormat="1" applyFont="1" applyFill="1" applyBorder="1" applyAlignment="1">
      <alignment horizontal="center" vertical="center" wrapText="1"/>
    </xf>
    <xf numFmtId="2" fontId="29" fillId="4" borderId="11" xfId="0" applyNumberFormat="1" applyFont="1" applyFill="1" applyBorder="1" applyAlignment="1">
      <alignment horizontal="center" vertical="center" wrapText="1"/>
    </xf>
    <xf numFmtId="166" fontId="29" fillId="0" borderId="8" xfId="8" applyNumberFormat="1" applyFont="1" applyFill="1" applyBorder="1" applyAlignment="1" applyProtection="1">
      <alignment horizontal="center" vertical="center" wrapText="1"/>
    </xf>
    <xf numFmtId="9" fontId="30" fillId="0" borderId="8" xfId="8" applyFont="1" applyFill="1" applyBorder="1" applyAlignment="1" applyProtection="1">
      <alignment horizontal="center" vertical="center" wrapText="1"/>
    </xf>
    <xf numFmtId="9" fontId="30" fillId="0" borderId="2" xfId="8" applyFont="1" applyFill="1" applyBorder="1" applyAlignment="1" applyProtection="1">
      <alignment horizontal="center" vertical="center" wrapText="1"/>
    </xf>
    <xf numFmtId="9" fontId="30" fillId="0" borderId="2" xfId="8" applyNumberFormat="1" applyFont="1" applyFill="1" applyBorder="1" applyAlignment="1" applyProtection="1">
      <alignment horizontal="center" vertical="center" wrapText="1"/>
    </xf>
    <xf numFmtId="2" fontId="29" fillId="0" borderId="2" xfId="0" applyNumberFormat="1" applyFont="1" applyFill="1" applyBorder="1" applyAlignment="1">
      <alignment horizontal="center" vertical="center" wrapText="1"/>
    </xf>
    <xf numFmtId="2" fontId="29" fillId="4" borderId="2" xfId="0" applyNumberFormat="1" applyFont="1" applyFill="1" applyBorder="1" applyAlignment="1">
      <alignment horizontal="center" vertical="center" wrapText="1"/>
    </xf>
    <xf numFmtId="1" fontId="30" fillId="0" borderId="2" xfId="8" applyNumberFormat="1" applyFont="1" applyFill="1" applyBorder="1" applyAlignment="1" applyProtection="1">
      <alignment horizontal="center" vertical="center" wrapText="1"/>
    </xf>
    <xf numFmtId="169" fontId="30" fillId="0" borderId="2" xfId="18" applyNumberFormat="1" applyFont="1" applyFill="1" applyBorder="1" applyAlignment="1" applyProtection="1">
      <alignment horizontal="center" vertical="center" wrapText="1"/>
    </xf>
    <xf numFmtId="9" fontId="30" fillId="0" borderId="3" xfId="8" applyFont="1" applyFill="1" applyBorder="1" applyAlignment="1" applyProtection="1">
      <alignment horizontal="center" vertical="center" wrapText="1"/>
    </xf>
    <xf numFmtId="1" fontId="29" fillId="0" borderId="3" xfId="8" applyNumberFormat="1" applyFont="1" applyFill="1" applyBorder="1" applyAlignment="1" applyProtection="1">
      <alignment horizontal="center" vertical="center" wrapText="1"/>
    </xf>
    <xf numFmtId="0" fontId="29" fillId="0" borderId="11" xfId="0" applyFont="1" applyFill="1" applyBorder="1" applyAlignment="1" applyProtection="1">
      <alignment horizontal="left" vertical="center" wrapText="1"/>
      <protection locked="0"/>
    </xf>
    <xf numFmtId="1" fontId="29" fillId="0" borderId="1" xfId="0" applyNumberFormat="1" applyFont="1" applyBorder="1" applyAlignment="1">
      <alignment horizontal="center" vertical="center" wrapText="1"/>
    </xf>
    <xf numFmtId="1" fontId="29" fillId="0" borderId="1" xfId="8" applyNumberFormat="1" applyFont="1" applyBorder="1" applyAlignment="1">
      <alignment horizontal="center" vertical="center" wrapText="1"/>
    </xf>
    <xf numFmtId="170" fontId="29" fillId="0" borderId="1" xfId="0" applyNumberFormat="1" applyFont="1" applyFill="1" applyBorder="1" applyAlignment="1">
      <alignment horizontal="center" vertical="center" wrapText="1"/>
    </xf>
    <xf numFmtId="170" fontId="29" fillId="4" borderId="1" xfId="0" applyNumberFormat="1" applyFont="1" applyFill="1" applyBorder="1" applyAlignment="1">
      <alignment horizontal="center" vertical="center" wrapText="1"/>
    </xf>
    <xf numFmtId="1" fontId="29" fillId="0" borderId="12" xfId="0" applyNumberFormat="1" applyFont="1" applyFill="1" applyBorder="1" applyAlignment="1">
      <alignment horizontal="center" vertical="center" wrapText="1"/>
    </xf>
    <xf numFmtId="1" fontId="29" fillId="0" borderId="7" xfId="0" applyNumberFormat="1" applyFont="1" applyFill="1" applyBorder="1" applyAlignment="1">
      <alignment horizontal="center" vertical="center" wrapText="1"/>
    </xf>
    <xf numFmtId="2" fontId="29" fillId="0" borderId="4" xfId="0" applyNumberFormat="1" applyFont="1" applyFill="1" applyBorder="1" applyAlignment="1">
      <alignment horizontal="center" vertical="center" wrapText="1"/>
    </xf>
    <xf numFmtId="1" fontId="30" fillId="4" borderId="6" xfId="0" applyNumberFormat="1" applyFont="1" applyFill="1" applyBorder="1" applyAlignment="1" applyProtection="1">
      <alignment horizontal="center" vertical="center" wrapText="1"/>
    </xf>
    <xf numFmtId="9" fontId="30" fillId="0" borderId="6" xfId="8" applyFont="1" applyFill="1" applyBorder="1" applyAlignment="1" applyProtection="1">
      <alignment horizontal="center" vertical="center" wrapText="1"/>
    </xf>
    <xf numFmtId="0" fontId="29" fillId="0" borderId="29" xfId="0" applyFont="1" applyFill="1" applyBorder="1" applyAlignment="1">
      <alignment horizontal="center" vertical="center" wrapText="1"/>
    </xf>
    <xf numFmtId="0" fontId="29" fillId="4" borderId="1" xfId="0" applyNumberFormat="1" applyFont="1" applyFill="1" applyBorder="1" applyAlignment="1">
      <alignment horizontal="center" vertical="center" wrapText="1"/>
    </xf>
    <xf numFmtId="9" fontId="29" fillId="4" borderId="1" xfId="0" applyNumberFormat="1" applyFont="1" applyFill="1" applyBorder="1" applyAlignment="1">
      <alignment horizontal="center" vertical="center" wrapText="1"/>
    </xf>
    <xf numFmtId="9" fontId="29" fillId="0" borderId="1" xfId="8" applyFont="1" applyBorder="1" applyAlignment="1">
      <alignment horizontal="center" vertical="center" wrapText="1"/>
    </xf>
    <xf numFmtId="10" fontId="32" fillId="0" borderId="1" xfId="8" applyNumberFormat="1" applyFont="1" applyFill="1" applyBorder="1" applyAlignment="1" applyProtection="1">
      <alignment horizontal="center" vertical="center" wrapText="1"/>
    </xf>
    <xf numFmtId="0" fontId="31" fillId="0" borderId="1" xfId="0" applyNumberFormat="1" applyFont="1" applyFill="1" applyBorder="1" applyAlignment="1">
      <alignment horizontal="center" vertical="center" wrapText="1"/>
    </xf>
    <xf numFmtId="0" fontId="30" fillId="0" borderId="8" xfId="0" applyFont="1" applyFill="1" applyBorder="1" applyAlignment="1">
      <alignment horizontal="left" vertical="center" wrapText="1"/>
    </xf>
    <xf numFmtId="0" fontId="31" fillId="0" borderId="8" xfId="0" applyNumberFormat="1" applyFont="1" applyFill="1" applyBorder="1" applyAlignment="1">
      <alignment horizontal="center" vertical="center" wrapText="1"/>
    </xf>
    <xf numFmtId="9" fontId="30" fillId="0" borderId="1" xfId="0" applyNumberFormat="1" applyFont="1" applyFill="1" applyBorder="1" applyAlignment="1" applyProtection="1">
      <alignment horizontal="center" vertical="center" wrapText="1"/>
    </xf>
    <xf numFmtId="0" fontId="29" fillId="0" borderId="1" xfId="0" applyFont="1" applyBorder="1" applyAlignment="1">
      <alignment horizontal="center" vertical="center" wrapText="1"/>
    </xf>
    <xf numFmtId="0" fontId="30" fillId="0" borderId="8" xfId="0" applyFont="1" applyFill="1" applyBorder="1" applyAlignment="1">
      <alignment horizontal="left" vertical="center"/>
    </xf>
    <xf numFmtId="0" fontId="30" fillId="0" borderId="8" xfId="0" applyFont="1" applyFill="1" applyBorder="1" applyAlignment="1">
      <alignment horizontal="center" vertical="center"/>
    </xf>
    <xf numFmtId="0" fontId="29" fillId="0" borderId="1" xfId="0" applyFont="1" applyBorder="1" applyAlignment="1">
      <alignment horizontal="justify" vertical="center"/>
    </xf>
    <xf numFmtId="0" fontId="29" fillId="0" borderId="1" xfId="0" applyFont="1" applyBorder="1" applyAlignment="1">
      <alignment horizontal="justify" vertical="center" wrapText="1"/>
    </xf>
    <xf numFmtId="0" fontId="39" fillId="0" borderId="1" xfId="0" applyFont="1" applyFill="1" applyBorder="1" applyAlignment="1">
      <alignment horizontal="center" vertical="center" wrapText="1" readingOrder="1"/>
    </xf>
    <xf numFmtId="10" fontId="42" fillId="0" borderId="1" xfId="19" applyNumberFormat="1" applyFont="1" applyFill="1" applyBorder="1" applyAlignment="1">
      <alignment horizontal="center" vertical="center" wrapText="1"/>
    </xf>
    <xf numFmtId="0" fontId="39" fillId="0" borderId="1" xfId="0" applyFont="1" applyFill="1" applyBorder="1" applyAlignment="1">
      <alignment horizontal="left" vertical="center" wrapText="1" readingOrder="1"/>
    </xf>
    <xf numFmtId="9" fontId="29" fillId="0" borderId="1" xfId="0" applyNumberFormat="1" applyFont="1" applyFill="1" applyBorder="1" applyAlignment="1">
      <alignment horizontal="center" vertical="center" wrapText="1" readingOrder="1"/>
    </xf>
    <xf numFmtId="0" fontId="39" fillId="0" borderId="3" xfId="0" applyFont="1" applyFill="1" applyBorder="1" applyAlignment="1">
      <alignment horizontal="left" vertical="center" wrapText="1" readingOrder="1"/>
    </xf>
    <xf numFmtId="9" fontId="29" fillId="0" borderId="3" xfId="0" applyNumberFormat="1" applyFont="1" applyFill="1" applyBorder="1" applyAlignment="1">
      <alignment horizontal="center" vertical="center" wrapText="1" readingOrder="1"/>
    </xf>
    <xf numFmtId="0" fontId="39" fillId="0" borderId="3" xfId="0" applyFont="1" applyFill="1" applyBorder="1" applyAlignment="1">
      <alignment horizontal="center" vertical="center" wrapText="1" readingOrder="1"/>
    </xf>
    <xf numFmtId="0" fontId="39" fillId="0" borderId="11" xfId="0" applyFont="1" applyFill="1" applyBorder="1" applyAlignment="1">
      <alignment horizontal="center" vertical="center" wrapText="1" readingOrder="1"/>
    </xf>
    <xf numFmtId="0" fontId="39" fillId="0" borderId="8" xfId="0" applyFont="1" applyFill="1" applyBorder="1" applyAlignment="1">
      <alignment horizontal="center" vertical="center" wrapText="1" readingOrder="1"/>
    </xf>
    <xf numFmtId="0" fontId="39" fillId="0" borderId="2" xfId="0" applyFont="1" applyFill="1" applyBorder="1" applyAlignment="1">
      <alignment horizontal="center" vertical="center" wrapText="1" readingOrder="1"/>
    </xf>
    <xf numFmtId="0" fontId="29" fillId="0" borderId="1" xfId="0" applyFont="1" applyBorder="1" applyAlignment="1"/>
    <xf numFmtId="0" fontId="29" fillId="5" borderId="1" xfId="0" applyFont="1" applyFill="1" applyBorder="1" applyAlignment="1">
      <alignment horizontal="center" vertical="center" wrapText="1"/>
    </xf>
    <xf numFmtId="0" fontId="43" fillId="0" borderId="1" xfId="19" applyFont="1" applyBorder="1"/>
    <xf numFmtId="9" fontId="29" fillId="0" borderId="1" xfId="0" applyNumberFormat="1" applyFont="1" applyFill="1" applyBorder="1" applyAlignment="1">
      <alignment horizontal="justify" vertical="center" wrapText="1"/>
    </xf>
    <xf numFmtId="0" fontId="39" fillId="0" borderId="1" xfId="0" applyFont="1" applyFill="1" applyBorder="1" applyAlignment="1">
      <alignment horizontal="justify" vertical="center" wrapText="1"/>
    </xf>
    <xf numFmtId="0" fontId="39" fillId="0" borderId="1" xfId="0" applyFont="1" applyFill="1" applyBorder="1" applyAlignment="1">
      <alignment horizontal="left" vertical="center" wrapText="1" indent="1"/>
    </xf>
    <xf numFmtId="0" fontId="29" fillId="0" borderId="11" xfId="0" applyFont="1" applyFill="1" applyBorder="1" applyAlignment="1">
      <alignment horizontal="left" vertical="top" wrapText="1"/>
    </xf>
    <xf numFmtId="0" fontId="42" fillId="0" borderId="1" xfId="19" applyFont="1" applyFill="1" applyBorder="1" applyAlignment="1">
      <alignment horizontal="center" vertical="center" wrapText="1"/>
    </xf>
    <xf numFmtId="0" fontId="29" fillId="0" borderId="15" xfId="0" applyFont="1" applyFill="1" applyBorder="1" applyAlignment="1">
      <alignment horizontal="left" vertical="center" wrapText="1"/>
    </xf>
    <xf numFmtId="0" fontId="0" fillId="0" borderId="16" xfId="0" applyFont="1" applyBorder="1"/>
    <xf numFmtId="0" fontId="0" fillId="0" borderId="7" xfId="0" applyFont="1" applyBorder="1"/>
    <xf numFmtId="0" fontId="29" fillId="0" borderId="13" xfId="0" applyFont="1" applyFill="1" applyBorder="1" applyAlignment="1">
      <alignment horizontal="left" vertical="center" wrapText="1"/>
    </xf>
    <xf numFmtId="0" fontId="0" fillId="0" borderId="14" xfId="0" applyFont="1" applyBorder="1"/>
    <xf numFmtId="49" fontId="29" fillId="0" borderId="1" xfId="8" applyNumberFormat="1" applyFont="1" applyFill="1" applyBorder="1" applyAlignment="1" applyProtection="1">
      <alignment horizontal="left" vertical="top" wrapText="1"/>
    </xf>
    <xf numFmtId="0" fontId="16" fillId="0" borderId="21"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9" fontId="12" fillId="0" borderId="25" xfId="8" applyNumberFormat="1" applyFont="1" applyFill="1" applyBorder="1" applyAlignment="1">
      <alignment horizontal="center" vertical="center"/>
    </xf>
    <xf numFmtId="0" fontId="12" fillId="2" borderId="25" xfId="0" applyFont="1" applyFill="1" applyBorder="1" applyAlignment="1">
      <alignment horizontal="center" vertical="center"/>
    </xf>
    <xf numFmtId="0" fontId="12" fillId="3" borderId="25" xfId="0" applyFont="1" applyFill="1" applyBorder="1" applyAlignment="1">
      <alignment horizontal="center" vertical="center"/>
    </xf>
    <xf numFmtId="0" fontId="12" fillId="0" borderId="26" xfId="0" applyFont="1" applyFill="1" applyBorder="1" applyAlignment="1">
      <alignment horizontal="center" vertical="center"/>
    </xf>
    <xf numFmtId="0" fontId="31" fillId="0" borderId="27"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9" fontId="22" fillId="0" borderId="0" xfId="8" applyNumberFormat="1"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9" fontId="4" fillId="0" borderId="2" xfId="8" applyNumberFormat="1" applyFont="1" applyFill="1" applyBorder="1" applyAlignment="1">
      <alignment horizontal="center" vertical="center" wrapText="1"/>
    </xf>
    <xf numFmtId="9" fontId="4" fillId="0" borderId="1" xfId="8"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cellXfs>
  <cellStyles count="24">
    <cellStyle name="Hipervínculo" xfId="19" builtinId="8"/>
    <cellStyle name="Millares" xfId="18" builtinId="3"/>
    <cellStyle name="Millares [0] 2" xfId="9"/>
    <cellStyle name="Millares [0] 2 2" xfId="14"/>
    <cellStyle name="Millares [0] 3" xfId="13"/>
    <cellStyle name="Millares 2" xfId="1"/>
    <cellStyle name="Millares 2 2" xfId="12"/>
    <cellStyle name="Moneda" xfId="2" builtinId="4"/>
    <cellStyle name="Moneda 2" xfId="11"/>
    <cellStyle name="Moneda 2 2" xfId="16"/>
    <cellStyle name="Moneda 2 2 2" xfId="23"/>
    <cellStyle name="Moneda 2 3" xfId="21"/>
    <cellStyle name="Moneda 3" xfId="15"/>
    <cellStyle name="Moneda 3 2" xfId="22"/>
    <cellStyle name="Moneda 4" xfId="20"/>
    <cellStyle name="Normal" xfId="0" builtinId="0"/>
    <cellStyle name="Normal 10" xfId="3"/>
    <cellStyle name="Normal 2" xfId="4"/>
    <cellStyle name="Normal 2 2" xfId="17"/>
    <cellStyle name="Normal 3" xfId="5"/>
    <cellStyle name="Normal 4" xfId="10"/>
    <cellStyle name="Normal 5" xfId="6"/>
    <cellStyle name="Normal 7" xfId="7"/>
    <cellStyle name="Porcentaje" xfId="8" builtinId="5"/>
  </cellStyles>
  <dxfs count="2340">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41</xdr:col>
      <xdr:colOff>0</xdr:colOff>
      <xdr:row>0</xdr:row>
      <xdr:rowOff>0</xdr:rowOff>
    </xdr:from>
    <xdr:to>
      <xdr:col>41</xdr:col>
      <xdr:colOff>0</xdr:colOff>
      <xdr:row>0</xdr:row>
      <xdr:rowOff>0</xdr:rowOff>
    </xdr:to>
    <xdr:pic>
      <xdr:nvPicPr>
        <xdr:cNvPr id="3"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193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32820</xdr:colOff>
      <xdr:row>3</xdr:row>
      <xdr:rowOff>27215</xdr:rowOff>
    </xdr:from>
    <xdr:to>
      <xdr:col>2</xdr:col>
      <xdr:colOff>0</xdr:colOff>
      <xdr:row>4</xdr:row>
      <xdr:rowOff>1197430</xdr:rowOff>
    </xdr:to>
    <xdr:pic>
      <xdr:nvPicPr>
        <xdr:cNvPr id="4" name="Imagen 3" descr="SPT_2745">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598391" y="1034144"/>
          <a:ext cx="5818254" cy="1401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supertransporte.gov.co/index.php/plan-institucional-de-gestion-ambiental/" TargetMode="External"/><Relationship Id="rId7" Type="http://schemas.openxmlformats.org/officeDocument/2006/relationships/vmlDrawing" Target="../drawings/vmlDrawing1.vml"/><Relationship Id="rId2" Type="http://schemas.openxmlformats.org/officeDocument/2006/relationships/hyperlink" Target="http://www.supertransporte.gov.co/documentos/2018/Octubre/Planeacion_11/Politicas_Seguridad_Informatica_V41_2018.pdf" TargetMode="External"/><Relationship Id="rId1" Type="http://schemas.openxmlformats.org/officeDocument/2006/relationships/hyperlink" Target="https://datos.gov.co/browse?q=superintendencia%20de%20transporte&amp;sortBy=relevanc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supertransporte.gov.co/index.php/resoluciones-generales/201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M1085"/>
  <sheetViews>
    <sheetView tabSelected="1" topLeftCell="D1" zoomScale="85" zoomScaleNormal="85" workbookViewId="0">
      <pane ySplit="8" topLeftCell="A9" activePane="bottomLeft" state="frozen"/>
      <selection pane="bottomLeft" activeCell="D52" sqref="D52"/>
    </sheetView>
  </sheetViews>
  <sheetFormatPr baseColWidth="10" defaultRowHeight="20.100000000000001" customHeight="1" outlineLevelCol="2" x14ac:dyDescent="0.25"/>
  <cols>
    <col min="1" max="1" width="25.28515625" style="35" hidden="1" customWidth="1" outlineLevel="1"/>
    <col min="2" max="2" width="22.7109375" style="52" hidden="1" customWidth="1" outlineLevel="1"/>
    <col min="3" max="3" width="19.7109375" style="34" hidden="1" customWidth="1" outlineLevel="1"/>
    <col min="4" max="4" width="6.140625" style="52" customWidth="1" collapsed="1"/>
    <col min="5" max="5" width="7" style="52" customWidth="1"/>
    <col min="6" max="6" width="4.42578125" style="52" customWidth="1"/>
    <col min="7" max="7" width="24.28515625" style="35" customWidth="1"/>
    <col min="8" max="8" width="9" style="52" customWidth="1"/>
    <col min="9" max="9" width="8.5703125" style="14" customWidth="1" outlineLevel="2"/>
    <col min="10" max="10" width="12.7109375" style="14" customWidth="1" outlineLevel="2"/>
    <col min="11" max="11" width="27.85546875" style="9" customWidth="1"/>
    <col min="12" max="12" width="24.5703125" style="3" customWidth="1" outlineLevel="1"/>
    <col min="13" max="13" width="12.42578125" style="3" customWidth="1" outlineLevel="1"/>
    <col min="14" max="14" width="11.42578125" style="52" customWidth="1" outlineLevel="1"/>
    <col min="15" max="15" width="8" style="52" customWidth="1" outlineLevel="1"/>
    <col min="16" max="16" width="10.42578125" style="52" customWidth="1"/>
    <col min="17" max="17" width="8" style="11" customWidth="1"/>
    <col min="18" max="18" width="7.5703125" style="11" customWidth="1"/>
    <col min="19" max="19" width="9.140625" style="11" customWidth="1"/>
    <col min="20" max="25" width="8.7109375" style="11" hidden="1" customWidth="1" outlineLevel="1"/>
    <col min="26" max="26" width="8.7109375" style="21" hidden="1" customWidth="1" outlineLevel="1"/>
    <col min="27" max="27" width="8.7109375" style="11" hidden="1" customWidth="1" outlineLevel="1"/>
    <col min="28" max="28" width="8.42578125" style="11" hidden="1" customWidth="1" outlineLevel="1"/>
    <col min="29" max="29" width="0.140625" style="133" customWidth="1" collapsed="1"/>
    <col min="30" max="30" width="1.42578125" style="28" hidden="1" customWidth="1" outlineLevel="1"/>
    <col min="31" max="31" width="1.28515625" style="28" hidden="1" customWidth="1" outlineLevel="1"/>
    <col min="32" max="32" width="2" style="28" hidden="1" customWidth="1" outlineLevel="1"/>
    <col min="33" max="33" width="4.85546875" style="28" hidden="1" customWidth="1" outlineLevel="1"/>
    <col min="34" max="34" width="2.42578125" style="28" hidden="1" customWidth="1" outlineLevel="1"/>
    <col min="35" max="35" width="2.5703125" style="28" hidden="1" customWidth="1" outlineLevel="1"/>
    <col min="36" max="36" width="2" style="28" hidden="1" customWidth="1" outlineLevel="1"/>
    <col min="37" max="37" width="2.85546875" style="28" hidden="1" customWidth="1" outlineLevel="1"/>
    <col min="38" max="38" width="3.42578125" style="28" hidden="1" customWidth="1" outlineLevel="1"/>
    <col min="39" max="39" width="5.140625" style="28" hidden="1" customWidth="1" outlineLevel="1" collapsed="1"/>
    <col min="40" max="40" width="5.42578125" style="28" hidden="1" customWidth="1" outlineLevel="1"/>
    <col min="41" max="41" width="2.28515625" style="28" hidden="1" customWidth="1" outlineLevel="1"/>
    <col min="42" max="42" width="10.42578125" style="52" customWidth="1" collapsed="1"/>
    <col min="43" max="43" width="12.42578125" style="52" customWidth="1"/>
    <col min="44" max="44" width="10.42578125" style="52" customWidth="1"/>
    <col min="45" max="45" width="10" style="52" customWidth="1"/>
    <col min="46" max="46" width="12.140625" style="26" customWidth="1" collapsed="1"/>
    <col min="47" max="47" width="10.85546875" style="26" customWidth="1"/>
    <col min="48" max="48" width="12.140625" style="52" customWidth="1"/>
    <col min="49" max="49" width="10.85546875" style="52" customWidth="1"/>
    <col min="50" max="50" width="12.140625" style="26" hidden="1" customWidth="1" outlineLevel="1"/>
    <col min="51" max="51" width="10.85546875" style="26" hidden="1" customWidth="1" outlineLevel="1"/>
    <col min="52" max="52" width="12.140625" style="26" hidden="1" customWidth="1" outlineLevel="1"/>
    <col min="53" max="53" width="10.85546875" style="26" hidden="1" customWidth="1" outlineLevel="1"/>
    <col min="54" max="54" width="12.140625" style="26" hidden="1" customWidth="1" outlineLevel="1"/>
    <col min="55" max="55" width="10.85546875" style="26" hidden="1" customWidth="1" outlineLevel="1"/>
    <col min="56" max="56" width="12.140625" style="26" hidden="1" customWidth="1" outlineLevel="1"/>
    <col min="57" max="57" width="10.85546875" style="26" hidden="1" customWidth="1" outlineLevel="1"/>
    <col min="58" max="58" width="12.140625" style="26" hidden="1" customWidth="1" outlineLevel="1"/>
    <col min="59" max="59" width="10.85546875" style="26" hidden="1" customWidth="1" outlineLevel="1"/>
    <col min="60" max="60" width="12.140625" style="26" hidden="1" customWidth="1" outlineLevel="1"/>
    <col min="61" max="61" width="10.85546875" style="26" hidden="1" customWidth="1" outlineLevel="1"/>
    <col min="62" max="62" width="12.140625" style="26" hidden="1" customWidth="1" outlineLevel="1"/>
    <col min="63" max="63" width="10.85546875" style="26" hidden="1" customWidth="1" outlineLevel="1"/>
    <col min="64" max="64" width="12.140625" style="26" hidden="1" customWidth="1" outlineLevel="1"/>
    <col min="65" max="65" width="13.140625" style="26" hidden="1" customWidth="1" outlineLevel="1"/>
    <col min="66" max="66" width="6.140625" style="52" customWidth="1" collapsed="1"/>
    <col min="67" max="67" width="6.7109375" style="26" customWidth="1"/>
    <col min="68" max="69" width="6.28515625" style="26" customWidth="1"/>
    <col min="70" max="72" width="11.42578125" style="26" customWidth="1"/>
    <col min="73" max="78" width="11.42578125" style="26"/>
    <col min="79" max="233" width="11.42578125" style="3"/>
    <col min="234" max="234" width="1.42578125" style="3" customWidth="1"/>
    <col min="235" max="235" width="24.7109375" style="3" customWidth="1"/>
    <col min="236" max="236" width="14.28515625" style="3" customWidth="1"/>
    <col min="237" max="237" width="11.140625" style="3" customWidth="1"/>
    <col min="238" max="238" width="12.5703125" style="3" customWidth="1"/>
    <col min="239" max="239" width="17.7109375" style="3" customWidth="1"/>
    <col min="240" max="240" width="17.140625" style="3" customWidth="1"/>
    <col min="241" max="241" width="11.5703125" style="3" customWidth="1"/>
    <col min="242" max="242" width="22.5703125" style="3" customWidth="1"/>
    <col min="243" max="243" width="9.7109375" style="3" customWidth="1"/>
    <col min="244" max="244" width="21.7109375" style="3" customWidth="1"/>
    <col min="245" max="245" width="24.42578125" style="3" customWidth="1"/>
    <col min="246" max="246" width="20.5703125" style="3" customWidth="1"/>
    <col min="247" max="247" width="10.5703125" style="3" customWidth="1"/>
    <col min="248" max="248" width="6.28515625" style="3" customWidth="1"/>
    <col min="249" max="252" width="8.5703125" style="3" customWidth="1"/>
    <col min="253" max="253" width="9.85546875" style="3" customWidth="1"/>
    <col min="254" max="254" width="15.140625" style="3" customWidth="1"/>
    <col min="255" max="255" width="19.85546875" style="3" customWidth="1"/>
    <col min="256" max="256" width="11.85546875" style="3" customWidth="1"/>
    <col min="257" max="257" width="10.85546875" style="3" customWidth="1"/>
    <col min="258" max="258" width="8.5703125" style="3" customWidth="1"/>
    <col min="259" max="270" width="6.7109375" style="3" customWidth="1"/>
    <col min="271" max="271" width="9.42578125" style="3" customWidth="1"/>
    <col min="272" max="272" width="6.7109375" style="3" customWidth="1"/>
    <col min="273" max="273" width="14.140625" style="3" customWidth="1"/>
    <col min="274" max="274" width="10" style="3" customWidth="1"/>
    <col min="275" max="275" width="6.140625" style="3" customWidth="1"/>
    <col min="276" max="277" width="8.5703125" style="3" customWidth="1"/>
    <col min="278" max="278" width="9.140625" style="3" customWidth="1"/>
    <col min="279" max="279" width="105" style="3" customWidth="1"/>
    <col min="280" max="280" width="10.42578125" style="3" customWidth="1"/>
    <col min="281" max="281" width="13.28515625" style="3" customWidth="1"/>
    <col min="282" max="282" width="11.28515625" style="3" customWidth="1"/>
    <col min="283" max="283" width="13.28515625" style="3" customWidth="1"/>
    <col min="284" max="489" width="11.42578125" style="3"/>
    <col min="490" max="490" width="1.42578125" style="3" customWidth="1"/>
    <col min="491" max="491" width="24.7109375" style="3" customWidth="1"/>
    <col min="492" max="492" width="14.28515625" style="3" customWidth="1"/>
    <col min="493" max="493" width="11.140625" style="3" customWidth="1"/>
    <col min="494" max="494" width="12.5703125" style="3" customWidth="1"/>
    <col min="495" max="495" width="17.7109375" style="3" customWidth="1"/>
    <col min="496" max="496" width="17.140625" style="3" customWidth="1"/>
    <col min="497" max="497" width="11.5703125" style="3" customWidth="1"/>
    <col min="498" max="498" width="22.5703125" style="3" customWidth="1"/>
    <col min="499" max="499" width="9.7109375" style="3" customWidth="1"/>
    <col min="500" max="500" width="21.7109375" style="3" customWidth="1"/>
    <col min="501" max="501" width="24.42578125" style="3" customWidth="1"/>
    <col min="502" max="502" width="20.5703125" style="3" customWidth="1"/>
    <col min="503" max="503" width="10.5703125" style="3" customWidth="1"/>
    <col min="504" max="504" width="6.28515625" style="3" customWidth="1"/>
    <col min="505" max="508" width="8.5703125" style="3" customWidth="1"/>
    <col min="509" max="509" width="9.85546875" style="3" customWidth="1"/>
    <col min="510" max="510" width="15.140625" style="3" customWidth="1"/>
    <col min="511" max="511" width="19.85546875" style="3" customWidth="1"/>
    <col min="512" max="512" width="11.85546875" style="3" customWidth="1"/>
    <col min="513" max="513" width="10.85546875" style="3" customWidth="1"/>
    <col min="514" max="514" width="8.5703125" style="3" customWidth="1"/>
    <col min="515" max="526" width="6.7109375" style="3" customWidth="1"/>
    <col min="527" max="527" width="9.42578125" style="3" customWidth="1"/>
    <col min="528" max="528" width="6.7109375" style="3" customWidth="1"/>
    <col min="529" max="529" width="14.140625" style="3" customWidth="1"/>
    <col min="530" max="530" width="10" style="3" customWidth="1"/>
    <col min="531" max="531" width="6.140625" style="3" customWidth="1"/>
    <col min="532" max="533" width="8.5703125" style="3" customWidth="1"/>
    <col min="534" max="534" width="9.140625" style="3" customWidth="1"/>
    <col min="535" max="535" width="105" style="3" customWidth="1"/>
    <col min="536" max="536" width="10.42578125" style="3" customWidth="1"/>
    <col min="537" max="537" width="13.28515625" style="3" customWidth="1"/>
    <col min="538" max="538" width="11.28515625" style="3" customWidth="1"/>
    <col min="539" max="539" width="13.28515625" style="3" customWidth="1"/>
    <col min="540" max="745" width="11.42578125" style="3"/>
    <col min="746" max="746" width="1.42578125" style="3" customWidth="1"/>
    <col min="747" max="747" width="24.7109375" style="3" customWidth="1"/>
    <col min="748" max="748" width="14.28515625" style="3" customWidth="1"/>
    <col min="749" max="749" width="11.140625" style="3" customWidth="1"/>
    <col min="750" max="750" width="12.5703125" style="3" customWidth="1"/>
    <col min="751" max="751" width="17.7109375" style="3" customWidth="1"/>
    <col min="752" max="752" width="17.140625" style="3" customWidth="1"/>
    <col min="753" max="753" width="11.5703125" style="3" customWidth="1"/>
    <col min="754" max="754" width="22.5703125" style="3" customWidth="1"/>
    <col min="755" max="755" width="9.7109375" style="3" customWidth="1"/>
    <col min="756" max="756" width="21.7109375" style="3" customWidth="1"/>
    <col min="757" max="757" width="24.42578125" style="3" customWidth="1"/>
    <col min="758" max="758" width="20.5703125" style="3" customWidth="1"/>
    <col min="759" max="759" width="10.5703125" style="3" customWidth="1"/>
    <col min="760" max="760" width="6.28515625" style="3" customWidth="1"/>
    <col min="761" max="764" width="8.5703125" style="3" customWidth="1"/>
    <col min="765" max="765" width="9.85546875" style="3" customWidth="1"/>
    <col min="766" max="766" width="15.140625" style="3" customWidth="1"/>
    <col min="767" max="767" width="19.85546875" style="3" customWidth="1"/>
    <col min="768" max="768" width="11.85546875" style="3" customWidth="1"/>
    <col min="769" max="769" width="10.85546875" style="3" customWidth="1"/>
    <col min="770" max="770" width="8.5703125" style="3" customWidth="1"/>
    <col min="771" max="782" width="6.7109375" style="3" customWidth="1"/>
    <col min="783" max="783" width="9.42578125" style="3" customWidth="1"/>
    <col min="784" max="784" width="6.7109375" style="3" customWidth="1"/>
    <col min="785" max="785" width="14.140625" style="3" customWidth="1"/>
    <col min="786" max="786" width="10" style="3" customWidth="1"/>
    <col min="787" max="787" width="6.140625" style="3" customWidth="1"/>
    <col min="788" max="789" width="8.5703125" style="3" customWidth="1"/>
    <col min="790" max="790" width="9.140625" style="3" customWidth="1"/>
    <col min="791" max="791" width="105" style="3" customWidth="1"/>
    <col min="792" max="792" width="10.42578125" style="3" customWidth="1"/>
    <col min="793" max="793" width="13.28515625" style="3" customWidth="1"/>
    <col min="794" max="794" width="11.28515625" style="3" customWidth="1"/>
    <col min="795" max="795" width="13.28515625" style="3" customWidth="1"/>
    <col min="796" max="1001" width="11.42578125" style="3"/>
    <col min="1002" max="1002" width="1.42578125" style="3" customWidth="1"/>
    <col min="1003" max="1003" width="24.7109375" style="3" customWidth="1"/>
    <col min="1004" max="1004" width="14.28515625" style="3" customWidth="1"/>
    <col min="1005" max="1005" width="11.140625" style="3" customWidth="1"/>
    <col min="1006" max="1006" width="12.5703125" style="3" customWidth="1"/>
    <col min="1007" max="1007" width="17.7109375" style="3" customWidth="1"/>
    <col min="1008" max="1008" width="17.140625" style="3" customWidth="1"/>
    <col min="1009" max="1009" width="11.5703125" style="3" customWidth="1"/>
    <col min="1010" max="1010" width="22.5703125" style="3" customWidth="1"/>
    <col min="1011" max="1011" width="9.7109375" style="3" customWidth="1"/>
    <col min="1012" max="1012" width="21.7109375" style="3" customWidth="1"/>
    <col min="1013" max="1013" width="24.42578125" style="3" customWidth="1"/>
    <col min="1014" max="1014" width="20.5703125" style="3" customWidth="1"/>
    <col min="1015" max="1015" width="10.5703125" style="3" customWidth="1"/>
    <col min="1016" max="1016" width="6.28515625" style="3" customWidth="1"/>
    <col min="1017" max="1020" width="8.5703125" style="3" customWidth="1"/>
    <col min="1021" max="1021" width="9.85546875" style="3" customWidth="1"/>
    <col min="1022" max="1022" width="15.140625" style="3" customWidth="1"/>
    <col min="1023" max="1023" width="19.85546875" style="3" customWidth="1"/>
    <col min="1024" max="1024" width="11.85546875" style="3" customWidth="1"/>
    <col min="1025" max="1025" width="10.85546875" style="3" customWidth="1"/>
    <col min="1026" max="1026" width="8.5703125" style="3" customWidth="1"/>
    <col min="1027" max="1038" width="6.7109375" style="3" customWidth="1"/>
    <col min="1039" max="1039" width="9.42578125" style="3" customWidth="1"/>
    <col min="1040" max="1040" width="6.7109375" style="3" customWidth="1"/>
    <col min="1041" max="1041" width="14.140625" style="3" customWidth="1"/>
    <col min="1042" max="1042" width="10" style="3" customWidth="1"/>
    <col min="1043" max="1043" width="6.140625" style="3" customWidth="1"/>
    <col min="1044" max="1045" width="8.5703125" style="3" customWidth="1"/>
    <col min="1046" max="1046" width="9.140625" style="3" customWidth="1"/>
    <col min="1047" max="1047" width="105" style="3" customWidth="1"/>
    <col min="1048" max="1048" width="10.42578125" style="3" customWidth="1"/>
    <col min="1049" max="1049" width="13.28515625" style="3" customWidth="1"/>
    <col min="1050" max="1050" width="11.28515625" style="3" customWidth="1"/>
    <col min="1051" max="1051" width="13.28515625" style="3" customWidth="1"/>
    <col min="1052" max="1257" width="11.42578125" style="3"/>
    <col min="1258" max="1258" width="1.42578125" style="3" customWidth="1"/>
    <col min="1259" max="1259" width="24.7109375" style="3" customWidth="1"/>
    <col min="1260" max="1260" width="14.28515625" style="3" customWidth="1"/>
    <col min="1261" max="1261" width="11.140625" style="3" customWidth="1"/>
    <col min="1262" max="1262" width="12.5703125" style="3" customWidth="1"/>
    <col min="1263" max="1263" width="17.7109375" style="3" customWidth="1"/>
    <col min="1264" max="1264" width="17.140625" style="3" customWidth="1"/>
    <col min="1265" max="1265" width="11.5703125" style="3" customWidth="1"/>
    <col min="1266" max="1266" width="22.5703125" style="3" customWidth="1"/>
    <col min="1267" max="1267" width="9.7109375" style="3" customWidth="1"/>
    <col min="1268" max="1268" width="21.7109375" style="3" customWidth="1"/>
    <col min="1269" max="1269" width="24.42578125" style="3" customWidth="1"/>
    <col min="1270" max="1270" width="20.5703125" style="3" customWidth="1"/>
    <col min="1271" max="1271" width="10.5703125" style="3" customWidth="1"/>
    <col min="1272" max="1272" width="6.28515625" style="3" customWidth="1"/>
    <col min="1273" max="1276" width="8.5703125" style="3" customWidth="1"/>
    <col min="1277" max="1277" width="9.85546875" style="3" customWidth="1"/>
    <col min="1278" max="1278" width="15.140625" style="3" customWidth="1"/>
    <col min="1279" max="1279" width="19.85546875" style="3" customWidth="1"/>
    <col min="1280" max="1280" width="11.85546875" style="3" customWidth="1"/>
    <col min="1281" max="1281" width="10.85546875" style="3" customWidth="1"/>
    <col min="1282" max="1282" width="8.5703125" style="3" customWidth="1"/>
    <col min="1283" max="1294" width="6.7109375" style="3" customWidth="1"/>
    <col min="1295" max="1295" width="9.42578125" style="3" customWidth="1"/>
    <col min="1296" max="1296" width="6.7109375" style="3" customWidth="1"/>
    <col min="1297" max="1297" width="14.140625" style="3" customWidth="1"/>
    <col min="1298" max="1298" width="10" style="3" customWidth="1"/>
    <col min="1299" max="1299" width="6.140625" style="3" customWidth="1"/>
    <col min="1300" max="1301" width="8.5703125" style="3" customWidth="1"/>
    <col min="1302" max="1302" width="9.140625" style="3" customWidth="1"/>
    <col min="1303" max="1303" width="105" style="3" customWidth="1"/>
    <col min="1304" max="1304" width="10.42578125" style="3" customWidth="1"/>
    <col min="1305" max="1305" width="13.28515625" style="3" customWidth="1"/>
    <col min="1306" max="1306" width="11.28515625" style="3" customWidth="1"/>
    <col min="1307" max="1307" width="13.28515625" style="3" customWidth="1"/>
    <col min="1308" max="1513" width="11.42578125" style="3"/>
    <col min="1514" max="1514" width="1.42578125" style="3" customWidth="1"/>
    <col min="1515" max="1515" width="24.7109375" style="3" customWidth="1"/>
    <col min="1516" max="1516" width="14.28515625" style="3" customWidth="1"/>
    <col min="1517" max="1517" width="11.140625" style="3" customWidth="1"/>
    <col min="1518" max="1518" width="12.5703125" style="3" customWidth="1"/>
    <col min="1519" max="1519" width="17.7109375" style="3" customWidth="1"/>
    <col min="1520" max="1520" width="17.140625" style="3" customWidth="1"/>
    <col min="1521" max="1521" width="11.5703125" style="3" customWidth="1"/>
    <col min="1522" max="1522" width="22.5703125" style="3" customWidth="1"/>
    <col min="1523" max="1523" width="9.7109375" style="3" customWidth="1"/>
    <col min="1524" max="1524" width="21.7109375" style="3" customWidth="1"/>
    <col min="1525" max="1525" width="24.42578125" style="3" customWidth="1"/>
    <col min="1526" max="1526" width="20.5703125" style="3" customWidth="1"/>
    <col min="1527" max="1527" width="10.5703125" style="3" customWidth="1"/>
    <col min="1528" max="1528" width="6.28515625" style="3" customWidth="1"/>
    <col min="1529" max="1532" width="8.5703125" style="3" customWidth="1"/>
    <col min="1533" max="1533" width="9.85546875" style="3" customWidth="1"/>
    <col min="1534" max="1534" width="15.140625" style="3" customWidth="1"/>
    <col min="1535" max="1535" width="19.85546875" style="3" customWidth="1"/>
    <col min="1536" max="1536" width="11.85546875" style="3" customWidth="1"/>
    <col min="1537" max="1537" width="10.85546875" style="3" customWidth="1"/>
    <col min="1538" max="1538" width="8.5703125" style="3" customWidth="1"/>
    <col min="1539" max="1550" width="6.7109375" style="3" customWidth="1"/>
    <col min="1551" max="1551" width="9.42578125" style="3" customWidth="1"/>
    <col min="1552" max="1552" width="6.7109375" style="3" customWidth="1"/>
    <col min="1553" max="1553" width="14.140625" style="3" customWidth="1"/>
    <col min="1554" max="1554" width="10" style="3" customWidth="1"/>
    <col min="1555" max="1555" width="6.140625" style="3" customWidth="1"/>
    <col min="1556" max="1557" width="8.5703125" style="3" customWidth="1"/>
    <col min="1558" max="1558" width="9.140625" style="3" customWidth="1"/>
    <col min="1559" max="1559" width="105" style="3" customWidth="1"/>
    <col min="1560" max="1560" width="10.42578125" style="3" customWidth="1"/>
    <col min="1561" max="1561" width="13.28515625" style="3" customWidth="1"/>
    <col min="1562" max="1562" width="11.28515625" style="3" customWidth="1"/>
    <col min="1563" max="1563" width="13.28515625" style="3" customWidth="1"/>
    <col min="1564" max="1769" width="11.42578125" style="3"/>
    <col min="1770" max="1770" width="1.42578125" style="3" customWidth="1"/>
    <col min="1771" max="1771" width="24.7109375" style="3" customWidth="1"/>
    <col min="1772" max="1772" width="14.28515625" style="3" customWidth="1"/>
    <col min="1773" max="1773" width="11.140625" style="3" customWidth="1"/>
    <col min="1774" max="1774" width="12.5703125" style="3" customWidth="1"/>
    <col min="1775" max="1775" width="17.7109375" style="3" customWidth="1"/>
    <col min="1776" max="1776" width="17.140625" style="3" customWidth="1"/>
    <col min="1777" max="1777" width="11.5703125" style="3" customWidth="1"/>
    <col min="1778" max="1778" width="22.5703125" style="3" customWidth="1"/>
    <col min="1779" max="1779" width="9.7109375" style="3" customWidth="1"/>
    <col min="1780" max="1780" width="21.7109375" style="3" customWidth="1"/>
    <col min="1781" max="1781" width="24.42578125" style="3" customWidth="1"/>
    <col min="1782" max="1782" width="20.5703125" style="3" customWidth="1"/>
    <col min="1783" max="1783" width="10.5703125" style="3" customWidth="1"/>
    <col min="1784" max="1784" width="6.28515625" style="3" customWidth="1"/>
    <col min="1785" max="1788" width="8.5703125" style="3" customWidth="1"/>
    <col min="1789" max="1789" width="9.85546875" style="3" customWidth="1"/>
    <col min="1790" max="1790" width="15.140625" style="3" customWidth="1"/>
    <col min="1791" max="1791" width="19.85546875" style="3" customWidth="1"/>
    <col min="1792" max="1792" width="11.85546875" style="3" customWidth="1"/>
    <col min="1793" max="1793" width="10.85546875" style="3" customWidth="1"/>
    <col min="1794" max="1794" width="8.5703125" style="3" customWidth="1"/>
    <col min="1795" max="1806" width="6.7109375" style="3" customWidth="1"/>
    <col min="1807" max="1807" width="9.42578125" style="3" customWidth="1"/>
    <col min="1808" max="1808" width="6.7109375" style="3" customWidth="1"/>
    <col min="1809" max="1809" width="14.140625" style="3" customWidth="1"/>
    <col min="1810" max="1810" width="10" style="3" customWidth="1"/>
    <col min="1811" max="1811" width="6.140625" style="3" customWidth="1"/>
    <col min="1812" max="1813" width="8.5703125" style="3" customWidth="1"/>
    <col min="1814" max="1814" width="9.140625" style="3" customWidth="1"/>
    <col min="1815" max="1815" width="105" style="3" customWidth="1"/>
    <col min="1816" max="1816" width="10.42578125" style="3" customWidth="1"/>
    <col min="1817" max="1817" width="13.28515625" style="3" customWidth="1"/>
    <col min="1818" max="1818" width="11.28515625" style="3" customWidth="1"/>
    <col min="1819" max="1819" width="13.28515625" style="3" customWidth="1"/>
    <col min="1820" max="2025" width="11.42578125" style="3"/>
    <col min="2026" max="2026" width="1.42578125" style="3" customWidth="1"/>
    <col min="2027" max="2027" width="24.7109375" style="3" customWidth="1"/>
    <col min="2028" max="2028" width="14.28515625" style="3" customWidth="1"/>
    <col min="2029" max="2029" width="11.140625" style="3" customWidth="1"/>
    <col min="2030" max="2030" width="12.5703125" style="3" customWidth="1"/>
    <col min="2031" max="2031" width="17.7109375" style="3" customWidth="1"/>
    <col min="2032" max="2032" width="17.140625" style="3" customWidth="1"/>
    <col min="2033" max="2033" width="11.5703125" style="3" customWidth="1"/>
    <col min="2034" max="2034" width="22.5703125" style="3" customWidth="1"/>
    <col min="2035" max="2035" width="9.7109375" style="3" customWidth="1"/>
    <col min="2036" max="2036" width="21.7109375" style="3" customWidth="1"/>
    <col min="2037" max="2037" width="24.42578125" style="3" customWidth="1"/>
    <col min="2038" max="2038" width="20.5703125" style="3" customWidth="1"/>
    <col min="2039" max="2039" width="10.5703125" style="3" customWidth="1"/>
    <col min="2040" max="2040" width="6.28515625" style="3" customWidth="1"/>
    <col min="2041" max="2044" width="8.5703125" style="3" customWidth="1"/>
    <col min="2045" max="2045" width="9.85546875" style="3" customWidth="1"/>
    <col min="2046" max="2046" width="15.140625" style="3" customWidth="1"/>
    <col min="2047" max="2047" width="19.85546875" style="3" customWidth="1"/>
    <col min="2048" max="2048" width="11.85546875" style="3" customWidth="1"/>
    <col min="2049" max="2049" width="10.85546875" style="3" customWidth="1"/>
    <col min="2050" max="2050" width="8.5703125" style="3" customWidth="1"/>
    <col min="2051" max="2062" width="6.7109375" style="3" customWidth="1"/>
    <col min="2063" max="2063" width="9.42578125" style="3" customWidth="1"/>
    <col min="2064" max="2064" width="6.7109375" style="3" customWidth="1"/>
    <col min="2065" max="2065" width="14.140625" style="3" customWidth="1"/>
    <col min="2066" max="2066" width="10" style="3" customWidth="1"/>
    <col min="2067" max="2067" width="6.140625" style="3" customWidth="1"/>
    <col min="2068" max="2069" width="8.5703125" style="3" customWidth="1"/>
    <col min="2070" max="2070" width="9.140625" style="3" customWidth="1"/>
    <col min="2071" max="2071" width="105" style="3" customWidth="1"/>
    <col min="2072" max="2072" width="10.42578125" style="3" customWidth="1"/>
    <col min="2073" max="2073" width="13.28515625" style="3" customWidth="1"/>
    <col min="2074" max="2074" width="11.28515625" style="3" customWidth="1"/>
    <col min="2075" max="2075" width="13.28515625" style="3" customWidth="1"/>
    <col min="2076" max="2281" width="11.42578125" style="3"/>
    <col min="2282" max="2282" width="1.42578125" style="3" customWidth="1"/>
    <col min="2283" max="2283" width="24.7109375" style="3" customWidth="1"/>
    <col min="2284" max="2284" width="14.28515625" style="3" customWidth="1"/>
    <col min="2285" max="2285" width="11.140625" style="3" customWidth="1"/>
    <col min="2286" max="2286" width="12.5703125" style="3" customWidth="1"/>
    <col min="2287" max="2287" width="17.7109375" style="3" customWidth="1"/>
    <col min="2288" max="2288" width="17.140625" style="3" customWidth="1"/>
    <col min="2289" max="2289" width="11.5703125" style="3" customWidth="1"/>
    <col min="2290" max="2290" width="22.5703125" style="3" customWidth="1"/>
    <col min="2291" max="2291" width="9.7109375" style="3" customWidth="1"/>
    <col min="2292" max="2292" width="21.7109375" style="3" customWidth="1"/>
    <col min="2293" max="2293" width="24.42578125" style="3" customWidth="1"/>
    <col min="2294" max="2294" width="20.5703125" style="3" customWidth="1"/>
    <col min="2295" max="2295" width="10.5703125" style="3" customWidth="1"/>
    <col min="2296" max="2296" width="6.28515625" style="3" customWidth="1"/>
    <col min="2297" max="2300" width="8.5703125" style="3" customWidth="1"/>
    <col min="2301" max="2301" width="9.85546875" style="3" customWidth="1"/>
    <col min="2302" max="2302" width="15.140625" style="3" customWidth="1"/>
    <col min="2303" max="2303" width="19.85546875" style="3" customWidth="1"/>
    <col min="2304" max="2304" width="11.85546875" style="3" customWidth="1"/>
    <col min="2305" max="2305" width="10.85546875" style="3" customWidth="1"/>
    <col min="2306" max="2306" width="8.5703125" style="3" customWidth="1"/>
    <col min="2307" max="2318" width="6.7109375" style="3" customWidth="1"/>
    <col min="2319" max="2319" width="9.42578125" style="3" customWidth="1"/>
    <col min="2320" max="2320" width="6.7109375" style="3" customWidth="1"/>
    <col min="2321" max="2321" width="14.140625" style="3" customWidth="1"/>
    <col min="2322" max="2322" width="10" style="3" customWidth="1"/>
    <col min="2323" max="2323" width="6.140625" style="3" customWidth="1"/>
    <col min="2324" max="2325" width="8.5703125" style="3" customWidth="1"/>
    <col min="2326" max="2326" width="9.140625" style="3" customWidth="1"/>
    <col min="2327" max="2327" width="105" style="3" customWidth="1"/>
    <col min="2328" max="2328" width="10.42578125" style="3" customWidth="1"/>
    <col min="2329" max="2329" width="13.28515625" style="3" customWidth="1"/>
    <col min="2330" max="2330" width="11.28515625" style="3" customWidth="1"/>
    <col min="2331" max="2331" width="13.28515625" style="3" customWidth="1"/>
    <col min="2332" max="2537" width="11.42578125" style="3"/>
    <col min="2538" max="2538" width="1.42578125" style="3" customWidth="1"/>
    <col min="2539" max="2539" width="24.7109375" style="3" customWidth="1"/>
    <col min="2540" max="2540" width="14.28515625" style="3" customWidth="1"/>
    <col min="2541" max="2541" width="11.140625" style="3" customWidth="1"/>
    <col min="2542" max="2542" width="12.5703125" style="3" customWidth="1"/>
    <col min="2543" max="2543" width="17.7109375" style="3" customWidth="1"/>
    <col min="2544" max="2544" width="17.140625" style="3" customWidth="1"/>
    <col min="2545" max="2545" width="11.5703125" style="3" customWidth="1"/>
    <col min="2546" max="2546" width="22.5703125" style="3" customWidth="1"/>
    <col min="2547" max="2547" width="9.7109375" style="3" customWidth="1"/>
    <col min="2548" max="2548" width="21.7109375" style="3" customWidth="1"/>
    <col min="2549" max="2549" width="24.42578125" style="3" customWidth="1"/>
    <col min="2550" max="2550" width="20.5703125" style="3" customWidth="1"/>
    <col min="2551" max="2551" width="10.5703125" style="3" customWidth="1"/>
    <col min="2552" max="2552" width="6.28515625" style="3" customWidth="1"/>
    <col min="2553" max="2556" width="8.5703125" style="3" customWidth="1"/>
    <col min="2557" max="2557" width="9.85546875" style="3" customWidth="1"/>
    <col min="2558" max="2558" width="15.140625" style="3" customWidth="1"/>
    <col min="2559" max="2559" width="19.85546875" style="3" customWidth="1"/>
    <col min="2560" max="2560" width="11.85546875" style="3" customWidth="1"/>
    <col min="2561" max="2561" width="10.85546875" style="3" customWidth="1"/>
    <col min="2562" max="2562" width="8.5703125" style="3" customWidth="1"/>
    <col min="2563" max="2574" width="6.7109375" style="3" customWidth="1"/>
    <col min="2575" max="2575" width="9.42578125" style="3" customWidth="1"/>
    <col min="2576" max="2576" width="6.7109375" style="3" customWidth="1"/>
    <col min="2577" max="2577" width="14.140625" style="3" customWidth="1"/>
    <col min="2578" max="2578" width="10" style="3" customWidth="1"/>
    <col min="2579" max="2579" width="6.140625" style="3" customWidth="1"/>
    <col min="2580" max="2581" width="8.5703125" style="3" customWidth="1"/>
    <col min="2582" max="2582" width="9.140625" style="3" customWidth="1"/>
    <col min="2583" max="2583" width="105" style="3" customWidth="1"/>
    <col min="2584" max="2584" width="10.42578125" style="3" customWidth="1"/>
    <col min="2585" max="2585" width="13.28515625" style="3" customWidth="1"/>
    <col min="2586" max="2586" width="11.28515625" style="3" customWidth="1"/>
    <col min="2587" max="2587" width="13.28515625" style="3" customWidth="1"/>
    <col min="2588" max="2793" width="11.42578125" style="3"/>
    <col min="2794" max="2794" width="1.42578125" style="3" customWidth="1"/>
    <col min="2795" max="2795" width="24.7109375" style="3" customWidth="1"/>
    <col min="2796" max="2796" width="14.28515625" style="3" customWidth="1"/>
    <col min="2797" max="2797" width="11.140625" style="3" customWidth="1"/>
    <col min="2798" max="2798" width="12.5703125" style="3" customWidth="1"/>
    <col min="2799" max="2799" width="17.7109375" style="3" customWidth="1"/>
    <col min="2800" max="2800" width="17.140625" style="3" customWidth="1"/>
    <col min="2801" max="2801" width="11.5703125" style="3" customWidth="1"/>
    <col min="2802" max="2802" width="22.5703125" style="3" customWidth="1"/>
    <col min="2803" max="2803" width="9.7109375" style="3" customWidth="1"/>
    <col min="2804" max="2804" width="21.7109375" style="3" customWidth="1"/>
    <col min="2805" max="2805" width="24.42578125" style="3" customWidth="1"/>
    <col min="2806" max="2806" width="20.5703125" style="3" customWidth="1"/>
    <col min="2807" max="2807" width="10.5703125" style="3" customWidth="1"/>
    <col min="2808" max="2808" width="6.28515625" style="3" customWidth="1"/>
    <col min="2809" max="2812" width="8.5703125" style="3" customWidth="1"/>
    <col min="2813" max="2813" width="9.85546875" style="3" customWidth="1"/>
    <col min="2814" max="2814" width="15.140625" style="3" customWidth="1"/>
    <col min="2815" max="2815" width="19.85546875" style="3" customWidth="1"/>
    <col min="2816" max="2816" width="11.85546875" style="3" customWidth="1"/>
    <col min="2817" max="2817" width="10.85546875" style="3" customWidth="1"/>
    <col min="2818" max="2818" width="8.5703125" style="3" customWidth="1"/>
    <col min="2819" max="2830" width="6.7109375" style="3" customWidth="1"/>
    <col min="2831" max="2831" width="9.42578125" style="3" customWidth="1"/>
    <col min="2832" max="2832" width="6.7109375" style="3" customWidth="1"/>
    <col min="2833" max="2833" width="14.140625" style="3" customWidth="1"/>
    <col min="2834" max="2834" width="10" style="3" customWidth="1"/>
    <col min="2835" max="2835" width="6.140625" style="3" customWidth="1"/>
    <col min="2836" max="2837" width="8.5703125" style="3" customWidth="1"/>
    <col min="2838" max="2838" width="9.140625" style="3" customWidth="1"/>
    <col min="2839" max="2839" width="105" style="3" customWidth="1"/>
    <col min="2840" max="2840" width="10.42578125" style="3" customWidth="1"/>
    <col min="2841" max="2841" width="13.28515625" style="3" customWidth="1"/>
    <col min="2842" max="2842" width="11.28515625" style="3" customWidth="1"/>
    <col min="2843" max="2843" width="13.28515625" style="3" customWidth="1"/>
    <col min="2844" max="3049" width="11.42578125" style="3"/>
    <col min="3050" max="3050" width="1.42578125" style="3" customWidth="1"/>
    <col min="3051" max="3051" width="24.7109375" style="3" customWidth="1"/>
    <col min="3052" max="3052" width="14.28515625" style="3" customWidth="1"/>
    <col min="3053" max="3053" width="11.140625" style="3" customWidth="1"/>
    <col min="3054" max="3054" width="12.5703125" style="3" customWidth="1"/>
    <col min="3055" max="3055" width="17.7109375" style="3" customWidth="1"/>
    <col min="3056" max="3056" width="17.140625" style="3" customWidth="1"/>
    <col min="3057" max="3057" width="11.5703125" style="3" customWidth="1"/>
    <col min="3058" max="3058" width="22.5703125" style="3" customWidth="1"/>
    <col min="3059" max="3059" width="9.7109375" style="3" customWidth="1"/>
    <col min="3060" max="3060" width="21.7109375" style="3" customWidth="1"/>
    <col min="3061" max="3061" width="24.42578125" style="3" customWidth="1"/>
    <col min="3062" max="3062" width="20.5703125" style="3" customWidth="1"/>
    <col min="3063" max="3063" width="10.5703125" style="3" customWidth="1"/>
    <col min="3064" max="3064" width="6.28515625" style="3" customWidth="1"/>
    <col min="3065" max="3068" width="8.5703125" style="3" customWidth="1"/>
    <col min="3069" max="3069" width="9.85546875" style="3" customWidth="1"/>
    <col min="3070" max="3070" width="15.140625" style="3" customWidth="1"/>
    <col min="3071" max="3071" width="19.85546875" style="3" customWidth="1"/>
    <col min="3072" max="3072" width="11.85546875" style="3" customWidth="1"/>
    <col min="3073" max="3073" width="10.85546875" style="3" customWidth="1"/>
    <col min="3074" max="3074" width="8.5703125" style="3" customWidth="1"/>
    <col min="3075" max="3086" width="6.7109375" style="3" customWidth="1"/>
    <col min="3087" max="3087" width="9.42578125" style="3" customWidth="1"/>
    <col min="3088" max="3088" width="6.7109375" style="3" customWidth="1"/>
    <col min="3089" max="3089" width="14.140625" style="3" customWidth="1"/>
    <col min="3090" max="3090" width="10" style="3" customWidth="1"/>
    <col min="3091" max="3091" width="6.140625" style="3" customWidth="1"/>
    <col min="3092" max="3093" width="8.5703125" style="3" customWidth="1"/>
    <col min="3094" max="3094" width="9.140625" style="3" customWidth="1"/>
    <col min="3095" max="3095" width="105" style="3" customWidth="1"/>
    <col min="3096" max="3096" width="10.42578125" style="3" customWidth="1"/>
    <col min="3097" max="3097" width="13.28515625" style="3" customWidth="1"/>
    <col min="3098" max="3098" width="11.28515625" style="3" customWidth="1"/>
    <col min="3099" max="3099" width="13.28515625" style="3" customWidth="1"/>
    <col min="3100" max="3305" width="11.42578125" style="3"/>
    <col min="3306" max="3306" width="1.42578125" style="3" customWidth="1"/>
    <col min="3307" max="3307" width="24.7109375" style="3" customWidth="1"/>
    <col min="3308" max="3308" width="14.28515625" style="3" customWidth="1"/>
    <col min="3309" max="3309" width="11.140625" style="3" customWidth="1"/>
    <col min="3310" max="3310" width="12.5703125" style="3" customWidth="1"/>
    <col min="3311" max="3311" width="17.7109375" style="3" customWidth="1"/>
    <col min="3312" max="3312" width="17.140625" style="3" customWidth="1"/>
    <col min="3313" max="3313" width="11.5703125" style="3" customWidth="1"/>
    <col min="3314" max="3314" width="22.5703125" style="3" customWidth="1"/>
    <col min="3315" max="3315" width="9.7109375" style="3" customWidth="1"/>
    <col min="3316" max="3316" width="21.7109375" style="3" customWidth="1"/>
    <col min="3317" max="3317" width="24.42578125" style="3" customWidth="1"/>
    <col min="3318" max="3318" width="20.5703125" style="3" customWidth="1"/>
    <col min="3319" max="3319" width="10.5703125" style="3" customWidth="1"/>
    <col min="3320" max="3320" width="6.28515625" style="3" customWidth="1"/>
    <col min="3321" max="3324" width="8.5703125" style="3" customWidth="1"/>
    <col min="3325" max="3325" width="9.85546875" style="3" customWidth="1"/>
    <col min="3326" max="3326" width="15.140625" style="3" customWidth="1"/>
    <col min="3327" max="3327" width="19.85546875" style="3" customWidth="1"/>
    <col min="3328" max="3328" width="11.85546875" style="3" customWidth="1"/>
    <col min="3329" max="3329" width="10.85546875" style="3" customWidth="1"/>
    <col min="3330" max="3330" width="8.5703125" style="3" customWidth="1"/>
    <col min="3331" max="3342" width="6.7109375" style="3" customWidth="1"/>
    <col min="3343" max="3343" width="9.42578125" style="3" customWidth="1"/>
    <col min="3344" max="3344" width="6.7109375" style="3" customWidth="1"/>
    <col min="3345" max="3345" width="14.140625" style="3" customWidth="1"/>
    <col min="3346" max="3346" width="10" style="3" customWidth="1"/>
    <col min="3347" max="3347" width="6.140625" style="3" customWidth="1"/>
    <col min="3348" max="3349" width="8.5703125" style="3" customWidth="1"/>
    <col min="3350" max="3350" width="9.140625" style="3" customWidth="1"/>
    <col min="3351" max="3351" width="105" style="3" customWidth="1"/>
    <col min="3352" max="3352" width="10.42578125" style="3" customWidth="1"/>
    <col min="3353" max="3353" width="13.28515625" style="3" customWidth="1"/>
    <col min="3354" max="3354" width="11.28515625" style="3" customWidth="1"/>
    <col min="3355" max="3355" width="13.28515625" style="3" customWidth="1"/>
    <col min="3356" max="3561" width="11.42578125" style="3"/>
    <col min="3562" max="3562" width="1.42578125" style="3" customWidth="1"/>
    <col min="3563" max="3563" width="24.7109375" style="3" customWidth="1"/>
    <col min="3564" max="3564" width="14.28515625" style="3" customWidth="1"/>
    <col min="3565" max="3565" width="11.140625" style="3" customWidth="1"/>
    <col min="3566" max="3566" width="12.5703125" style="3" customWidth="1"/>
    <col min="3567" max="3567" width="17.7109375" style="3" customWidth="1"/>
    <col min="3568" max="3568" width="17.140625" style="3" customWidth="1"/>
    <col min="3569" max="3569" width="11.5703125" style="3" customWidth="1"/>
    <col min="3570" max="3570" width="22.5703125" style="3" customWidth="1"/>
    <col min="3571" max="3571" width="9.7109375" style="3" customWidth="1"/>
    <col min="3572" max="3572" width="21.7109375" style="3" customWidth="1"/>
    <col min="3573" max="3573" width="24.42578125" style="3" customWidth="1"/>
    <col min="3574" max="3574" width="20.5703125" style="3" customWidth="1"/>
    <col min="3575" max="3575" width="10.5703125" style="3" customWidth="1"/>
    <col min="3576" max="3576" width="6.28515625" style="3" customWidth="1"/>
    <col min="3577" max="3580" width="8.5703125" style="3" customWidth="1"/>
    <col min="3581" max="3581" width="9.85546875" style="3" customWidth="1"/>
    <col min="3582" max="3582" width="15.140625" style="3" customWidth="1"/>
    <col min="3583" max="3583" width="19.85546875" style="3" customWidth="1"/>
    <col min="3584" max="3584" width="11.85546875" style="3" customWidth="1"/>
    <col min="3585" max="3585" width="10.85546875" style="3" customWidth="1"/>
    <col min="3586" max="3586" width="8.5703125" style="3" customWidth="1"/>
    <col min="3587" max="3598" width="6.7109375" style="3" customWidth="1"/>
    <col min="3599" max="3599" width="9.42578125" style="3" customWidth="1"/>
    <col min="3600" max="3600" width="6.7109375" style="3" customWidth="1"/>
    <col min="3601" max="3601" width="14.140625" style="3" customWidth="1"/>
    <col min="3602" max="3602" width="10" style="3" customWidth="1"/>
    <col min="3603" max="3603" width="6.140625" style="3" customWidth="1"/>
    <col min="3604" max="3605" width="8.5703125" style="3" customWidth="1"/>
    <col min="3606" max="3606" width="9.140625" style="3" customWidth="1"/>
    <col min="3607" max="3607" width="105" style="3" customWidth="1"/>
    <col min="3608" max="3608" width="10.42578125" style="3" customWidth="1"/>
    <col min="3609" max="3609" width="13.28515625" style="3" customWidth="1"/>
    <col min="3610" max="3610" width="11.28515625" style="3" customWidth="1"/>
    <col min="3611" max="3611" width="13.28515625" style="3" customWidth="1"/>
    <col min="3612" max="3817" width="11.42578125" style="3"/>
    <col min="3818" max="3818" width="1.42578125" style="3" customWidth="1"/>
    <col min="3819" max="3819" width="24.7109375" style="3" customWidth="1"/>
    <col min="3820" max="3820" width="14.28515625" style="3" customWidth="1"/>
    <col min="3821" max="3821" width="11.140625" style="3" customWidth="1"/>
    <col min="3822" max="3822" width="12.5703125" style="3" customWidth="1"/>
    <col min="3823" max="3823" width="17.7109375" style="3" customWidth="1"/>
    <col min="3824" max="3824" width="17.140625" style="3" customWidth="1"/>
    <col min="3825" max="3825" width="11.5703125" style="3" customWidth="1"/>
    <col min="3826" max="3826" width="22.5703125" style="3" customWidth="1"/>
    <col min="3827" max="3827" width="9.7109375" style="3" customWidth="1"/>
    <col min="3828" max="3828" width="21.7109375" style="3" customWidth="1"/>
    <col min="3829" max="3829" width="24.42578125" style="3" customWidth="1"/>
    <col min="3830" max="3830" width="20.5703125" style="3" customWidth="1"/>
    <col min="3831" max="3831" width="10.5703125" style="3" customWidth="1"/>
    <col min="3832" max="3832" width="6.28515625" style="3" customWidth="1"/>
    <col min="3833" max="3836" width="8.5703125" style="3" customWidth="1"/>
    <col min="3837" max="3837" width="9.85546875" style="3" customWidth="1"/>
    <col min="3838" max="3838" width="15.140625" style="3" customWidth="1"/>
    <col min="3839" max="3839" width="19.85546875" style="3" customWidth="1"/>
    <col min="3840" max="3840" width="11.85546875" style="3" customWidth="1"/>
    <col min="3841" max="3841" width="10.85546875" style="3" customWidth="1"/>
    <col min="3842" max="3842" width="8.5703125" style="3" customWidth="1"/>
    <col min="3843" max="3854" width="6.7109375" style="3" customWidth="1"/>
    <col min="3855" max="3855" width="9.42578125" style="3" customWidth="1"/>
    <col min="3856" max="3856" width="6.7109375" style="3" customWidth="1"/>
    <col min="3857" max="3857" width="14.140625" style="3" customWidth="1"/>
    <col min="3858" max="3858" width="10" style="3" customWidth="1"/>
    <col min="3859" max="3859" width="6.140625" style="3" customWidth="1"/>
    <col min="3860" max="3861" width="8.5703125" style="3" customWidth="1"/>
    <col min="3862" max="3862" width="9.140625" style="3" customWidth="1"/>
    <col min="3863" max="3863" width="105" style="3" customWidth="1"/>
    <col min="3864" max="3864" width="10.42578125" style="3" customWidth="1"/>
    <col min="3865" max="3865" width="13.28515625" style="3" customWidth="1"/>
    <col min="3866" max="3866" width="11.28515625" style="3" customWidth="1"/>
    <col min="3867" max="3867" width="13.28515625" style="3" customWidth="1"/>
    <col min="3868" max="4073" width="11.42578125" style="3"/>
    <col min="4074" max="4074" width="1.42578125" style="3" customWidth="1"/>
    <col min="4075" max="4075" width="24.7109375" style="3" customWidth="1"/>
    <col min="4076" max="4076" width="14.28515625" style="3" customWidth="1"/>
    <col min="4077" max="4077" width="11.140625" style="3" customWidth="1"/>
    <col min="4078" max="4078" width="12.5703125" style="3" customWidth="1"/>
    <col min="4079" max="4079" width="17.7109375" style="3" customWidth="1"/>
    <col min="4080" max="4080" width="17.140625" style="3" customWidth="1"/>
    <col min="4081" max="4081" width="11.5703125" style="3" customWidth="1"/>
    <col min="4082" max="4082" width="22.5703125" style="3" customWidth="1"/>
    <col min="4083" max="4083" width="9.7109375" style="3" customWidth="1"/>
    <col min="4084" max="4084" width="21.7109375" style="3" customWidth="1"/>
    <col min="4085" max="4085" width="24.42578125" style="3" customWidth="1"/>
    <col min="4086" max="4086" width="20.5703125" style="3" customWidth="1"/>
    <col min="4087" max="4087" width="10.5703125" style="3" customWidth="1"/>
    <col min="4088" max="4088" width="6.28515625" style="3" customWidth="1"/>
    <col min="4089" max="4092" width="8.5703125" style="3" customWidth="1"/>
    <col min="4093" max="4093" width="9.85546875" style="3" customWidth="1"/>
    <col min="4094" max="4094" width="15.140625" style="3" customWidth="1"/>
    <col min="4095" max="4095" width="19.85546875" style="3" customWidth="1"/>
    <col min="4096" max="4096" width="11.85546875" style="3" customWidth="1"/>
    <col min="4097" max="4097" width="10.85546875" style="3" customWidth="1"/>
    <col min="4098" max="4098" width="8.5703125" style="3" customWidth="1"/>
    <col min="4099" max="4110" width="6.7109375" style="3" customWidth="1"/>
    <col min="4111" max="4111" width="9.42578125" style="3" customWidth="1"/>
    <col min="4112" max="4112" width="6.7109375" style="3" customWidth="1"/>
    <col min="4113" max="4113" width="14.140625" style="3" customWidth="1"/>
    <col min="4114" max="4114" width="10" style="3" customWidth="1"/>
    <col min="4115" max="4115" width="6.140625" style="3" customWidth="1"/>
    <col min="4116" max="4117" width="8.5703125" style="3" customWidth="1"/>
    <col min="4118" max="4118" width="9.140625" style="3" customWidth="1"/>
    <col min="4119" max="4119" width="105" style="3" customWidth="1"/>
    <col min="4120" max="4120" width="10.42578125" style="3" customWidth="1"/>
    <col min="4121" max="4121" width="13.28515625" style="3" customWidth="1"/>
    <col min="4122" max="4122" width="11.28515625" style="3" customWidth="1"/>
    <col min="4123" max="4123" width="13.28515625" style="3" customWidth="1"/>
    <col min="4124" max="4329" width="11.42578125" style="3"/>
    <col min="4330" max="4330" width="1.42578125" style="3" customWidth="1"/>
    <col min="4331" max="4331" width="24.7109375" style="3" customWidth="1"/>
    <col min="4332" max="4332" width="14.28515625" style="3" customWidth="1"/>
    <col min="4333" max="4333" width="11.140625" style="3" customWidth="1"/>
    <col min="4334" max="4334" width="12.5703125" style="3" customWidth="1"/>
    <col min="4335" max="4335" width="17.7109375" style="3" customWidth="1"/>
    <col min="4336" max="4336" width="17.140625" style="3" customWidth="1"/>
    <col min="4337" max="4337" width="11.5703125" style="3" customWidth="1"/>
    <col min="4338" max="4338" width="22.5703125" style="3" customWidth="1"/>
    <col min="4339" max="4339" width="9.7109375" style="3" customWidth="1"/>
    <col min="4340" max="4340" width="21.7109375" style="3" customWidth="1"/>
    <col min="4341" max="4341" width="24.42578125" style="3" customWidth="1"/>
    <col min="4342" max="4342" width="20.5703125" style="3" customWidth="1"/>
    <col min="4343" max="4343" width="10.5703125" style="3" customWidth="1"/>
    <col min="4344" max="4344" width="6.28515625" style="3" customWidth="1"/>
    <col min="4345" max="4348" width="8.5703125" style="3" customWidth="1"/>
    <col min="4349" max="4349" width="9.85546875" style="3" customWidth="1"/>
    <col min="4350" max="4350" width="15.140625" style="3" customWidth="1"/>
    <col min="4351" max="4351" width="19.85546875" style="3" customWidth="1"/>
    <col min="4352" max="4352" width="11.85546875" style="3" customWidth="1"/>
    <col min="4353" max="4353" width="10.85546875" style="3" customWidth="1"/>
    <col min="4354" max="4354" width="8.5703125" style="3" customWidth="1"/>
    <col min="4355" max="4366" width="6.7109375" style="3" customWidth="1"/>
    <col min="4367" max="4367" width="9.42578125" style="3" customWidth="1"/>
    <col min="4368" max="4368" width="6.7109375" style="3" customWidth="1"/>
    <col min="4369" max="4369" width="14.140625" style="3" customWidth="1"/>
    <col min="4370" max="4370" width="10" style="3" customWidth="1"/>
    <col min="4371" max="4371" width="6.140625" style="3" customWidth="1"/>
    <col min="4372" max="4373" width="8.5703125" style="3" customWidth="1"/>
    <col min="4374" max="4374" width="9.140625" style="3" customWidth="1"/>
    <col min="4375" max="4375" width="105" style="3" customWidth="1"/>
    <col min="4376" max="4376" width="10.42578125" style="3" customWidth="1"/>
    <col min="4377" max="4377" width="13.28515625" style="3" customWidth="1"/>
    <col min="4378" max="4378" width="11.28515625" style="3" customWidth="1"/>
    <col min="4379" max="4379" width="13.28515625" style="3" customWidth="1"/>
    <col min="4380" max="4585" width="11.42578125" style="3"/>
    <col min="4586" max="4586" width="1.42578125" style="3" customWidth="1"/>
    <col min="4587" max="4587" width="24.7109375" style="3" customWidth="1"/>
    <col min="4588" max="4588" width="14.28515625" style="3" customWidth="1"/>
    <col min="4589" max="4589" width="11.140625" style="3" customWidth="1"/>
    <col min="4590" max="4590" width="12.5703125" style="3" customWidth="1"/>
    <col min="4591" max="4591" width="17.7109375" style="3" customWidth="1"/>
    <col min="4592" max="4592" width="17.140625" style="3" customWidth="1"/>
    <col min="4593" max="4593" width="11.5703125" style="3" customWidth="1"/>
    <col min="4594" max="4594" width="22.5703125" style="3" customWidth="1"/>
    <col min="4595" max="4595" width="9.7109375" style="3" customWidth="1"/>
    <col min="4596" max="4596" width="21.7109375" style="3" customWidth="1"/>
    <col min="4597" max="4597" width="24.42578125" style="3" customWidth="1"/>
    <col min="4598" max="4598" width="20.5703125" style="3" customWidth="1"/>
    <col min="4599" max="4599" width="10.5703125" style="3" customWidth="1"/>
    <col min="4600" max="4600" width="6.28515625" style="3" customWidth="1"/>
    <col min="4601" max="4604" width="8.5703125" style="3" customWidth="1"/>
    <col min="4605" max="4605" width="9.85546875" style="3" customWidth="1"/>
    <col min="4606" max="4606" width="15.140625" style="3" customWidth="1"/>
    <col min="4607" max="4607" width="19.85546875" style="3" customWidth="1"/>
    <col min="4608" max="4608" width="11.85546875" style="3" customWidth="1"/>
    <col min="4609" max="4609" width="10.85546875" style="3" customWidth="1"/>
    <col min="4610" max="4610" width="8.5703125" style="3" customWidth="1"/>
    <col min="4611" max="4622" width="6.7109375" style="3" customWidth="1"/>
    <col min="4623" max="4623" width="9.42578125" style="3" customWidth="1"/>
    <col min="4624" max="4624" width="6.7109375" style="3" customWidth="1"/>
    <col min="4625" max="4625" width="14.140625" style="3" customWidth="1"/>
    <col min="4626" max="4626" width="10" style="3" customWidth="1"/>
    <col min="4627" max="4627" width="6.140625" style="3" customWidth="1"/>
    <col min="4628" max="4629" width="8.5703125" style="3" customWidth="1"/>
    <col min="4630" max="4630" width="9.140625" style="3" customWidth="1"/>
    <col min="4631" max="4631" width="105" style="3" customWidth="1"/>
    <col min="4632" max="4632" width="10.42578125" style="3" customWidth="1"/>
    <col min="4633" max="4633" width="13.28515625" style="3" customWidth="1"/>
    <col min="4634" max="4634" width="11.28515625" style="3" customWidth="1"/>
    <col min="4635" max="4635" width="13.28515625" style="3" customWidth="1"/>
    <col min="4636" max="4841" width="11.42578125" style="3"/>
    <col min="4842" max="4842" width="1.42578125" style="3" customWidth="1"/>
    <col min="4843" max="4843" width="24.7109375" style="3" customWidth="1"/>
    <col min="4844" max="4844" width="14.28515625" style="3" customWidth="1"/>
    <col min="4845" max="4845" width="11.140625" style="3" customWidth="1"/>
    <col min="4846" max="4846" width="12.5703125" style="3" customWidth="1"/>
    <col min="4847" max="4847" width="17.7109375" style="3" customWidth="1"/>
    <col min="4848" max="4848" width="17.140625" style="3" customWidth="1"/>
    <col min="4849" max="4849" width="11.5703125" style="3" customWidth="1"/>
    <col min="4850" max="4850" width="22.5703125" style="3" customWidth="1"/>
    <col min="4851" max="4851" width="9.7109375" style="3" customWidth="1"/>
    <col min="4852" max="4852" width="21.7109375" style="3" customWidth="1"/>
    <col min="4853" max="4853" width="24.42578125" style="3" customWidth="1"/>
    <col min="4854" max="4854" width="20.5703125" style="3" customWidth="1"/>
    <col min="4855" max="4855" width="10.5703125" style="3" customWidth="1"/>
    <col min="4856" max="4856" width="6.28515625" style="3" customWidth="1"/>
    <col min="4857" max="4860" width="8.5703125" style="3" customWidth="1"/>
    <col min="4861" max="4861" width="9.85546875" style="3" customWidth="1"/>
    <col min="4862" max="4862" width="15.140625" style="3" customWidth="1"/>
    <col min="4863" max="4863" width="19.85546875" style="3" customWidth="1"/>
    <col min="4864" max="4864" width="11.85546875" style="3" customWidth="1"/>
    <col min="4865" max="4865" width="10.85546875" style="3" customWidth="1"/>
    <col min="4866" max="4866" width="8.5703125" style="3" customWidth="1"/>
    <col min="4867" max="4878" width="6.7109375" style="3" customWidth="1"/>
    <col min="4879" max="4879" width="9.42578125" style="3" customWidth="1"/>
    <col min="4880" max="4880" width="6.7109375" style="3" customWidth="1"/>
    <col min="4881" max="4881" width="14.140625" style="3" customWidth="1"/>
    <col min="4882" max="4882" width="10" style="3" customWidth="1"/>
    <col min="4883" max="4883" width="6.140625" style="3" customWidth="1"/>
    <col min="4884" max="4885" width="8.5703125" style="3" customWidth="1"/>
    <col min="4886" max="4886" width="9.140625" style="3" customWidth="1"/>
    <col min="4887" max="4887" width="105" style="3" customWidth="1"/>
    <col min="4888" max="4888" width="10.42578125" style="3" customWidth="1"/>
    <col min="4889" max="4889" width="13.28515625" style="3" customWidth="1"/>
    <col min="4890" max="4890" width="11.28515625" style="3" customWidth="1"/>
    <col min="4891" max="4891" width="13.28515625" style="3" customWidth="1"/>
    <col min="4892" max="5097" width="11.42578125" style="3"/>
    <col min="5098" max="5098" width="1.42578125" style="3" customWidth="1"/>
    <col min="5099" max="5099" width="24.7109375" style="3" customWidth="1"/>
    <col min="5100" max="5100" width="14.28515625" style="3" customWidth="1"/>
    <col min="5101" max="5101" width="11.140625" style="3" customWidth="1"/>
    <col min="5102" max="5102" width="12.5703125" style="3" customWidth="1"/>
    <col min="5103" max="5103" width="17.7109375" style="3" customWidth="1"/>
    <col min="5104" max="5104" width="17.140625" style="3" customWidth="1"/>
    <col min="5105" max="5105" width="11.5703125" style="3" customWidth="1"/>
    <col min="5106" max="5106" width="22.5703125" style="3" customWidth="1"/>
    <col min="5107" max="5107" width="9.7109375" style="3" customWidth="1"/>
    <col min="5108" max="5108" width="21.7109375" style="3" customWidth="1"/>
    <col min="5109" max="5109" width="24.42578125" style="3" customWidth="1"/>
    <col min="5110" max="5110" width="20.5703125" style="3" customWidth="1"/>
    <col min="5111" max="5111" width="10.5703125" style="3" customWidth="1"/>
    <col min="5112" max="5112" width="6.28515625" style="3" customWidth="1"/>
    <col min="5113" max="5116" width="8.5703125" style="3" customWidth="1"/>
    <col min="5117" max="5117" width="9.85546875" style="3" customWidth="1"/>
    <col min="5118" max="5118" width="15.140625" style="3" customWidth="1"/>
    <col min="5119" max="5119" width="19.85546875" style="3" customWidth="1"/>
    <col min="5120" max="5120" width="11.85546875" style="3" customWidth="1"/>
    <col min="5121" max="5121" width="10.85546875" style="3" customWidth="1"/>
    <col min="5122" max="5122" width="8.5703125" style="3" customWidth="1"/>
    <col min="5123" max="5134" width="6.7109375" style="3" customWidth="1"/>
    <col min="5135" max="5135" width="9.42578125" style="3" customWidth="1"/>
    <col min="5136" max="5136" width="6.7109375" style="3" customWidth="1"/>
    <col min="5137" max="5137" width="14.140625" style="3" customWidth="1"/>
    <col min="5138" max="5138" width="10" style="3" customWidth="1"/>
    <col min="5139" max="5139" width="6.140625" style="3" customWidth="1"/>
    <col min="5140" max="5141" width="8.5703125" style="3" customWidth="1"/>
    <col min="5142" max="5142" width="9.140625" style="3" customWidth="1"/>
    <col min="5143" max="5143" width="105" style="3" customWidth="1"/>
    <col min="5144" max="5144" width="10.42578125" style="3" customWidth="1"/>
    <col min="5145" max="5145" width="13.28515625" style="3" customWidth="1"/>
    <col min="5146" max="5146" width="11.28515625" style="3" customWidth="1"/>
    <col min="5147" max="5147" width="13.28515625" style="3" customWidth="1"/>
    <col min="5148" max="5353" width="11.42578125" style="3"/>
    <col min="5354" max="5354" width="1.42578125" style="3" customWidth="1"/>
    <col min="5355" max="5355" width="24.7109375" style="3" customWidth="1"/>
    <col min="5356" max="5356" width="14.28515625" style="3" customWidth="1"/>
    <col min="5357" max="5357" width="11.140625" style="3" customWidth="1"/>
    <col min="5358" max="5358" width="12.5703125" style="3" customWidth="1"/>
    <col min="5359" max="5359" width="17.7109375" style="3" customWidth="1"/>
    <col min="5360" max="5360" width="17.140625" style="3" customWidth="1"/>
    <col min="5361" max="5361" width="11.5703125" style="3" customWidth="1"/>
    <col min="5362" max="5362" width="22.5703125" style="3" customWidth="1"/>
    <col min="5363" max="5363" width="9.7109375" style="3" customWidth="1"/>
    <col min="5364" max="5364" width="21.7109375" style="3" customWidth="1"/>
    <col min="5365" max="5365" width="24.42578125" style="3" customWidth="1"/>
    <col min="5366" max="5366" width="20.5703125" style="3" customWidth="1"/>
    <col min="5367" max="5367" width="10.5703125" style="3" customWidth="1"/>
    <col min="5368" max="5368" width="6.28515625" style="3" customWidth="1"/>
    <col min="5369" max="5372" width="8.5703125" style="3" customWidth="1"/>
    <col min="5373" max="5373" width="9.85546875" style="3" customWidth="1"/>
    <col min="5374" max="5374" width="15.140625" style="3" customWidth="1"/>
    <col min="5375" max="5375" width="19.85546875" style="3" customWidth="1"/>
    <col min="5376" max="5376" width="11.85546875" style="3" customWidth="1"/>
    <col min="5377" max="5377" width="10.85546875" style="3" customWidth="1"/>
    <col min="5378" max="5378" width="8.5703125" style="3" customWidth="1"/>
    <col min="5379" max="5390" width="6.7109375" style="3" customWidth="1"/>
    <col min="5391" max="5391" width="9.42578125" style="3" customWidth="1"/>
    <col min="5392" max="5392" width="6.7109375" style="3" customWidth="1"/>
    <col min="5393" max="5393" width="14.140625" style="3" customWidth="1"/>
    <col min="5394" max="5394" width="10" style="3" customWidth="1"/>
    <col min="5395" max="5395" width="6.140625" style="3" customWidth="1"/>
    <col min="5396" max="5397" width="8.5703125" style="3" customWidth="1"/>
    <col min="5398" max="5398" width="9.140625" style="3" customWidth="1"/>
    <col min="5399" max="5399" width="105" style="3" customWidth="1"/>
    <col min="5400" max="5400" width="10.42578125" style="3" customWidth="1"/>
    <col min="5401" max="5401" width="13.28515625" style="3" customWidth="1"/>
    <col min="5402" max="5402" width="11.28515625" style="3" customWidth="1"/>
    <col min="5403" max="5403" width="13.28515625" style="3" customWidth="1"/>
    <col min="5404" max="5609" width="11.42578125" style="3"/>
    <col min="5610" max="5610" width="1.42578125" style="3" customWidth="1"/>
    <col min="5611" max="5611" width="24.7109375" style="3" customWidth="1"/>
    <col min="5612" max="5612" width="14.28515625" style="3" customWidth="1"/>
    <col min="5613" max="5613" width="11.140625" style="3" customWidth="1"/>
    <col min="5614" max="5614" width="12.5703125" style="3" customWidth="1"/>
    <col min="5615" max="5615" width="17.7109375" style="3" customWidth="1"/>
    <col min="5616" max="5616" width="17.140625" style="3" customWidth="1"/>
    <col min="5617" max="5617" width="11.5703125" style="3" customWidth="1"/>
    <col min="5618" max="5618" width="22.5703125" style="3" customWidth="1"/>
    <col min="5619" max="5619" width="9.7109375" style="3" customWidth="1"/>
    <col min="5620" max="5620" width="21.7109375" style="3" customWidth="1"/>
    <col min="5621" max="5621" width="24.42578125" style="3" customWidth="1"/>
    <col min="5622" max="5622" width="20.5703125" style="3" customWidth="1"/>
    <col min="5623" max="5623" width="10.5703125" style="3" customWidth="1"/>
    <col min="5624" max="5624" width="6.28515625" style="3" customWidth="1"/>
    <col min="5625" max="5628" width="8.5703125" style="3" customWidth="1"/>
    <col min="5629" max="5629" width="9.85546875" style="3" customWidth="1"/>
    <col min="5630" max="5630" width="15.140625" style="3" customWidth="1"/>
    <col min="5631" max="5631" width="19.85546875" style="3" customWidth="1"/>
    <col min="5632" max="5632" width="11.85546875" style="3" customWidth="1"/>
    <col min="5633" max="5633" width="10.85546875" style="3" customWidth="1"/>
    <col min="5634" max="5634" width="8.5703125" style="3" customWidth="1"/>
    <col min="5635" max="5646" width="6.7109375" style="3" customWidth="1"/>
    <col min="5647" max="5647" width="9.42578125" style="3" customWidth="1"/>
    <col min="5648" max="5648" width="6.7109375" style="3" customWidth="1"/>
    <col min="5649" max="5649" width="14.140625" style="3" customWidth="1"/>
    <col min="5650" max="5650" width="10" style="3" customWidth="1"/>
    <col min="5651" max="5651" width="6.140625" style="3" customWidth="1"/>
    <col min="5652" max="5653" width="8.5703125" style="3" customWidth="1"/>
    <col min="5654" max="5654" width="9.140625" style="3" customWidth="1"/>
    <col min="5655" max="5655" width="105" style="3" customWidth="1"/>
    <col min="5656" max="5656" width="10.42578125" style="3" customWidth="1"/>
    <col min="5657" max="5657" width="13.28515625" style="3" customWidth="1"/>
    <col min="5658" max="5658" width="11.28515625" style="3" customWidth="1"/>
    <col min="5659" max="5659" width="13.28515625" style="3" customWidth="1"/>
    <col min="5660" max="5865" width="11.42578125" style="3"/>
    <col min="5866" max="5866" width="1.42578125" style="3" customWidth="1"/>
    <col min="5867" max="5867" width="24.7109375" style="3" customWidth="1"/>
    <col min="5868" max="5868" width="14.28515625" style="3" customWidth="1"/>
    <col min="5869" max="5869" width="11.140625" style="3" customWidth="1"/>
    <col min="5870" max="5870" width="12.5703125" style="3" customWidth="1"/>
    <col min="5871" max="5871" width="17.7109375" style="3" customWidth="1"/>
    <col min="5872" max="5872" width="17.140625" style="3" customWidth="1"/>
    <col min="5873" max="5873" width="11.5703125" style="3" customWidth="1"/>
    <col min="5874" max="5874" width="22.5703125" style="3" customWidth="1"/>
    <col min="5875" max="5875" width="9.7109375" style="3" customWidth="1"/>
    <col min="5876" max="5876" width="21.7109375" style="3" customWidth="1"/>
    <col min="5877" max="5877" width="24.42578125" style="3" customWidth="1"/>
    <col min="5878" max="5878" width="20.5703125" style="3" customWidth="1"/>
    <col min="5879" max="5879" width="10.5703125" style="3" customWidth="1"/>
    <col min="5880" max="5880" width="6.28515625" style="3" customWidth="1"/>
    <col min="5881" max="5884" width="8.5703125" style="3" customWidth="1"/>
    <col min="5885" max="5885" width="9.85546875" style="3" customWidth="1"/>
    <col min="5886" max="5886" width="15.140625" style="3" customWidth="1"/>
    <col min="5887" max="5887" width="19.85546875" style="3" customWidth="1"/>
    <col min="5888" max="5888" width="11.85546875" style="3" customWidth="1"/>
    <col min="5889" max="5889" width="10.85546875" style="3" customWidth="1"/>
    <col min="5890" max="5890" width="8.5703125" style="3" customWidth="1"/>
    <col min="5891" max="5902" width="6.7109375" style="3" customWidth="1"/>
    <col min="5903" max="5903" width="9.42578125" style="3" customWidth="1"/>
    <col min="5904" max="5904" width="6.7109375" style="3" customWidth="1"/>
    <col min="5905" max="5905" width="14.140625" style="3" customWidth="1"/>
    <col min="5906" max="5906" width="10" style="3" customWidth="1"/>
    <col min="5907" max="5907" width="6.140625" style="3" customWidth="1"/>
    <col min="5908" max="5909" width="8.5703125" style="3" customWidth="1"/>
    <col min="5910" max="5910" width="9.140625" style="3" customWidth="1"/>
    <col min="5911" max="5911" width="105" style="3" customWidth="1"/>
    <col min="5912" max="5912" width="10.42578125" style="3" customWidth="1"/>
    <col min="5913" max="5913" width="13.28515625" style="3" customWidth="1"/>
    <col min="5914" max="5914" width="11.28515625" style="3" customWidth="1"/>
    <col min="5915" max="5915" width="13.28515625" style="3" customWidth="1"/>
    <col min="5916" max="6121" width="11.42578125" style="3"/>
    <col min="6122" max="6122" width="1.42578125" style="3" customWidth="1"/>
    <col min="6123" max="6123" width="24.7109375" style="3" customWidth="1"/>
    <col min="6124" max="6124" width="14.28515625" style="3" customWidth="1"/>
    <col min="6125" max="6125" width="11.140625" style="3" customWidth="1"/>
    <col min="6126" max="6126" width="12.5703125" style="3" customWidth="1"/>
    <col min="6127" max="6127" width="17.7109375" style="3" customWidth="1"/>
    <col min="6128" max="6128" width="17.140625" style="3" customWidth="1"/>
    <col min="6129" max="6129" width="11.5703125" style="3" customWidth="1"/>
    <col min="6130" max="6130" width="22.5703125" style="3" customWidth="1"/>
    <col min="6131" max="6131" width="9.7109375" style="3" customWidth="1"/>
    <col min="6132" max="6132" width="21.7109375" style="3" customWidth="1"/>
    <col min="6133" max="6133" width="24.42578125" style="3" customWidth="1"/>
    <col min="6134" max="6134" width="20.5703125" style="3" customWidth="1"/>
    <col min="6135" max="6135" width="10.5703125" style="3" customWidth="1"/>
    <col min="6136" max="6136" width="6.28515625" style="3" customWidth="1"/>
    <col min="6137" max="6140" width="8.5703125" style="3" customWidth="1"/>
    <col min="6141" max="6141" width="9.85546875" style="3" customWidth="1"/>
    <col min="6142" max="6142" width="15.140625" style="3" customWidth="1"/>
    <col min="6143" max="6143" width="19.85546875" style="3" customWidth="1"/>
    <col min="6144" max="6144" width="11.85546875" style="3" customWidth="1"/>
    <col min="6145" max="6145" width="10.85546875" style="3" customWidth="1"/>
    <col min="6146" max="6146" width="8.5703125" style="3" customWidth="1"/>
    <col min="6147" max="6158" width="6.7109375" style="3" customWidth="1"/>
    <col min="6159" max="6159" width="9.42578125" style="3" customWidth="1"/>
    <col min="6160" max="6160" width="6.7109375" style="3" customWidth="1"/>
    <col min="6161" max="6161" width="14.140625" style="3" customWidth="1"/>
    <col min="6162" max="6162" width="10" style="3" customWidth="1"/>
    <col min="6163" max="6163" width="6.140625" style="3" customWidth="1"/>
    <col min="6164" max="6165" width="8.5703125" style="3" customWidth="1"/>
    <col min="6166" max="6166" width="9.140625" style="3" customWidth="1"/>
    <col min="6167" max="6167" width="105" style="3" customWidth="1"/>
    <col min="6168" max="6168" width="10.42578125" style="3" customWidth="1"/>
    <col min="6169" max="6169" width="13.28515625" style="3" customWidth="1"/>
    <col min="6170" max="6170" width="11.28515625" style="3" customWidth="1"/>
    <col min="6171" max="6171" width="13.28515625" style="3" customWidth="1"/>
    <col min="6172" max="6377" width="11.42578125" style="3"/>
    <col min="6378" max="6378" width="1.42578125" style="3" customWidth="1"/>
    <col min="6379" max="6379" width="24.7109375" style="3" customWidth="1"/>
    <col min="6380" max="6380" width="14.28515625" style="3" customWidth="1"/>
    <col min="6381" max="6381" width="11.140625" style="3" customWidth="1"/>
    <col min="6382" max="6382" width="12.5703125" style="3" customWidth="1"/>
    <col min="6383" max="6383" width="17.7109375" style="3" customWidth="1"/>
    <col min="6384" max="6384" width="17.140625" style="3" customWidth="1"/>
    <col min="6385" max="6385" width="11.5703125" style="3" customWidth="1"/>
    <col min="6386" max="6386" width="22.5703125" style="3" customWidth="1"/>
    <col min="6387" max="6387" width="9.7109375" style="3" customWidth="1"/>
    <col min="6388" max="6388" width="21.7109375" style="3" customWidth="1"/>
    <col min="6389" max="6389" width="24.42578125" style="3" customWidth="1"/>
    <col min="6390" max="6390" width="20.5703125" style="3" customWidth="1"/>
    <col min="6391" max="6391" width="10.5703125" style="3" customWidth="1"/>
    <col min="6392" max="6392" width="6.28515625" style="3" customWidth="1"/>
    <col min="6393" max="6396" width="8.5703125" style="3" customWidth="1"/>
    <col min="6397" max="6397" width="9.85546875" style="3" customWidth="1"/>
    <col min="6398" max="6398" width="15.140625" style="3" customWidth="1"/>
    <col min="6399" max="6399" width="19.85546875" style="3" customWidth="1"/>
    <col min="6400" max="6400" width="11.85546875" style="3" customWidth="1"/>
    <col min="6401" max="6401" width="10.85546875" style="3" customWidth="1"/>
    <col min="6402" max="6402" width="8.5703125" style="3" customWidth="1"/>
    <col min="6403" max="6414" width="6.7109375" style="3" customWidth="1"/>
    <col min="6415" max="6415" width="9.42578125" style="3" customWidth="1"/>
    <col min="6416" max="6416" width="6.7109375" style="3" customWidth="1"/>
    <col min="6417" max="6417" width="14.140625" style="3" customWidth="1"/>
    <col min="6418" max="6418" width="10" style="3" customWidth="1"/>
    <col min="6419" max="6419" width="6.140625" style="3" customWidth="1"/>
    <col min="6420" max="6421" width="8.5703125" style="3" customWidth="1"/>
    <col min="6422" max="6422" width="9.140625" style="3" customWidth="1"/>
    <col min="6423" max="6423" width="105" style="3" customWidth="1"/>
    <col min="6424" max="6424" width="10.42578125" style="3" customWidth="1"/>
    <col min="6425" max="6425" width="13.28515625" style="3" customWidth="1"/>
    <col min="6426" max="6426" width="11.28515625" style="3" customWidth="1"/>
    <col min="6427" max="6427" width="13.28515625" style="3" customWidth="1"/>
    <col min="6428" max="6633" width="11.42578125" style="3"/>
    <col min="6634" max="6634" width="1.42578125" style="3" customWidth="1"/>
    <col min="6635" max="6635" width="24.7109375" style="3" customWidth="1"/>
    <col min="6636" max="6636" width="14.28515625" style="3" customWidth="1"/>
    <col min="6637" max="6637" width="11.140625" style="3" customWidth="1"/>
    <col min="6638" max="6638" width="12.5703125" style="3" customWidth="1"/>
    <col min="6639" max="6639" width="17.7109375" style="3" customWidth="1"/>
    <col min="6640" max="6640" width="17.140625" style="3" customWidth="1"/>
    <col min="6641" max="6641" width="11.5703125" style="3" customWidth="1"/>
    <col min="6642" max="6642" width="22.5703125" style="3" customWidth="1"/>
    <col min="6643" max="6643" width="9.7109375" style="3" customWidth="1"/>
    <col min="6644" max="6644" width="21.7109375" style="3" customWidth="1"/>
    <col min="6645" max="6645" width="24.42578125" style="3" customWidth="1"/>
    <col min="6646" max="6646" width="20.5703125" style="3" customWidth="1"/>
    <col min="6647" max="6647" width="10.5703125" style="3" customWidth="1"/>
    <col min="6648" max="6648" width="6.28515625" style="3" customWidth="1"/>
    <col min="6649" max="6652" width="8.5703125" style="3" customWidth="1"/>
    <col min="6653" max="6653" width="9.85546875" style="3" customWidth="1"/>
    <col min="6654" max="6654" width="15.140625" style="3" customWidth="1"/>
    <col min="6655" max="6655" width="19.85546875" style="3" customWidth="1"/>
    <col min="6656" max="6656" width="11.85546875" style="3" customWidth="1"/>
    <col min="6657" max="6657" width="10.85546875" style="3" customWidth="1"/>
    <col min="6658" max="6658" width="8.5703125" style="3" customWidth="1"/>
    <col min="6659" max="6670" width="6.7109375" style="3" customWidth="1"/>
    <col min="6671" max="6671" width="9.42578125" style="3" customWidth="1"/>
    <col min="6672" max="6672" width="6.7109375" style="3" customWidth="1"/>
    <col min="6673" max="6673" width="14.140625" style="3" customWidth="1"/>
    <col min="6674" max="6674" width="10" style="3" customWidth="1"/>
    <col min="6675" max="6675" width="6.140625" style="3" customWidth="1"/>
    <col min="6676" max="6677" width="8.5703125" style="3" customWidth="1"/>
    <col min="6678" max="6678" width="9.140625" style="3" customWidth="1"/>
    <col min="6679" max="6679" width="105" style="3" customWidth="1"/>
    <col min="6680" max="6680" width="10.42578125" style="3" customWidth="1"/>
    <col min="6681" max="6681" width="13.28515625" style="3" customWidth="1"/>
    <col min="6682" max="6682" width="11.28515625" style="3" customWidth="1"/>
    <col min="6683" max="6683" width="13.28515625" style="3" customWidth="1"/>
    <col min="6684" max="6889" width="11.42578125" style="3"/>
    <col min="6890" max="6890" width="1.42578125" style="3" customWidth="1"/>
    <col min="6891" max="6891" width="24.7109375" style="3" customWidth="1"/>
    <col min="6892" max="6892" width="14.28515625" style="3" customWidth="1"/>
    <col min="6893" max="6893" width="11.140625" style="3" customWidth="1"/>
    <col min="6894" max="6894" width="12.5703125" style="3" customWidth="1"/>
    <col min="6895" max="6895" width="17.7109375" style="3" customWidth="1"/>
    <col min="6896" max="6896" width="17.140625" style="3" customWidth="1"/>
    <col min="6897" max="6897" width="11.5703125" style="3" customWidth="1"/>
    <col min="6898" max="6898" width="22.5703125" style="3" customWidth="1"/>
    <col min="6899" max="6899" width="9.7109375" style="3" customWidth="1"/>
    <col min="6900" max="6900" width="21.7109375" style="3" customWidth="1"/>
    <col min="6901" max="6901" width="24.42578125" style="3" customWidth="1"/>
    <col min="6902" max="6902" width="20.5703125" style="3" customWidth="1"/>
    <col min="6903" max="6903" width="10.5703125" style="3" customWidth="1"/>
    <col min="6904" max="6904" width="6.28515625" style="3" customWidth="1"/>
    <col min="6905" max="6908" width="8.5703125" style="3" customWidth="1"/>
    <col min="6909" max="6909" width="9.85546875" style="3" customWidth="1"/>
    <col min="6910" max="6910" width="15.140625" style="3" customWidth="1"/>
    <col min="6911" max="6911" width="19.85546875" style="3" customWidth="1"/>
    <col min="6912" max="6912" width="11.85546875" style="3" customWidth="1"/>
    <col min="6913" max="6913" width="10.85546875" style="3" customWidth="1"/>
    <col min="6914" max="6914" width="8.5703125" style="3" customWidth="1"/>
    <col min="6915" max="6926" width="6.7109375" style="3" customWidth="1"/>
    <col min="6927" max="6927" width="9.42578125" style="3" customWidth="1"/>
    <col min="6928" max="6928" width="6.7109375" style="3" customWidth="1"/>
    <col min="6929" max="6929" width="14.140625" style="3" customWidth="1"/>
    <col min="6930" max="6930" width="10" style="3" customWidth="1"/>
    <col min="6931" max="6931" width="6.140625" style="3" customWidth="1"/>
    <col min="6932" max="6933" width="8.5703125" style="3" customWidth="1"/>
    <col min="6934" max="6934" width="9.140625" style="3" customWidth="1"/>
    <col min="6935" max="6935" width="105" style="3" customWidth="1"/>
    <col min="6936" max="6936" width="10.42578125" style="3" customWidth="1"/>
    <col min="6937" max="6937" width="13.28515625" style="3" customWidth="1"/>
    <col min="6938" max="6938" width="11.28515625" style="3" customWidth="1"/>
    <col min="6939" max="6939" width="13.28515625" style="3" customWidth="1"/>
    <col min="6940" max="7145" width="11.42578125" style="3"/>
    <col min="7146" max="7146" width="1.42578125" style="3" customWidth="1"/>
    <col min="7147" max="7147" width="24.7109375" style="3" customWidth="1"/>
    <col min="7148" max="7148" width="14.28515625" style="3" customWidth="1"/>
    <col min="7149" max="7149" width="11.140625" style="3" customWidth="1"/>
    <col min="7150" max="7150" width="12.5703125" style="3" customWidth="1"/>
    <col min="7151" max="7151" width="17.7109375" style="3" customWidth="1"/>
    <col min="7152" max="7152" width="17.140625" style="3" customWidth="1"/>
    <col min="7153" max="7153" width="11.5703125" style="3" customWidth="1"/>
    <col min="7154" max="7154" width="22.5703125" style="3" customWidth="1"/>
    <col min="7155" max="7155" width="9.7109375" style="3" customWidth="1"/>
    <col min="7156" max="7156" width="21.7109375" style="3" customWidth="1"/>
    <col min="7157" max="7157" width="24.42578125" style="3" customWidth="1"/>
    <col min="7158" max="7158" width="20.5703125" style="3" customWidth="1"/>
    <col min="7159" max="7159" width="10.5703125" style="3" customWidth="1"/>
    <col min="7160" max="7160" width="6.28515625" style="3" customWidth="1"/>
    <col min="7161" max="7164" width="8.5703125" style="3" customWidth="1"/>
    <col min="7165" max="7165" width="9.85546875" style="3" customWidth="1"/>
    <col min="7166" max="7166" width="15.140625" style="3" customWidth="1"/>
    <col min="7167" max="7167" width="19.85546875" style="3" customWidth="1"/>
    <col min="7168" max="7168" width="11.85546875" style="3" customWidth="1"/>
    <col min="7169" max="7169" width="10.85546875" style="3" customWidth="1"/>
    <col min="7170" max="7170" width="8.5703125" style="3" customWidth="1"/>
    <col min="7171" max="7182" width="6.7109375" style="3" customWidth="1"/>
    <col min="7183" max="7183" width="9.42578125" style="3" customWidth="1"/>
    <col min="7184" max="7184" width="6.7109375" style="3" customWidth="1"/>
    <col min="7185" max="7185" width="14.140625" style="3" customWidth="1"/>
    <col min="7186" max="7186" width="10" style="3" customWidth="1"/>
    <col min="7187" max="7187" width="6.140625" style="3" customWidth="1"/>
    <col min="7188" max="7189" width="8.5703125" style="3" customWidth="1"/>
    <col min="7190" max="7190" width="9.140625" style="3" customWidth="1"/>
    <col min="7191" max="7191" width="105" style="3" customWidth="1"/>
    <col min="7192" max="7192" width="10.42578125" style="3" customWidth="1"/>
    <col min="7193" max="7193" width="13.28515625" style="3" customWidth="1"/>
    <col min="7194" max="7194" width="11.28515625" style="3" customWidth="1"/>
    <col min="7195" max="7195" width="13.28515625" style="3" customWidth="1"/>
    <col min="7196" max="7401" width="11.42578125" style="3"/>
    <col min="7402" max="7402" width="1.42578125" style="3" customWidth="1"/>
    <col min="7403" max="7403" width="24.7109375" style="3" customWidth="1"/>
    <col min="7404" max="7404" width="14.28515625" style="3" customWidth="1"/>
    <col min="7405" max="7405" width="11.140625" style="3" customWidth="1"/>
    <col min="7406" max="7406" width="12.5703125" style="3" customWidth="1"/>
    <col min="7407" max="7407" width="17.7109375" style="3" customWidth="1"/>
    <col min="7408" max="7408" width="17.140625" style="3" customWidth="1"/>
    <col min="7409" max="7409" width="11.5703125" style="3" customWidth="1"/>
    <col min="7410" max="7410" width="22.5703125" style="3" customWidth="1"/>
    <col min="7411" max="7411" width="9.7109375" style="3" customWidth="1"/>
    <col min="7412" max="7412" width="21.7109375" style="3" customWidth="1"/>
    <col min="7413" max="7413" width="24.42578125" style="3" customWidth="1"/>
    <col min="7414" max="7414" width="20.5703125" style="3" customWidth="1"/>
    <col min="7415" max="7415" width="10.5703125" style="3" customWidth="1"/>
    <col min="7416" max="7416" width="6.28515625" style="3" customWidth="1"/>
    <col min="7417" max="7420" width="8.5703125" style="3" customWidth="1"/>
    <col min="7421" max="7421" width="9.85546875" style="3" customWidth="1"/>
    <col min="7422" max="7422" width="15.140625" style="3" customWidth="1"/>
    <col min="7423" max="7423" width="19.85546875" style="3" customWidth="1"/>
    <col min="7424" max="7424" width="11.85546875" style="3" customWidth="1"/>
    <col min="7425" max="7425" width="10.85546875" style="3" customWidth="1"/>
    <col min="7426" max="7426" width="8.5703125" style="3" customWidth="1"/>
    <col min="7427" max="7438" width="6.7109375" style="3" customWidth="1"/>
    <col min="7439" max="7439" width="9.42578125" style="3" customWidth="1"/>
    <col min="7440" max="7440" width="6.7109375" style="3" customWidth="1"/>
    <col min="7441" max="7441" width="14.140625" style="3" customWidth="1"/>
    <col min="7442" max="7442" width="10" style="3" customWidth="1"/>
    <col min="7443" max="7443" width="6.140625" style="3" customWidth="1"/>
    <col min="7444" max="7445" width="8.5703125" style="3" customWidth="1"/>
    <col min="7446" max="7446" width="9.140625" style="3" customWidth="1"/>
    <col min="7447" max="7447" width="105" style="3" customWidth="1"/>
    <col min="7448" max="7448" width="10.42578125" style="3" customWidth="1"/>
    <col min="7449" max="7449" width="13.28515625" style="3" customWidth="1"/>
    <col min="7450" max="7450" width="11.28515625" style="3" customWidth="1"/>
    <col min="7451" max="7451" width="13.28515625" style="3" customWidth="1"/>
    <col min="7452" max="7657" width="11.42578125" style="3"/>
    <col min="7658" max="7658" width="1.42578125" style="3" customWidth="1"/>
    <col min="7659" max="7659" width="24.7109375" style="3" customWidth="1"/>
    <col min="7660" max="7660" width="14.28515625" style="3" customWidth="1"/>
    <col min="7661" max="7661" width="11.140625" style="3" customWidth="1"/>
    <col min="7662" max="7662" width="12.5703125" style="3" customWidth="1"/>
    <col min="7663" max="7663" width="17.7109375" style="3" customWidth="1"/>
    <col min="7664" max="7664" width="17.140625" style="3" customWidth="1"/>
    <col min="7665" max="7665" width="11.5703125" style="3" customWidth="1"/>
    <col min="7666" max="7666" width="22.5703125" style="3" customWidth="1"/>
    <col min="7667" max="7667" width="9.7109375" style="3" customWidth="1"/>
    <col min="7668" max="7668" width="21.7109375" style="3" customWidth="1"/>
    <col min="7669" max="7669" width="24.42578125" style="3" customWidth="1"/>
    <col min="7670" max="7670" width="20.5703125" style="3" customWidth="1"/>
    <col min="7671" max="7671" width="10.5703125" style="3" customWidth="1"/>
    <col min="7672" max="7672" width="6.28515625" style="3" customWidth="1"/>
    <col min="7673" max="7676" width="8.5703125" style="3" customWidth="1"/>
    <col min="7677" max="7677" width="9.85546875" style="3" customWidth="1"/>
    <col min="7678" max="7678" width="15.140625" style="3" customWidth="1"/>
    <col min="7679" max="7679" width="19.85546875" style="3" customWidth="1"/>
    <col min="7680" max="7680" width="11.85546875" style="3" customWidth="1"/>
    <col min="7681" max="7681" width="10.85546875" style="3" customWidth="1"/>
    <col min="7682" max="7682" width="8.5703125" style="3" customWidth="1"/>
    <col min="7683" max="7694" width="6.7109375" style="3" customWidth="1"/>
    <col min="7695" max="7695" width="9.42578125" style="3" customWidth="1"/>
    <col min="7696" max="7696" width="6.7109375" style="3" customWidth="1"/>
    <col min="7697" max="7697" width="14.140625" style="3" customWidth="1"/>
    <col min="7698" max="7698" width="10" style="3" customWidth="1"/>
    <col min="7699" max="7699" width="6.140625" style="3" customWidth="1"/>
    <col min="7700" max="7701" width="8.5703125" style="3" customWidth="1"/>
    <col min="7702" max="7702" width="9.140625" style="3" customWidth="1"/>
    <col min="7703" max="7703" width="105" style="3" customWidth="1"/>
    <col min="7704" max="7704" width="10.42578125" style="3" customWidth="1"/>
    <col min="7705" max="7705" width="13.28515625" style="3" customWidth="1"/>
    <col min="7706" max="7706" width="11.28515625" style="3" customWidth="1"/>
    <col min="7707" max="7707" width="13.28515625" style="3" customWidth="1"/>
    <col min="7708" max="7913" width="11.42578125" style="3"/>
    <col min="7914" max="7914" width="1.42578125" style="3" customWidth="1"/>
    <col min="7915" max="7915" width="24.7109375" style="3" customWidth="1"/>
    <col min="7916" max="7916" width="14.28515625" style="3" customWidth="1"/>
    <col min="7917" max="7917" width="11.140625" style="3" customWidth="1"/>
    <col min="7918" max="7918" width="12.5703125" style="3" customWidth="1"/>
    <col min="7919" max="7919" width="17.7109375" style="3" customWidth="1"/>
    <col min="7920" max="7920" width="17.140625" style="3" customWidth="1"/>
    <col min="7921" max="7921" width="11.5703125" style="3" customWidth="1"/>
    <col min="7922" max="7922" width="22.5703125" style="3" customWidth="1"/>
    <col min="7923" max="7923" width="9.7109375" style="3" customWidth="1"/>
    <col min="7924" max="7924" width="21.7109375" style="3" customWidth="1"/>
    <col min="7925" max="7925" width="24.42578125" style="3" customWidth="1"/>
    <col min="7926" max="7926" width="20.5703125" style="3" customWidth="1"/>
    <col min="7927" max="7927" width="10.5703125" style="3" customWidth="1"/>
    <col min="7928" max="7928" width="6.28515625" style="3" customWidth="1"/>
    <col min="7929" max="7932" width="8.5703125" style="3" customWidth="1"/>
    <col min="7933" max="7933" width="9.85546875" style="3" customWidth="1"/>
    <col min="7934" max="7934" width="15.140625" style="3" customWidth="1"/>
    <col min="7935" max="7935" width="19.85546875" style="3" customWidth="1"/>
    <col min="7936" max="7936" width="11.85546875" style="3" customWidth="1"/>
    <col min="7937" max="7937" width="10.85546875" style="3" customWidth="1"/>
    <col min="7938" max="7938" width="8.5703125" style="3" customWidth="1"/>
    <col min="7939" max="7950" width="6.7109375" style="3" customWidth="1"/>
    <col min="7951" max="7951" width="9.42578125" style="3" customWidth="1"/>
    <col min="7952" max="7952" width="6.7109375" style="3" customWidth="1"/>
    <col min="7953" max="7953" width="14.140625" style="3" customWidth="1"/>
    <col min="7954" max="7954" width="10" style="3" customWidth="1"/>
    <col min="7955" max="7955" width="6.140625" style="3" customWidth="1"/>
    <col min="7956" max="7957" width="8.5703125" style="3" customWidth="1"/>
    <col min="7958" max="7958" width="9.140625" style="3" customWidth="1"/>
    <col min="7959" max="7959" width="105" style="3" customWidth="1"/>
    <col min="7960" max="7960" width="10.42578125" style="3" customWidth="1"/>
    <col min="7961" max="7961" width="13.28515625" style="3" customWidth="1"/>
    <col min="7962" max="7962" width="11.28515625" style="3" customWidth="1"/>
    <col min="7963" max="7963" width="13.28515625" style="3" customWidth="1"/>
    <col min="7964" max="8169" width="11.42578125" style="3"/>
    <col min="8170" max="8170" width="1.42578125" style="3" customWidth="1"/>
    <col min="8171" max="8171" width="24.7109375" style="3" customWidth="1"/>
    <col min="8172" max="8172" width="14.28515625" style="3" customWidth="1"/>
    <col min="8173" max="8173" width="11.140625" style="3" customWidth="1"/>
    <col min="8174" max="8174" width="12.5703125" style="3" customWidth="1"/>
    <col min="8175" max="8175" width="17.7109375" style="3" customWidth="1"/>
    <col min="8176" max="8176" width="17.140625" style="3" customWidth="1"/>
    <col min="8177" max="8177" width="11.5703125" style="3" customWidth="1"/>
    <col min="8178" max="8178" width="22.5703125" style="3" customWidth="1"/>
    <col min="8179" max="8179" width="9.7109375" style="3" customWidth="1"/>
    <col min="8180" max="8180" width="21.7109375" style="3" customWidth="1"/>
    <col min="8181" max="8181" width="24.42578125" style="3" customWidth="1"/>
    <col min="8182" max="8182" width="20.5703125" style="3" customWidth="1"/>
    <col min="8183" max="8183" width="10.5703125" style="3" customWidth="1"/>
    <col min="8184" max="8184" width="6.28515625" style="3" customWidth="1"/>
    <col min="8185" max="8188" width="8.5703125" style="3" customWidth="1"/>
    <col min="8189" max="8189" width="9.85546875" style="3" customWidth="1"/>
    <col min="8190" max="8190" width="15.140625" style="3" customWidth="1"/>
    <col min="8191" max="8191" width="19.85546875" style="3" customWidth="1"/>
    <col min="8192" max="8192" width="11.85546875" style="3" customWidth="1"/>
    <col min="8193" max="8193" width="10.85546875" style="3" customWidth="1"/>
    <col min="8194" max="8194" width="8.5703125" style="3" customWidth="1"/>
    <col min="8195" max="8206" width="6.7109375" style="3" customWidth="1"/>
    <col min="8207" max="8207" width="9.42578125" style="3" customWidth="1"/>
    <col min="8208" max="8208" width="6.7109375" style="3" customWidth="1"/>
    <col min="8209" max="8209" width="14.140625" style="3" customWidth="1"/>
    <col min="8210" max="8210" width="10" style="3" customWidth="1"/>
    <col min="8211" max="8211" width="6.140625" style="3" customWidth="1"/>
    <col min="8212" max="8213" width="8.5703125" style="3" customWidth="1"/>
    <col min="8214" max="8214" width="9.140625" style="3" customWidth="1"/>
    <col min="8215" max="8215" width="105" style="3" customWidth="1"/>
    <col min="8216" max="8216" width="10.42578125" style="3" customWidth="1"/>
    <col min="8217" max="8217" width="13.28515625" style="3" customWidth="1"/>
    <col min="8218" max="8218" width="11.28515625" style="3" customWidth="1"/>
    <col min="8219" max="8219" width="13.28515625" style="3" customWidth="1"/>
    <col min="8220" max="8425" width="11.42578125" style="3"/>
    <col min="8426" max="8426" width="1.42578125" style="3" customWidth="1"/>
    <col min="8427" max="8427" width="24.7109375" style="3" customWidth="1"/>
    <col min="8428" max="8428" width="14.28515625" style="3" customWidth="1"/>
    <col min="8429" max="8429" width="11.140625" style="3" customWidth="1"/>
    <col min="8430" max="8430" width="12.5703125" style="3" customWidth="1"/>
    <col min="8431" max="8431" width="17.7109375" style="3" customWidth="1"/>
    <col min="8432" max="8432" width="17.140625" style="3" customWidth="1"/>
    <col min="8433" max="8433" width="11.5703125" style="3" customWidth="1"/>
    <col min="8434" max="8434" width="22.5703125" style="3" customWidth="1"/>
    <col min="8435" max="8435" width="9.7109375" style="3" customWidth="1"/>
    <col min="8436" max="8436" width="21.7109375" style="3" customWidth="1"/>
    <col min="8437" max="8437" width="24.42578125" style="3" customWidth="1"/>
    <col min="8438" max="8438" width="20.5703125" style="3" customWidth="1"/>
    <col min="8439" max="8439" width="10.5703125" style="3" customWidth="1"/>
    <col min="8440" max="8440" width="6.28515625" style="3" customWidth="1"/>
    <col min="8441" max="8444" width="8.5703125" style="3" customWidth="1"/>
    <col min="8445" max="8445" width="9.85546875" style="3" customWidth="1"/>
    <col min="8446" max="8446" width="15.140625" style="3" customWidth="1"/>
    <col min="8447" max="8447" width="19.85546875" style="3" customWidth="1"/>
    <col min="8448" max="8448" width="11.85546875" style="3" customWidth="1"/>
    <col min="8449" max="8449" width="10.85546875" style="3" customWidth="1"/>
    <col min="8450" max="8450" width="8.5703125" style="3" customWidth="1"/>
    <col min="8451" max="8462" width="6.7109375" style="3" customWidth="1"/>
    <col min="8463" max="8463" width="9.42578125" style="3" customWidth="1"/>
    <col min="8464" max="8464" width="6.7109375" style="3" customWidth="1"/>
    <col min="8465" max="8465" width="14.140625" style="3" customWidth="1"/>
    <col min="8466" max="8466" width="10" style="3" customWidth="1"/>
    <col min="8467" max="8467" width="6.140625" style="3" customWidth="1"/>
    <col min="8468" max="8469" width="8.5703125" style="3" customWidth="1"/>
    <col min="8470" max="8470" width="9.140625" style="3" customWidth="1"/>
    <col min="8471" max="8471" width="105" style="3" customWidth="1"/>
    <col min="8472" max="8472" width="10.42578125" style="3" customWidth="1"/>
    <col min="8473" max="8473" width="13.28515625" style="3" customWidth="1"/>
    <col min="8474" max="8474" width="11.28515625" style="3" customWidth="1"/>
    <col min="8475" max="8475" width="13.28515625" style="3" customWidth="1"/>
    <col min="8476" max="8681" width="11.42578125" style="3"/>
    <col min="8682" max="8682" width="1.42578125" style="3" customWidth="1"/>
    <col min="8683" max="8683" width="24.7109375" style="3" customWidth="1"/>
    <col min="8684" max="8684" width="14.28515625" style="3" customWidth="1"/>
    <col min="8685" max="8685" width="11.140625" style="3" customWidth="1"/>
    <col min="8686" max="8686" width="12.5703125" style="3" customWidth="1"/>
    <col min="8687" max="8687" width="17.7109375" style="3" customWidth="1"/>
    <col min="8688" max="8688" width="17.140625" style="3" customWidth="1"/>
    <col min="8689" max="8689" width="11.5703125" style="3" customWidth="1"/>
    <col min="8690" max="8690" width="22.5703125" style="3" customWidth="1"/>
    <col min="8691" max="8691" width="9.7109375" style="3" customWidth="1"/>
    <col min="8692" max="8692" width="21.7109375" style="3" customWidth="1"/>
    <col min="8693" max="8693" width="24.42578125" style="3" customWidth="1"/>
    <col min="8694" max="8694" width="20.5703125" style="3" customWidth="1"/>
    <col min="8695" max="8695" width="10.5703125" style="3" customWidth="1"/>
    <col min="8696" max="8696" width="6.28515625" style="3" customWidth="1"/>
    <col min="8697" max="8700" width="8.5703125" style="3" customWidth="1"/>
    <col min="8701" max="8701" width="9.85546875" style="3" customWidth="1"/>
    <col min="8702" max="8702" width="15.140625" style="3" customWidth="1"/>
    <col min="8703" max="8703" width="19.85546875" style="3" customWidth="1"/>
    <col min="8704" max="8704" width="11.85546875" style="3" customWidth="1"/>
    <col min="8705" max="8705" width="10.85546875" style="3" customWidth="1"/>
    <col min="8706" max="8706" width="8.5703125" style="3" customWidth="1"/>
    <col min="8707" max="8718" width="6.7109375" style="3" customWidth="1"/>
    <col min="8719" max="8719" width="9.42578125" style="3" customWidth="1"/>
    <col min="8720" max="8720" width="6.7109375" style="3" customWidth="1"/>
    <col min="8721" max="8721" width="14.140625" style="3" customWidth="1"/>
    <col min="8722" max="8722" width="10" style="3" customWidth="1"/>
    <col min="8723" max="8723" width="6.140625" style="3" customWidth="1"/>
    <col min="8724" max="8725" width="8.5703125" style="3" customWidth="1"/>
    <col min="8726" max="8726" width="9.140625" style="3" customWidth="1"/>
    <col min="8727" max="8727" width="105" style="3" customWidth="1"/>
    <col min="8728" max="8728" width="10.42578125" style="3" customWidth="1"/>
    <col min="8729" max="8729" width="13.28515625" style="3" customWidth="1"/>
    <col min="8730" max="8730" width="11.28515625" style="3" customWidth="1"/>
    <col min="8731" max="8731" width="13.28515625" style="3" customWidth="1"/>
    <col min="8732" max="8937" width="11.42578125" style="3"/>
    <col min="8938" max="8938" width="1.42578125" style="3" customWidth="1"/>
    <col min="8939" max="8939" width="24.7109375" style="3" customWidth="1"/>
    <col min="8940" max="8940" width="14.28515625" style="3" customWidth="1"/>
    <col min="8941" max="8941" width="11.140625" style="3" customWidth="1"/>
    <col min="8942" max="8942" width="12.5703125" style="3" customWidth="1"/>
    <col min="8943" max="8943" width="17.7109375" style="3" customWidth="1"/>
    <col min="8944" max="8944" width="17.140625" style="3" customWidth="1"/>
    <col min="8945" max="8945" width="11.5703125" style="3" customWidth="1"/>
    <col min="8946" max="8946" width="22.5703125" style="3" customWidth="1"/>
    <col min="8947" max="8947" width="9.7109375" style="3" customWidth="1"/>
    <col min="8948" max="8948" width="21.7109375" style="3" customWidth="1"/>
    <col min="8949" max="8949" width="24.42578125" style="3" customWidth="1"/>
    <col min="8950" max="8950" width="20.5703125" style="3" customWidth="1"/>
    <col min="8951" max="8951" width="10.5703125" style="3" customWidth="1"/>
    <col min="8952" max="8952" width="6.28515625" style="3" customWidth="1"/>
    <col min="8953" max="8956" width="8.5703125" style="3" customWidth="1"/>
    <col min="8957" max="8957" width="9.85546875" style="3" customWidth="1"/>
    <col min="8958" max="8958" width="15.140625" style="3" customWidth="1"/>
    <col min="8959" max="8959" width="19.85546875" style="3" customWidth="1"/>
    <col min="8960" max="8960" width="11.85546875" style="3" customWidth="1"/>
    <col min="8961" max="8961" width="10.85546875" style="3" customWidth="1"/>
    <col min="8962" max="8962" width="8.5703125" style="3" customWidth="1"/>
    <col min="8963" max="8974" width="6.7109375" style="3" customWidth="1"/>
    <col min="8975" max="8975" width="9.42578125" style="3" customWidth="1"/>
    <col min="8976" max="8976" width="6.7109375" style="3" customWidth="1"/>
    <col min="8977" max="8977" width="14.140625" style="3" customWidth="1"/>
    <col min="8978" max="8978" width="10" style="3" customWidth="1"/>
    <col min="8979" max="8979" width="6.140625" style="3" customWidth="1"/>
    <col min="8980" max="8981" width="8.5703125" style="3" customWidth="1"/>
    <col min="8982" max="8982" width="9.140625" style="3" customWidth="1"/>
    <col min="8983" max="8983" width="105" style="3" customWidth="1"/>
    <col min="8984" max="8984" width="10.42578125" style="3" customWidth="1"/>
    <col min="8985" max="8985" width="13.28515625" style="3" customWidth="1"/>
    <col min="8986" max="8986" width="11.28515625" style="3" customWidth="1"/>
    <col min="8987" max="8987" width="13.28515625" style="3" customWidth="1"/>
    <col min="8988" max="9193" width="11.42578125" style="3"/>
    <col min="9194" max="9194" width="1.42578125" style="3" customWidth="1"/>
    <col min="9195" max="9195" width="24.7109375" style="3" customWidth="1"/>
    <col min="9196" max="9196" width="14.28515625" style="3" customWidth="1"/>
    <col min="9197" max="9197" width="11.140625" style="3" customWidth="1"/>
    <col min="9198" max="9198" width="12.5703125" style="3" customWidth="1"/>
    <col min="9199" max="9199" width="17.7109375" style="3" customWidth="1"/>
    <col min="9200" max="9200" width="17.140625" style="3" customWidth="1"/>
    <col min="9201" max="9201" width="11.5703125" style="3" customWidth="1"/>
    <col min="9202" max="9202" width="22.5703125" style="3" customWidth="1"/>
    <col min="9203" max="9203" width="9.7109375" style="3" customWidth="1"/>
    <col min="9204" max="9204" width="21.7109375" style="3" customWidth="1"/>
    <col min="9205" max="9205" width="24.42578125" style="3" customWidth="1"/>
    <col min="9206" max="9206" width="20.5703125" style="3" customWidth="1"/>
    <col min="9207" max="9207" width="10.5703125" style="3" customWidth="1"/>
    <col min="9208" max="9208" width="6.28515625" style="3" customWidth="1"/>
    <col min="9209" max="9212" width="8.5703125" style="3" customWidth="1"/>
    <col min="9213" max="9213" width="9.85546875" style="3" customWidth="1"/>
    <col min="9214" max="9214" width="15.140625" style="3" customWidth="1"/>
    <col min="9215" max="9215" width="19.85546875" style="3" customWidth="1"/>
    <col min="9216" max="9216" width="11.85546875" style="3" customWidth="1"/>
    <col min="9217" max="9217" width="10.85546875" style="3" customWidth="1"/>
    <col min="9218" max="9218" width="8.5703125" style="3" customWidth="1"/>
    <col min="9219" max="9230" width="6.7109375" style="3" customWidth="1"/>
    <col min="9231" max="9231" width="9.42578125" style="3" customWidth="1"/>
    <col min="9232" max="9232" width="6.7109375" style="3" customWidth="1"/>
    <col min="9233" max="9233" width="14.140625" style="3" customWidth="1"/>
    <col min="9234" max="9234" width="10" style="3" customWidth="1"/>
    <col min="9235" max="9235" width="6.140625" style="3" customWidth="1"/>
    <col min="9236" max="9237" width="8.5703125" style="3" customWidth="1"/>
    <col min="9238" max="9238" width="9.140625" style="3" customWidth="1"/>
    <col min="9239" max="9239" width="105" style="3" customWidth="1"/>
    <col min="9240" max="9240" width="10.42578125" style="3" customWidth="1"/>
    <col min="9241" max="9241" width="13.28515625" style="3" customWidth="1"/>
    <col min="9242" max="9242" width="11.28515625" style="3" customWidth="1"/>
    <col min="9243" max="9243" width="13.28515625" style="3" customWidth="1"/>
    <col min="9244" max="9449" width="11.42578125" style="3"/>
    <col min="9450" max="9450" width="1.42578125" style="3" customWidth="1"/>
    <col min="9451" max="9451" width="24.7109375" style="3" customWidth="1"/>
    <col min="9452" max="9452" width="14.28515625" style="3" customWidth="1"/>
    <col min="9453" max="9453" width="11.140625" style="3" customWidth="1"/>
    <col min="9454" max="9454" width="12.5703125" style="3" customWidth="1"/>
    <col min="9455" max="9455" width="17.7109375" style="3" customWidth="1"/>
    <col min="9456" max="9456" width="17.140625" style="3" customWidth="1"/>
    <col min="9457" max="9457" width="11.5703125" style="3" customWidth="1"/>
    <col min="9458" max="9458" width="22.5703125" style="3" customWidth="1"/>
    <col min="9459" max="9459" width="9.7109375" style="3" customWidth="1"/>
    <col min="9460" max="9460" width="21.7109375" style="3" customWidth="1"/>
    <col min="9461" max="9461" width="24.42578125" style="3" customWidth="1"/>
    <col min="9462" max="9462" width="20.5703125" style="3" customWidth="1"/>
    <col min="9463" max="9463" width="10.5703125" style="3" customWidth="1"/>
    <col min="9464" max="9464" width="6.28515625" style="3" customWidth="1"/>
    <col min="9465" max="9468" width="8.5703125" style="3" customWidth="1"/>
    <col min="9469" max="9469" width="9.85546875" style="3" customWidth="1"/>
    <col min="9470" max="9470" width="15.140625" style="3" customWidth="1"/>
    <col min="9471" max="9471" width="19.85546875" style="3" customWidth="1"/>
    <col min="9472" max="9472" width="11.85546875" style="3" customWidth="1"/>
    <col min="9473" max="9473" width="10.85546875" style="3" customWidth="1"/>
    <col min="9474" max="9474" width="8.5703125" style="3" customWidth="1"/>
    <col min="9475" max="9486" width="6.7109375" style="3" customWidth="1"/>
    <col min="9487" max="9487" width="9.42578125" style="3" customWidth="1"/>
    <col min="9488" max="9488" width="6.7109375" style="3" customWidth="1"/>
    <col min="9489" max="9489" width="14.140625" style="3" customWidth="1"/>
    <col min="9490" max="9490" width="10" style="3" customWidth="1"/>
    <col min="9491" max="9491" width="6.140625" style="3" customWidth="1"/>
    <col min="9492" max="9493" width="8.5703125" style="3" customWidth="1"/>
    <col min="9494" max="9494" width="9.140625" style="3" customWidth="1"/>
    <col min="9495" max="9495" width="105" style="3" customWidth="1"/>
    <col min="9496" max="9496" width="10.42578125" style="3" customWidth="1"/>
    <col min="9497" max="9497" width="13.28515625" style="3" customWidth="1"/>
    <col min="9498" max="9498" width="11.28515625" style="3" customWidth="1"/>
    <col min="9499" max="9499" width="13.28515625" style="3" customWidth="1"/>
    <col min="9500" max="9705" width="11.42578125" style="3"/>
    <col min="9706" max="9706" width="1.42578125" style="3" customWidth="1"/>
    <col min="9707" max="9707" width="24.7109375" style="3" customWidth="1"/>
    <col min="9708" max="9708" width="14.28515625" style="3" customWidth="1"/>
    <col min="9709" max="9709" width="11.140625" style="3" customWidth="1"/>
    <col min="9710" max="9710" width="12.5703125" style="3" customWidth="1"/>
    <col min="9711" max="9711" width="17.7109375" style="3" customWidth="1"/>
    <col min="9712" max="9712" width="17.140625" style="3" customWidth="1"/>
    <col min="9713" max="9713" width="11.5703125" style="3" customWidth="1"/>
    <col min="9714" max="9714" width="22.5703125" style="3" customWidth="1"/>
    <col min="9715" max="9715" width="9.7109375" style="3" customWidth="1"/>
    <col min="9716" max="9716" width="21.7109375" style="3" customWidth="1"/>
    <col min="9717" max="9717" width="24.42578125" style="3" customWidth="1"/>
    <col min="9718" max="9718" width="20.5703125" style="3" customWidth="1"/>
    <col min="9719" max="9719" width="10.5703125" style="3" customWidth="1"/>
    <col min="9720" max="9720" width="6.28515625" style="3" customWidth="1"/>
    <col min="9721" max="9724" width="8.5703125" style="3" customWidth="1"/>
    <col min="9725" max="9725" width="9.85546875" style="3" customWidth="1"/>
    <col min="9726" max="9726" width="15.140625" style="3" customWidth="1"/>
    <col min="9727" max="9727" width="19.85546875" style="3" customWidth="1"/>
    <col min="9728" max="9728" width="11.85546875" style="3" customWidth="1"/>
    <col min="9729" max="9729" width="10.85546875" style="3" customWidth="1"/>
    <col min="9730" max="9730" width="8.5703125" style="3" customWidth="1"/>
    <col min="9731" max="9742" width="6.7109375" style="3" customWidth="1"/>
    <col min="9743" max="9743" width="9.42578125" style="3" customWidth="1"/>
    <col min="9744" max="9744" width="6.7109375" style="3" customWidth="1"/>
    <col min="9745" max="9745" width="14.140625" style="3" customWidth="1"/>
    <col min="9746" max="9746" width="10" style="3" customWidth="1"/>
    <col min="9747" max="9747" width="6.140625" style="3" customWidth="1"/>
    <col min="9748" max="9749" width="8.5703125" style="3" customWidth="1"/>
    <col min="9750" max="9750" width="9.140625" style="3" customWidth="1"/>
    <col min="9751" max="9751" width="105" style="3" customWidth="1"/>
    <col min="9752" max="9752" width="10.42578125" style="3" customWidth="1"/>
    <col min="9753" max="9753" width="13.28515625" style="3" customWidth="1"/>
    <col min="9754" max="9754" width="11.28515625" style="3" customWidth="1"/>
    <col min="9755" max="9755" width="13.28515625" style="3" customWidth="1"/>
    <col min="9756" max="9961" width="11.42578125" style="3"/>
    <col min="9962" max="9962" width="1.42578125" style="3" customWidth="1"/>
    <col min="9963" max="9963" width="24.7109375" style="3" customWidth="1"/>
    <col min="9964" max="9964" width="14.28515625" style="3" customWidth="1"/>
    <col min="9965" max="9965" width="11.140625" style="3" customWidth="1"/>
    <col min="9966" max="9966" width="12.5703125" style="3" customWidth="1"/>
    <col min="9967" max="9967" width="17.7109375" style="3" customWidth="1"/>
    <col min="9968" max="9968" width="17.140625" style="3" customWidth="1"/>
    <col min="9969" max="9969" width="11.5703125" style="3" customWidth="1"/>
    <col min="9970" max="9970" width="22.5703125" style="3" customWidth="1"/>
    <col min="9971" max="9971" width="9.7109375" style="3" customWidth="1"/>
    <col min="9972" max="9972" width="21.7109375" style="3" customWidth="1"/>
    <col min="9973" max="9973" width="24.42578125" style="3" customWidth="1"/>
    <col min="9974" max="9974" width="20.5703125" style="3" customWidth="1"/>
    <col min="9975" max="9975" width="10.5703125" style="3" customWidth="1"/>
    <col min="9976" max="9976" width="6.28515625" style="3" customWidth="1"/>
    <col min="9977" max="9980" width="8.5703125" style="3" customWidth="1"/>
    <col min="9981" max="9981" width="9.85546875" style="3" customWidth="1"/>
    <col min="9982" max="9982" width="15.140625" style="3" customWidth="1"/>
    <col min="9983" max="9983" width="19.85546875" style="3" customWidth="1"/>
    <col min="9984" max="9984" width="11.85546875" style="3" customWidth="1"/>
    <col min="9985" max="9985" width="10.85546875" style="3" customWidth="1"/>
    <col min="9986" max="9986" width="8.5703125" style="3" customWidth="1"/>
    <col min="9987" max="9998" width="6.7109375" style="3" customWidth="1"/>
    <col min="9999" max="9999" width="9.42578125" style="3" customWidth="1"/>
    <col min="10000" max="10000" width="6.7109375" style="3" customWidth="1"/>
    <col min="10001" max="10001" width="14.140625" style="3" customWidth="1"/>
    <col min="10002" max="10002" width="10" style="3" customWidth="1"/>
    <col min="10003" max="10003" width="6.140625" style="3" customWidth="1"/>
    <col min="10004" max="10005" width="8.5703125" style="3" customWidth="1"/>
    <col min="10006" max="10006" width="9.140625" style="3" customWidth="1"/>
    <col min="10007" max="10007" width="105" style="3" customWidth="1"/>
    <col min="10008" max="10008" width="10.42578125" style="3" customWidth="1"/>
    <col min="10009" max="10009" width="13.28515625" style="3" customWidth="1"/>
    <col min="10010" max="10010" width="11.28515625" style="3" customWidth="1"/>
    <col min="10011" max="10011" width="13.28515625" style="3" customWidth="1"/>
    <col min="10012" max="10217" width="11.42578125" style="3"/>
    <col min="10218" max="10218" width="1.42578125" style="3" customWidth="1"/>
    <col min="10219" max="10219" width="24.7109375" style="3" customWidth="1"/>
    <col min="10220" max="10220" width="14.28515625" style="3" customWidth="1"/>
    <col min="10221" max="10221" width="11.140625" style="3" customWidth="1"/>
    <col min="10222" max="10222" width="12.5703125" style="3" customWidth="1"/>
    <col min="10223" max="10223" width="17.7109375" style="3" customWidth="1"/>
    <col min="10224" max="10224" width="17.140625" style="3" customWidth="1"/>
    <col min="10225" max="10225" width="11.5703125" style="3" customWidth="1"/>
    <col min="10226" max="10226" width="22.5703125" style="3" customWidth="1"/>
    <col min="10227" max="10227" width="9.7109375" style="3" customWidth="1"/>
    <col min="10228" max="10228" width="21.7109375" style="3" customWidth="1"/>
    <col min="10229" max="10229" width="24.42578125" style="3" customWidth="1"/>
    <col min="10230" max="10230" width="20.5703125" style="3" customWidth="1"/>
    <col min="10231" max="10231" width="10.5703125" style="3" customWidth="1"/>
    <col min="10232" max="10232" width="6.28515625" style="3" customWidth="1"/>
    <col min="10233" max="10236" width="8.5703125" style="3" customWidth="1"/>
    <col min="10237" max="10237" width="9.85546875" style="3" customWidth="1"/>
    <col min="10238" max="10238" width="15.140625" style="3" customWidth="1"/>
    <col min="10239" max="10239" width="19.85546875" style="3" customWidth="1"/>
    <col min="10240" max="10240" width="11.85546875" style="3" customWidth="1"/>
    <col min="10241" max="10241" width="10.85546875" style="3" customWidth="1"/>
    <col min="10242" max="10242" width="8.5703125" style="3" customWidth="1"/>
    <col min="10243" max="10254" width="6.7109375" style="3" customWidth="1"/>
    <col min="10255" max="10255" width="9.42578125" style="3" customWidth="1"/>
    <col min="10256" max="10256" width="6.7109375" style="3" customWidth="1"/>
    <col min="10257" max="10257" width="14.140625" style="3" customWidth="1"/>
    <col min="10258" max="10258" width="10" style="3" customWidth="1"/>
    <col min="10259" max="10259" width="6.140625" style="3" customWidth="1"/>
    <col min="10260" max="10261" width="8.5703125" style="3" customWidth="1"/>
    <col min="10262" max="10262" width="9.140625" style="3" customWidth="1"/>
    <col min="10263" max="10263" width="105" style="3" customWidth="1"/>
    <col min="10264" max="10264" width="10.42578125" style="3" customWidth="1"/>
    <col min="10265" max="10265" width="13.28515625" style="3" customWidth="1"/>
    <col min="10266" max="10266" width="11.28515625" style="3" customWidth="1"/>
    <col min="10267" max="10267" width="13.28515625" style="3" customWidth="1"/>
    <col min="10268" max="10473" width="11.42578125" style="3"/>
    <col min="10474" max="10474" width="1.42578125" style="3" customWidth="1"/>
    <col min="10475" max="10475" width="24.7109375" style="3" customWidth="1"/>
    <col min="10476" max="10476" width="14.28515625" style="3" customWidth="1"/>
    <col min="10477" max="10477" width="11.140625" style="3" customWidth="1"/>
    <col min="10478" max="10478" width="12.5703125" style="3" customWidth="1"/>
    <col min="10479" max="10479" width="17.7109375" style="3" customWidth="1"/>
    <col min="10480" max="10480" width="17.140625" style="3" customWidth="1"/>
    <col min="10481" max="10481" width="11.5703125" style="3" customWidth="1"/>
    <col min="10482" max="10482" width="22.5703125" style="3" customWidth="1"/>
    <col min="10483" max="10483" width="9.7109375" style="3" customWidth="1"/>
    <col min="10484" max="10484" width="21.7109375" style="3" customWidth="1"/>
    <col min="10485" max="10485" width="24.42578125" style="3" customWidth="1"/>
    <col min="10486" max="10486" width="20.5703125" style="3" customWidth="1"/>
    <col min="10487" max="10487" width="10.5703125" style="3" customWidth="1"/>
    <col min="10488" max="10488" width="6.28515625" style="3" customWidth="1"/>
    <col min="10489" max="10492" width="8.5703125" style="3" customWidth="1"/>
    <col min="10493" max="10493" width="9.85546875" style="3" customWidth="1"/>
    <col min="10494" max="10494" width="15.140625" style="3" customWidth="1"/>
    <col min="10495" max="10495" width="19.85546875" style="3" customWidth="1"/>
    <col min="10496" max="10496" width="11.85546875" style="3" customWidth="1"/>
    <col min="10497" max="10497" width="10.85546875" style="3" customWidth="1"/>
    <col min="10498" max="10498" width="8.5703125" style="3" customWidth="1"/>
    <col min="10499" max="10510" width="6.7109375" style="3" customWidth="1"/>
    <col min="10511" max="10511" width="9.42578125" style="3" customWidth="1"/>
    <col min="10512" max="10512" width="6.7109375" style="3" customWidth="1"/>
    <col min="10513" max="10513" width="14.140625" style="3" customWidth="1"/>
    <col min="10514" max="10514" width="10" style="3" customWidth="1"/>
    <col min="10515" max="10515" width="6.140625" style="3" customWidth="1"/>
    <col min="10516" max="10517" width="8.5703125" style="3" customWidth="1"/>
    <col min="10518" max="10518" width="9.140625" style="3" customWidth="1"/>
    <col min="10519" max="10519" width="105" style="3" customWidth="1"/>
    <col min="10520" max="10520" width="10.42578125" style="3" customWidth="1"/>
    <col min="10521" max="10521" width="13.28515625" style="3" customWidth="1"/>
    <col min="10522" max="10522" width="11.28515625" style="3" customWidth="1"/>
    <col min="10523" max="10523" width="13.28515625" style="3" customWidth="1"/>
    <col min="10524" max="10729" width="11.42578125" style="3"/>
    <col min="10730" max="10730" width="1.42578125" style="3" customWidth="1"/>
    <col min="10731" max="10731" width="24.7109375" style="3" customWidth="1"/>
    <col min="10732" max="10732" width="14.28515625" style="3" customWidth="1"/>
    <col min="10733" max="10733" width="11.140625" style="3" customWidth="1"/>
    <col min="10734" max="10734" width="12.5703125" style="3" customWidth="1"/>
    <col min="10735" max="10735" width="17.7109375" style="3" customWidth="1"/>
    <col min="10736" max="10736" width="17.140625" style="3" customWidth="1"/>
    <col min="10737" max="10737" width="11.5703125" style="3" customWidth="1"/>
    <col min="10738" max="10738" width="22.5703125" style="3" customWidth="1"/>
    <col min="10739" max="10739" width="9.7109375" style="3" customWidth="1"/>
    <col min="10740" max="10740" width="21.7109375" style="3" customWidth="1"/>
    <col min="10741" max="10741" width="24.42578125" style="3" customWidth="1"/>
    <col min="10742" max="10742" width="20.5703125" style="3" customWidth="1"/>
    <col min="10743" max="10743" width="10.5703125" style="3" customWidth="1"/>
    <col min="10744" max="10744" width="6.28515625" style="3" customWidth="1"/>
    <col min="10745" max="10748" width="8.5703125" style="3" customWidth="1"/>
    <col min="10749" max="10749" width="9.85546875" style="3" customWidth="1"/>
    <col min="10750" max="10750" width="15.140625" style="3" customWidth="1"/>
    <col min="10751" max="10751" width="19.85546875" style="3" customWidth="1"/>
    <col min="10752" max="10752" width="11.85546875" style="3" customWidth="1"/>
    <col min="10753" max="10753" width="10.85546875" style="3" customWidth="1"/>
    <col min="10754" max="10754" width="8.5703125" style="3" customWidth="1"/>
    <col min="10755" max="10766" width="6.7109375" style="3" customWidth="1"/>
    <col min="10767" max="10767" width="9.42578125" style="3" customWidth="1"/>
    <col min="10768" max="10768" width="6.7109375" style="3" customWidth="1"/>
    <col min="10769" max="10769" width="14.140625" style="3" customWidth="1"/>
    <col min="10770" max="10770" width="10" style="3" customWidth="1"/>
    <col min="10771" max="10771" width="6.140625" style="3" customWidth="1"/>
    <col min="10772" max="10773" width="8.5703125" style="3" customWidth="1"/>
    <col min="10774" max="10774" width="9.140625" style="3" customWidth="1"/>
    <col min="10775" max="10775" width="105" style="3" customWidth="1"/>
    <col min="10776" max="10776" width="10.42578125" style="3" customWidth="1"/>
    <col min="10777" max="10777" width="13.28515625" style="3" customWidth="1"/>
    <col min="10778" max="10778" width="11.28515625" style="3" customWidth="1"/>
    <col min="10779" max="10779" width="13.28515625" style="3" customWidth="1"/>
    <col min="10780" max="10985" width="11.42578125" style="3"/>
    <col min="10986" max="10986" width="1.42578125" style="3" customWidth="1"/>
    <col min="10987" max="10987" width="24.7109375" style="3" customWidth="1"/>
    <col min="10988" max="10988" width="14.28515625" style="3" customWidth="1"/>
    <col min="10989" max="10989" width="11.140625" style="3" customWidth="1"/>
    <col min="10990" max="10990" width="12.5703125" style="3" customWidth="1"/>
    <col min="10991" max="10991" width="17.7109375" style="3" customWidth="1"/>
    <col min="10992" max="10992" width="17.140625" style="3" customWidth="1"/>
    <col min="10993" max="10993" width="11.5703125" style="3" customWidth="1"/>
    <col min="10994" max="10994" width="22.5703125" style="3" customWidth="1"/>
    <col min="10995" max="10995" width="9.7109375" style="3" customWidth="1"/>
    <col min="10996" max="10996" width="21.7109375" style="3" customWidth="1"/>
    <col min="10997" max="10997" width="24.42578125" style="3" customWidth="1"/>
    <col min="10998" max="10998" width="20.5703125" style="3" customWidth="1"/>
    <col min="10999" max="10999" width="10.5703125" style="3" customWidth="1"/>
    <col min="11000" max="11000" width="6.28515625" style="3" customWidth="1"/>
    <col min="11001" max="11004" width="8.5703125" style="3" customWidth="1"/>
    <col min="11005" max="11005" width="9.85546875" style="3" customWidth="1"/>
    <col min="11006" max="11006" width="15.140625" style="3" customWidth="1"/>
    <col min="11007" max="11007" width="19.85546875" style="3" customWidth="1"/>
    <col min="11008" max="11008" width="11.85546875" style="3" customWidth="1"/>
    <col min="11009" max="11009" width="10.85546875" style="3" customWidth="1"/>
    <col min="11010" max="11010" width="8.5703125" style="3" customWidth="1"/>
    <col min="11011" max="11022" width="6.7109375" style="3" customWidth="1"/>
    <col min="11023" max="11023" width="9.42578125" style="3" customWidth="1"/>
    <col min="11024" max="11024" width="6.7109375" style="3" customWidth="1"/>
    <col min="11025" max="11025" width="14.140625" style="3" customWidth="1"/>
    <col min="11026" max="11026" width="10" style="3" customWidth="1"/>
    <col min="11027" max="11027" width="6.140625" style="3" customWidth="1"/>
    <col min="11028" max="11029" width="8.5703125" style="3" customWidth="1"/>
    <col min="11030" max="11030" width="9.140625" style="3" customWidth="1"/>
    <col min="11031" max="11031" width="105" style="3" customWidth="1"/>
    <col min="11032" max="11032" width="10.42578125" style="3" customWidth="1"/>
    <col min="11033" max="11033" width="13.28515625" style="3" customWidth="1"/>
    <col min="11034" max="11034" width="11.28515625" style="3" customWidth="1"/>
    <col min="11035" max="11035" width="13.28515625" style="3" customWidth="1"/>
    <col min="11036" max="11241" width="11.42578125" style="3"/>
    <col min="11242" max="11242" width="1.42578125" style="3" customWidth="1"/>
    <col min="11243" max="11243" width="24.7109375" style="3" customWidth="1"/>
    <col min="11244" max="11244" width="14.28515625" style="3" customWidth="1"/>
    <col min="11245" max="11245" width="11.140625" style="3" customWidth="1"/>
    <col min="11246" max="11246" width="12.5703125" style="3" customWidth="1"/>
    <col min="11247" max="11247" width="17.7109375" style="3" customWidth="1"/>
    <col min="11248" max="11248" width="17.140625" style="3" customWidth="1"/>
    <col min="11249" max="11249" width="11.5703125" style="3" customWidth="1"/>
    <col min="11250" max="11250" width="22.5703125" style="3" customWidth="1"/>
    <col min="11251" max="11251" width="9.7109375" style="3" customWidth="1"/>
    <col min="11252" max="11252" width="21.7109375" style="3" customWidth="1"/>
    <col min="11253" max="11253" width="24.42578125" style="3" customWidth="1"/>
    <col min="11254" max="11254" width="20.5703125" style="3" customWidth="1"/>
    <col min="11255" max="11255" width="10.5703125" style="3" customWidth="1"/>
    <col min="11256" max="11256" width="6.28515625" style="3" customWidth="1"/>
    <col min="11257" max="11260" width="8.5703125" style="3" customWidth="1"/>
    <col min="11261" max="11261" width="9.85546875" style="3" customWidth="1"/>
    <col min="11262" max="11262" width="15.140625" style="3" customWidth="1"/>
    <col min="11263" max="11263" width="19.85546875" style="3" customWidth="1"/>
    <col min="11264" max="11264" width="11.85546875" style="3" customWidth="1"/>
    <col min="11265" max="11265" width="10.85546875" style="3" customWidth="1"/>
    <col min="11266" max="11266" width="8.5703125" style="3" customWidth="1"/>
    <col min="11267" max="11278" width="6.7109375" style="3" customWidth="1"/>
    <col min="11279" max="11279" width="9.42578125" style="3" customWidth="1"/>
    <col min="11280" max="11280" width="6.7109375" style="3" customWidth="1"/>
    <col min="11281" max="11281" width="14.140625" style="3" customWidth="1"/>
    <col min="11282" max="11282" width="10" style="3" customWidth="1"/>
    <col min="11283" max="11283" width="6.140625" style="3" customWidth="1"/>
    <col min="11284" max="11285" width="8.5703125" style="3" customWidth="1"/>
    <col min="11286" max="11286" width="9.140625" style="3" customWidth="1"/>
    <col min="11287" max="11287" width="105" style="3" customWidth="1"/>
    <col min="11288" max="11288" width="10.42578125" style="3" customWidth="1"/>
    <col min="11289" max="11289" width="13.28515625" style="3" customWidth="1"/>
    <col min="11290" max="11290" width="11.28515625" style="3" customWidth="1"/>
    <col min="11291" max="11291" width="13.28515625" style="3" customWidth="1"/>
    <col min="11292" max="11497" width="11.42578125" style="3"/>
    <col min="11498" max="11498" width="1.42578125" style="3" customWidth="1"/>
    <col min="11499" max="11499" width="24.7109375" style="3" customWidth="1"/>
    <col min="11500" max="11500" width="14.28515625" style="3" customWidth="1"/>
    <col min="11501" max="11501" width="11.140625" style="3" customWidth="1"/>
    <col min="11502" max="11502" width="12.5703125" style="3" customWidth="1"/>
    <col min="11503" max="11503" width="17.7109375" style="3" customWidth="1"/>
    <col min="11504" max="11504" width="17.140625" style="3" customWidth="1"/>
    <col min="11505" max="11505" width="11.5703125" style="3" customWidth="1"/>
    <col min="11506" max="11506" width="22.5703125" style="3" customWidth="1"/>
    <col min="11507" max="11507" width="9.7109375" style="3" customWidth="1"/>
    <col min="11508" max="11508" width="21.7109375" style="3" customWidth="1"/>
    <col min="11509" max="11509" width="24.42578125" style="3" customWidth="1"/>
    <col min="11510" max="11510" width="20.5703125" style="3" customWidth="1"/>
    <col min="11511" max="11511" width="10.5703125" style="3" customWidth="1"/>
    <col min="11512" max="11512" width="6.28515625" style="3" customWidth="1"/>
    <col min="11513" max="11516" width="8.5703125" style="3" customWidth="1"/>
    <col min="11517" max="11517" width="9.85546875" style="3" customWidth="1"/>
    <col min="11518" max="11518" width="15.140625" style="3" customWidth="1"/>
    <col min="11519" max="11519" width="19.85546875" style="3" customWidth="1"/>
    <col min="11520" max="11520" width="11.85546875" style="3" customWidth="1"/>
    <col min="11521" max="11521" width="10.85546875" style="3" customWidth="1"/>
    <col min="11522" max="11522" width="8.5703125" style="3" customWidth="1"/>
    <col min="11523" max="11534" width="6.7109375" style="3" customWidth="1"/>
    <col min="11535" max="11535" width="9.42578125" style="3" customWidth="1"/>
    <col min="11536" max="11536" width="6.7109375" style="3" customWidth="1"/>
    <col min="11537" max="11537" width="14.140625" style="3" customWidth="1"/>
    <col min="11538" max="11538" width="10" style="3" customWidth="1"/>
    <col min="11539" max="11539" width="6.140625" style="3" customWidth="1"/>
    <col min="11540" max="11541" width="8.5703125" style="3" customWidth="1"/>
    <col min="11542" max="11542" width="9.140625" style="3" customWidth="1"/>
    <col min="11543" max="11543" width="105" style="3" customWidth="1"/>
    <col min="11544" max="11544" width="10.42578125" style="3" customWidth="1"/>
    <col min="11545" max="11545" width="13.28515625" style="3" customWidth="1"/>
    <col min="11546" max="11546" width="11.28515625" style="3" customWidth="1"/>
    <col min="11547" max="11547" width="13.28515625" style="3" customWidth="1"/>
    <col min="11548" max="11753" width="11.42578125" style="3"/>
    <col min="11754" max="11754" width="1.42578125" style="3" customWidth="1"/>
    <col min="11755" max="11755" width="24.7109375" style="3" customWidth="1"/>
    <col min="11756" max="11756" width="14.28515625" style="3" customWidth="1"/>
    <col min="11757" max="11757" width="11.140625" style="3" customWidth="1"/>
    <col min="11758" max="11758" width="12.5703125" style="3" customWidth="1"/>
    <col min="11759" max="11759" width="17.7109375" style="3" customWidth="1"/>
    <col min="11760" max="11760" width="17.140625" style="3" customWidth="1"/>
    <col min="11761" max="11761" width="11.5703125" style="3" customWidth="1"/>
    <col min="11762" max="11762" width="22.5703125" style="3" customWidth="1"/>
    <col min="11763" max="11763" width="9.7109375" style="3" customWidth="1"/>
    <col min="11764" max="11764" width="21.7109375" style="3" customWidth="1"/>
    <col min="11765" max="11765" width="24.42578125" style="3" customWidth="1"/>
    <col min="11766" max="11766" width="20.5703125" style="3" customWidth="1"/>
    <col min="11767" max="11767" width="10.5703125" style="3" customWidth="1"/>
    <col min="11768" max="11768" width="6.28515625" style="3" customWidth="1"/>
    <col min="11769" max="11772" width="8.5703125" style="3" customWidth="1"/>
    <col min="11773" max="11773" width="9.85546875" style="3" customWidth="1"/>
    <col min="11774" max="11774" width="15.140625" style="3" customWidth="1"/>
    <col min="11775" max="11775" width="19.85546875" style="3" customWidth="1"/>
    <col min="11776" max="11776" width="11.85546875" style="3" customWidth="1"/>
    <col min="11777" max="11777" width="10.85546875" style="3" customWidth="1"/>
    <col min="11778" max="11778" width="8.5703125" style="3" customWidth="1"/>
    <col min="11779" max="11790" width="6.7109375" style="3" customWidth="1"/>
    <col min="11791" max="11791" width="9.42578125" style="3" customWidth="1"/>
    <col min="11792" max="11792" width="6.7109375" style="3" customWidth="1"/>
    <col min="11793" max="11793" width="14.140625" style="3" customWidth="1"/>
    <col min="11794" max="11794" width="10" style="3" customWidth="1"/>
    <col min="11795" max="11795" width="6.140625" style="3" customWidth="1"/>
    <col min="11796" max="11797" width="8.5703125" style="3" customWidth="1"/>
    <col min="11798" max="11798" width="9.140625" style="3" customWidth="1"/>
    <col min="11799" max="11799" width="105" style="3" customWidth="1"/>
    <col min="11800" max="11800" width="10.42578125" style="3" customWidth="1"/>
    <col min="11801" max="11801" width="13.28515625" style="3" customWidth="1"/>
    <col min="11802" max="11802" width="11.28515625" style="3" customWidth="1"/>
    <col min="11803" max="11803" width="13.28515625" style="3" customWidth="1"/>
    <col min="11804" max="12009" width="11.42578125" style="3"/>
    <col min="12010" max="12010" width="1.42578125" style="3" customWidth="1"/>
    <col min="12011" max="12011" width="24.7109375" style="3" customWidth="1"/>
    <col min="12012" max="12012" width="14.28515625" style="3" customWidth="1"/>
    <col min="12013" max="12013" width="11.140625" style="3" customWidth="1"/>
    <col min="12014" max="12014" width="12.5703125" style="3" customWidth="1"/>
    <col min="12015" max="12015" width="17.7109375" style="3" customWidth="1"/>
    <col min="12016" max="12016" width="17.140625" style="3" customWidth="1"/>
    <col min="12017" max="12017" width="11.5703125" style="3" customWidth="1"/>
    <col min="12018" max="12018" width="22.5703125" style="3" customWidth="1"/>
    <col min="12019" max="12019" width="9.7109375" style="3" customWidth="1"/>
    <col min="12020" max="12020" width="21.7109375" style="3" customWidth="1"/>
    <col min="12021" max="12021" width="24.42578125" style="3" customWidth="1"/>
    <col min="12022" max="12022" width="20.5703125" style="3" customWidth="1"/>
    <col min="12023" max="12023" width="10.5703125" style="3" customWidth="1"/>
    <col min="12024" max="12024" width="6.28515625" style="3" customWidth="1"/>
    <col min="12025" max="12028" width="8.5703125" style="3" customWidth="1"/>
    <col min="12029" max="12029" width="9.85546875" style="3" customWidth="1"/>
    <col min="12030" max="12030" width="15.140625" style="3" customWidth="1"/>
    <col min="12031" max="12031" width="19.85546875" style="3" customWidth="1"/>
    <col min="12032" max="12032" width="11.85546875" style="3" customWidth="1"/>
    <col min="12033" max="12033" width="10.85546875" style="3" customWidth="1"/>
    <col min="12034" max="12034" width="8.5703125" style="3" customWidth="1"/>
    <col min="12035" max="12046" width="6.7109375" style="3" customWidth="1"/>
    <col min="12047" max="12047" width="9.42578125" style="3" customWidth="1"/>
    <col min="12048" max="12048" width="6.7109375" style="3" customWidth="1"/>
    <col min="12049" max="12049" width="14.140625" style="3" customWidth="1"/>
    <col min="12050" max="12050" width="10" style="3" customWidth="1"/>
    <col min="12051" max="12051" width="6.140625" style="3" customWidth="1"/>
    <col min="12052" max="12053" width="8.5703125" style="3" customWidth="1"/>
    <col min="12054" max="12054" width="9.140625" style="3" customWidth="1"/>
    <col min="12055" max="12055" width="105" style="3" customWidth="1"/>
    <col min="12056" max="12056" width="10.42578125" style="3" customWidth="1"/>
    <col min="12057" max="12057" width="13.28515625" style="3" customWidth="1"/>
    <col min="12058" max="12058" width="11.28515625" style="3" customWidth="1"/>
    <col min="12059" max="12059" width="13.28515625" style="3" customWidth="1"/>
    <col min="12060" max="12265" width="11.42578125" style="3"/>
    <col min="12266" max="12266" width="1.42578125" style="3" customWidth="1"/>
    <col min="12267" max="12267" width="24.7109375" style="3" customWidth="1"/>
    <col min="12268" max="12268" width="14.28515625" style="3" customWidth="1"/>
    <col min="12269" max="12269" width="11.140625" style="3" customWidth="1"/>
    <col min="12270" max="12270" width="12.5703125" style="3" customWidth="1"/>
    <col min="12271" max="12271" width="17.7109375" style="3" customWidth="1"/>
    <col min="12272" max="12272" width="17.140625" style="3" customWidth="1"/>
    <col min="12273" max="12273" width="11.5703125" style="3" customWidth="1"/>
    <col min="12274" max="12274" width="22.5703125" style="3" customWidth="1"/>
    <col min="12275" max="12275" width="9.7109375" style="3" customWidth="1"/>
    <col min="12276" max="12276" width="21.7109375" style="3" customWidth="1"/>
    <col min="12277" max="12277" width="24.42578125" style="3" customWidth="1"/>
    <col min="12278" max="12278" width="20.5703125" style="3" customWidth="1"/>
    <col min="12279" max="12279" width="10.5703125" style="3" customWidth="1"/>
    <col min="12280" max="12280" width="6.28515625" style="3" customWidth="1"/>
    <col min="12281" max="12284" width="8.5703125" style="3" customWidth="1"/>
    <col min="12285" max="12285" width="9.85546875" style="3" customWidth="1"/>
    <col min="12286" max="12286" width="15.140625" style="3" customWidth="1"/>
    <col min="12287" max="12287" width="19.85546875" style="3" customWidth="1"/>
    <col min="12288" max="12288" width="11.85546875" style="3" customWidth="1"/>
    <col min="12289" max="12289" width="10.85546875" style="3" customWidth="1"/>
    <col min="12290" max="12290" width="8.5703125" style="3" customWidth="1"/>
    <col min="12291" max="12302" width="6.7109375" style="3" customWidth="1"/>
    <col min="12303" max="12303" width="9.42578125" style="3" customWidth="1"/>
    <col min="12304" max="12304" width="6.7109375" style="3" customWidth="1"/>
    <col min="12305" max="12305" width="14.140625" style="3" customWidth="1"/>
    <col min="12306" max="12306" width="10" style="3" customWidth="1"/>
    <col min="12307" max="12307" width="6.140625" style="3" customWidth="1"/>
    <col min="12308" max="12309" width="8.5703125" style="3" customWidth="1"/>
    <col min="12310" max="12310" width="9.140625" style="3" customWidth="1"/>
    <col min="12311" max="12311" width="105" style="3" customWidth="1"/>
    <col min="12312" max="12312" width="10.42578125" style="3" customWidth="1"/>
    <col min="12313" max="12313" width="13.28515625" style="3" customWidth="1"/>
    <col min="12314" max="12314" width="11.28515625" style="3" customWidth="1"/>
    <col min="12315" max="12315" width="13.28515625" style="3" customWidth="1"/>
    <col min="12316" max="12521" width="11.42578125" style="3"/>
    <col min="12522" max="12522" width="1.42578125" style="3" customWidth="1"/>
    <col min="12523" max="12523" width="24.7109375" style="3" customWidth="1"/>
    <col min="12524" max="12524" width="14.28515625" style="3" customWidth="1"/>
    <col min="12525" max="12525" width="11.140625" style="3" customWidth="1"/>
    <col min="12526" max="12526" width="12.5703125" style="3" customWidth="1"/>
    <col min="12527" max="12527" width="17.7109375" style="3" customWidth="1"/>
    <col min="12528" max="12528" width="17.140625" style="3" customWidth="1"/>
    <col min="12529" max="12529" width="11.5703125" style="3" customWidth="1"/>
    <col min="12530" max="12530" width="22.5703125" style="3" customWidth="1"/>
    <col min="12531" max="12531" width="9.7109375" style="3" customWidth="1"/>
    <col min="12532" max="12532" width="21.7109375" style="3" customWidth="1"/>
    <col min="12533" max="12533" width="24.42578125" style="3" customWidth="1"/>
    <col min="12534" max="12534" width="20.5703125" style="3" customWidth="1"/>
    <col min="12535" max="12535" width="10.5703125" style="3" customWidth="1"/>
    <col min="12536" max="12536" width="6.28515625" style="3" customWidth="1"/>
    <col min="12537" max="12540" width="8.5703125" style="3" customWidth="1"/>
    <col min="12541" max="12541" width="9.85546875" style="3" customWidth="1"/>
    <col min="12542" max="12542" width="15.140625" style="3" customWidth="1"/>
    <col min="12543" max="12543" width="19.85546875" style="3" customWidth="1"/>
    <col min="12544" max="12544" width="11.85546875" style="3" customWidth="1"/>
    <col min="12545" max="12545" width="10.85546875" style="3" customWidth="1"/>
    <col min="12546" max="12546" width="8.5703125" style="3" customWidth="1"/>
    <col min="12547" max="12558" width="6.7109375" style="3" customWidth="1"/>
    <col min="12559" max="12559" width="9.42578125" style="3" customWidth="1"/>
    <col min="12560" max="12560" width="6.7109375" style="3" customWidth="1"/>
    <col min="12561" max="12561" width="14.140625" style="3" customWidth="1"/>
    <col min="12562" max="12562" width="10" style="3" customWidth="1"/>
    <col min="12563" max="12563" width="6.140625" style="3" customWidth="1"/>
    <col min="12564" max="12565" width="8.5703125" style="3" customWidth="1"/>
    <col min="12566" max="12566" width="9.140625" style="3" customWidth="1"/>
    <col min="12567" max="12567" width="105" style="3" customWidth="1"/>
    <col min="12568" max="12568" width="10.42578125" style="3" customWidth="1"/>
    <col min="12569" max="12569" width="13.28515625" style="3" customWidth="1"/>
    <col min="12570" max="12570" width="11.28515625" style="3" customWidth="1"/>
    <col min="12571" max="12571" width="13.28515625" style="3" customWidth="1"/>
    <col min="12572" max="12777" width="11.42578125" style="3"/>
    <col min="12778" max="12778" width="1.42578125" style="3" customWidth="1"/>
    <col min="12779" max="12779" width="24.7109375" style="3" customWidth="1"/>
    <col min="12780" max="12780" width="14.28515625" style="3" customWidth="1"/>
    <col min="12781" max="12781" width="11.140625" style="3" customWidth="1"/>
    <col min="12782" max="12782" width="12.5703125" style="3" customWidth="1"/>
    <col min="12783" max="12783" width="17.7109375" style="3" customWidth="1"/>
    <col min="12784" max="12784" width="17.140625" style="3" customWidth="1"/>
    <col min="12785" max="12785" width="11.5703125" style="3" customWidth="1"/>
    <col min="12786" max="12786" width="22.5703125" style="3" customWidth="1"/>
    <col min="12787" max="12787" width="9.7109375" style="3" customWidth="1"/>
    <col min="12788" max="12788" width="21.7109375" style="3" customWidth="1"/>
    <col min="12789" max="12789" width="24.42578125" style="3" customWidth="1"/>
    <col min="12790" max="12790" width="20.5703125" style="3" customWidth="1"/>
    <col min="12791" max="12791" width="10.5703125" style="3" customWidth="1"/>
    <col min="12792" max="12792" width="6.28515625" style="3" customWidth="1"/>
    <col min="12793" max="12796" width="8.5703125" style="3" customWidth="1"/>
    <col min="12797" max="12797" width="9.85546875" style="3" customWidth="1"/>
    <col min="12798" max="12798" width="15.140625" style="3" customWidth="1"/>
    <col min="12799" max="12799" width="19.85546875" style="3" customWidth="1"/>
    <col min="12800" max="12800" width="11.85546875" style="3" customWidth="1"/>
    <col min="12801" max="12801" width="10.85546875" style="3" customWidth="1"/>
    <col min="12802" max="12802" width="8.5703125" style="3" customWidth="1"/>
    <col min="12803" max="12814" width="6.7109375" style="3" customWidth="1"/>
    <col min="12815" max="12815" width="9.42578125" style="3" customWidth="1"/>
    <col min="12816" max="12816" width="6.7109375" style="3" customWidth="1"/>
    <col min="12817" max="12817" width="14.140625" style="3" customWidth="1"/>
    <col min="12818" max="12818" width="10" style="3" customWidth="1"/>
    <col min="12819" max="12819" width="6.140625" style="3" customWidth="1"/>
    <col min="12820" max="12821" width="8.5703125" style="3" customWidth="1"/>
    <col min="12822" max="12822" width="9.140625" style="3" customWidth="1"/>
    <col min="12823" max="12823" width="105" style="3" customWidth="1"/>
    <col min="12824" max="12824" width="10.42578125" style="3" customWidth="1"/>
    <col min="12825" max="12825" width="13.28515625" style="3" customWidth="1"/>
    <col min="12826" max="12826" width="11.28515625" style="3" customWidth="1"/>
    <col min="12827" max="12827" width="13.28515625" style="3" customWidth="1"/>
    <col min="12828" max="13033" width="11.42578125" style="3"/>
    <col min="13034" max="13034" width="1.42578125" style="3" customWidth="1"/>
    <col min="13035" max="13035" width="24.7109375" style="3" customWidth="1"/>
    <col min="13036" max="13036" width="14.28515625" style="3" customWidth="1"/>
    <col min="13037" max="13037" width="11.140625" style="3" customWidth="1"/>
    <col min="13038" max="13038" width="12.5703125" style="3" customWidth="1"/>
    <col min="13039" max="13039" width="17.7109375" style="3" customWidth="1"/>
    <col min="13040" max="13040" width="17.140625" style="3" customWidth="1"/>
    <col min="13041" max="13041" width="11.5703125" style="3" customWidth="1"/>
    <col min="13042" max="13042" width="22.5703125" style="3" customWidth="1"/>
    <col min="13043" max="13043" width="9.7109375" style="3" customWidth="1"/>
    <col min="13044" max="13044" width="21.7109375" style="3" customWidth="1"/>
    <col min="13045" max="13045" width="24.42578125" style="3" customWidth="1"/>
    <col min="13046" max="13046" width="20.5703125" style="3" customWidth="1"/>
    <col min="13047" max="13047" width="10.5703125" style="3" customWidth="1"/>
    <col min="13048" max="13048" width="6.28515625" style="3" customWidth="1"/>
    <col min="13049" max="13052" width="8.5703125" style="3" customWidth="1"/>
    <col min="13053" max="13053" width="9.85546875" style="3" customWidth="1"/>
    <col min="13054" max="13054" width="15.140625" style="3" customWidth="1"/>
    <col min="13055" max="13055" width="19.85546875" style="3" customWidth="1"/>
    <col min="13056" max="13056" width="11.85546875" style="3" customWidth="1"/>
    <col min="13057" max="13057" width="10.85546875" style="3" customWidth="1"/>
    <col min="13058" max="13058" width="8.5703125" style="3" customWidth="1"/>
    <col min="13059" max="13070" width="6.7109375" style="3" customWidth="1"/>
    <col min="13071" max="13071" width="9.42578125" style="3" customWidth="1"/>
    <col min="13072" max="13072" width="6.7109375" style="3" customWidth="1"/>
    <col min="13073" max="13073" width="14.140625" style="3" customWidth="1"/>
    <col min="13074" max="13074" width="10" style="3" customWidth="1"/>
    <col min="13075" max="13075" width="6.140625" style="3" customWidth="1"/>
    <col min="13076" max="13077" width="8.5703125" style="3" customWidth="1"/>
    <col min="13078" max="13078" width="9.140625" style="3" customWidth="1"/>
    <col min="13079" max="13079" width="105" style="3" customWidth="1"/>
    <col min="13080" max="13080" width="10.42578125" style="3" customWidth="1"/>
    <col min="13081" max="13081" width="13.28515625" style="3" customWidth="1"/>
    <col min="13082" max="13082" width="11.28515625" style="3" customWidth="1"/>
    <col min="13083" max="13083" width="13.28515625" style="3" customWidth="1"/>
    <col min="13084" max="13289" width="11.42578125" style="3"/>
    <col min="13290" max="13290" width="1.42578125" style="3" customWidth="1"/>
    <col min="13291" max="13291" width="24.7109375" style="3" customWidth="1"/>
    <col min="13292" max="13292" width="14.28515625" style="3" customWidth="1"/>
    <col min="13293" max="13293" width="11.140625" style="3" customWidth="1"/>
    <col min="13294" max="13294" width="12.5703125" style="3" customWidth="1"/>
    <col min="13295" max="13295" width="17.7109375" style="3" customWidth="1"/>
    <col min="13296" max="13296" width="17.140625" style="3" customWidth="1"/>
    <col min="13297" max="13297" width="11.5703125" style="3" customWidth="1"/>
    <col min="13298" max="13298" width="22.5703125" style="3" customWidth="1"/>
    <col min="13299" max="13299" width="9.7109375" style="3" customWidth="1"/>
    <col min="13300" max="13300" width="21.7109375" style="3" customWidth="1"/>
    <col min="13301" max="13301" width="24.42578125" style="3" customWidth="1"/>
    <col min="13302" max="13302" width="20.5703125" style="3" customWidth="1"/>
    <col min="13303" max="13303" width="10.5703125" style="3" customWidth="1"/>
    <col min="13304" max="13304" width="6.28515625" style="3" customWidth="1"/>
    <col min="13305" max="13308" width="8.5703125" style="3" customWidth="1"/>
    <col min="13309" max="13309" width="9.85546875" style="3" customWidth="1"/>
    <col min="13310" max="13310" width="15.140625" style="3" customWidth="1"/>
    <col min="13311" max="13311" width="19.85546875" style="3" customWidth="1"/>
    <col min="13312" max="13312" width="11.85546875" style="3" customWidth="1"/>
    <col min="13313" max="13313" width="10.85546875" style="3" customWidth="1"/>
    <col min="13314" max="13314" width="8.5703125" style="3" customWidth="1"/>
    <col min="13315" max="13326" width="6.7109375" style="3" customWidth="1"/>
    <col min="13327" max="13327" width="9.42578125" style="3" customWidth="1"/>
    <col min="13328" max="13328" width="6.7109375" style="3" customWidth="1"/>
    <col min="13329" max="13329" width="14.140625" style="3" customWidth="1"/>
    <col min="13330" max="13330" width="10" style="3" customWidth="1"/>
    <col min="13331" max="13331" width="6.140625" style="3" customWidth="1"/>
    <col min="13332" max="13333" width="8.5703125" style="3" customWidth="1"/>
    <col min="13334" max="13334" width="9.140625" style="3" customWidth="1"/>
    <col min="13335" max="13335" width="105" style="3" customWidth="1"/>
    <col min="13336" max="13336" width="10.42578125" style="3" customWidth="1"/>
    <col min="13337" max="13337" width="13.28515625" style="3" customWidth="1"/>
    <col min="13338" max="13338" width="11.28515625" style="3" customWidth="1"/>
    <col min="13339" max="13339" width="13.28515625" style="3" customWidth="1"/>
    <col min="13340" max="13545" width="11.42578125" style="3"/>
    <col min="13546" max="13546" width="1.42578125" style="3" customWidth="1"/>
    <col min="13547" max="13547" width="24.7109375" style="3" customWidth="1"/>
    <col min="13548" max="13548" width="14.28515625" style="3" customWidth="1"/>
    <col min="13549" max="13549" width="11.140625" style="3" customWidth="1"/>
    <col min="13550" max="13550" width="12.5703125" style="3" customWidth="1"/>
    <col min="13551" max="13551" width="17.7109375" style="3" customWidth="1"/>
    <col min="13552" max="13552" width="17.140625" style="3" customWidth="1"/>
    <col min="13553" max="13553" width="11.5703125" style="3" customWidth="1"/>
    <col min="13554" max="13554" width="22.5703125" style="3" customWidth="1"/>
    <col min="13555" max="13555" width="9.7109375" style="3" customWidth="1"/>
    <col min="13556" max="13556" width="21.7109375" style="3" customWidth="1"/>
    <col min="13557" max="13557" width="24.42578125" style="3" customWidth="1"/>
    <col min="13558" max="13558" width="20.5703125" style="3" customWidth="1"/>
    <col min="13559" max="13559" width="10.5703125" style="3" customWidth="1"/>
    <col min="13560" max="13560" width="6.28515625" style="3" customWidth="1"/>
    <col min="13561" max="13564" width="8.5703125" style="3" customWidth="1"/>
    <col min="13565" max="13565" width="9.85546875" style="3" customWidth="1"/>
    <col min="13566" max="13566" width="15.140625" style="3" customWidth="1"/>
    <col min="13567" max="13567" width="19.85546875" style="3" customWidth="1"/>
    <col min="13568" max="13568" width="11.85546875" style="3" customWidth="1"/>
    <col min="13569" max="13569" width="10.85546875" style="3" customWidth="1"/>
    <col min="13570" max="13570" width="8.5703125" style="3" customWidth="1"/>
    <col min="13571" max="13582" width="6.7109375" style="3" customWidth="1"/>
    <col min="13583" max="13583" width="9.42578125" style="3" customWidth="1"/>
    <col min="13584" max="13584" width="6.7109375" style="3" customWidth="1"/>
    <col min="13585" max="13585" width="14.140625" style="3" customWidth="1"/>
    <col min="13586" max="13586" width="10" style="3" customWidth="1"/>
    <col min="13587" max="13587" width="6.140625" style="3" customWidth="1"/>
    <col min="13588" max="13589" width="8.5703125" style="3" customWidth="1"/>
    <col min="13590" max="13590" width="9.140625" style="3" customWidth="1"/>
    <col min="13591" max="13591" width="105" style="3" customWidth="1"/>
    <col min="13592" max="13592" width="10.42578125" style="3" customWidth="1"/>
    <col min="13593" max="13593" width="13.28515625" style="3" customWidth="1"/>
    <col min="13594" max="13594" width="11.28515625" style="3" customWidth="1"/>
    <col min="13595" max="13595" width="13.28515625" style="3" customWidth="1"/>
    <col min="13596" max="13801" width="11.42578125" style="3"/>
    <col min="13802" max="13802" width="1.42578125" style="3" customWidth="1"/>
    <col min="13803" max="13803" width="24.7109375" style="3" customWidth="1"/>
    <col min="13804" max="13804" width="14.28515625" style="3" customWidth="1"/>
    <col min="13805" max="13805" width="11.140625" style="3" customWidth="1"/>
    <col min="13806" max="13806" width="12.5703125" style="3" customWidth="1"/>
    <col min="13807" max="13807" width="17.7109375" style="3" customWidth="1"/>
    <col min="13808" max="13808" width="17.140625" style="3" customWidth="1"/>
    <col min="13809" max="13809" width="11.5703125" style="3" customWidth="1"/>
    <col min="13810" max="13810" width="22.5703125" style="3" customWidth="1"/>
    <col min="13811" max="13811" width="9.7109375" style="3" customWidth="1"/>
    <col min="13812" max="13812" width="21.7109375" style="3" customWidth="1"/>
    <col min="13813" max="13813" width="24.42578125" style="3" customWidth="1"/>
    <col min="13814" max="13814" width="20.5703125" style="3" customWidth="1"/>
    <col min="13815" max="13815" width="10.5703125" style="3" customWidth="1"/>
    <col min="13816" max="13816" width="6.28515625" style="3" customWidth="1"/>
    <col min="13817" max="13820" width="8.5703125" style="3" customWidth="1"/>
    <col min="13821" max="13821" width="9.85546875" style="3" customWidth="1"/>
    <col min="13822" max="13822" width="15.140625" style="3" customWidth="1"/>
    <col min="13823" max="13823" width="19.85546875" style="3" customWidth="1"/>
    <col min="13824" max="13824" width="11.85546875" style="3" customWidth="1"/>
    <col min="13825" max="13825" width="10.85546875" style="3" customWidth="1"/>
    <col min="13826" max="13826" width="8.5703125" style="3" customWidth="1"/>
    <col min="13827" max="13838" width="6.7109375" style="3" customWidth="1"/>
    <col min="13839" max="13839" width="9.42578125" style="3" customWidth="1"/>
    <col min="13840" max="13840" width="6.7109375" style="3" customWidth="1"/>
    <col min="13841" max="13841" width="14.140625" style="3" customWidth="1"/>
    <col min="13842" max="13842" width="10" style="3" customWidth="1"/>
    <col min="13843" max="13843" width="6.140625" style="3" customWidth="1"/>
    <col min="13844" max="13845" width="8.5703125" style="3" customWidth="1"/>
    <col min="13846" max="13846" width="9.140625" style="3" customWidth="1"/>
    <col min="13847" max="13847" width="105" style="3" customWidth="1"/>
    <col min="13848" max="13848" width="10.42578125" style="3" customWidth="1"/>
    <col min="13849" max="13849" width="13.28515625" style="3" customWidth="1"/>
    <col min="13850" max="13850" width="11.28515625" style="3" customWidth="1"/>
    <col min="13851" max="13851" width="13.28515625" style="3" customWidth="1"/>
    <col min="13852" max="14057" width="11.42578125" style="3"/>
    <col min="14058" max="14058" width="1.42578125" style="3" customWidth="1"/>
    <col min="14059" max="14059" width="24.7109375" style="3" customWidth="1"/>
    <col min="14060" max="14060" width="14.28515625" style="3" customWidth="1"/>
    <col min="14061" max="14061" width="11.140625" style="3" customWidth="1"/>
    <col min="14062" max="14062" width="12.5703125" style="3" customWidth="1"/>
    <col min="14063" max="14063" width="17.7109375" style="3" customWidth="1"/>
    <col min="14064" max="14064" width="17.140625" style="3" customWidth="1"/>
    <col min="14065" max="14065" width="11.5703125" style="3" customWidth="1"/>
    <col min="14066" max="14066" width="22.5703125" style="3" customWidth="1"/>
    <col min="14067" max="14067" width="9.7109375" style="3" customWidth="1"/>
    <col min="14068" max="14068" width="21.7109375" style="3" customWidth="1"/>
    <col min="14069" max="14069" width="24.42578125" style="3" customWidth="1"/>
    <col min="14070" max="14070" width="20.5703125" style="3" customWidth="1"/>
    <col min="14071" max="14071" width="10.5703125" style="3" customWidth="1"/>
    <col min="14072" max="14072" width="6.28515625" style="3" customWidth="1"/>
    <col min="14073" max="14076" width="8.5703125" style="3" customWidth="1"/>
    <col min="14077" max="14077" width="9.85546875" style="3" customWidth="1"/>
    <col min="14078" max="14078" width="15.140625" style="3" customWidth="1"/>
    <col min="14079" max="14079" width="19.85546875" style="3" customWidth="1"/>
    <col min="14080" max="14080" width="11.85546875" style="3" customWidth="1"/>
    <col min="14081" max="14081" width="10.85546875" style="3" customWidth="1"/>
    <col min="14082" max="14082" width="8.5703125" style="3" customWidth="1"/>
    <col min="14083" max="14094" width="6.7109375" style="3" customWidth="1"/>
    <col min="14095" max="14095" width="9.42578125" style="3" customWidth="1"/>
    <col min="14096" max="14096" width="6.7109375" style="3" customWidth="1"/>
    <col min="14097" max="14097" width="14.140625" style="3" customWidth="1"/>
    <col min="14098" max="14098" width="10" style="3" customWidth="1"/>
    <col min="14099" max="14099" width="6.140625" style="3" customWidth="1"/>
    <col min="14100" max="14101" width="8.5703125" style="3" customWidth="1"/>
    <col min="14102" max="14102" width="9.140625" style="3" customWidth="1"/>
    <col min="14103" max="14103" width="105" style="3" customWidth="1"/>
    <col min="14104" max="14104" width="10.42578125" style="3" customWidth="1"/>
    <col min="14105" max="14105" width="13.28515625" style="3" customWidth="1"/>
    <col min="14106" max="14106" width="11.28515625" style="3" customWidth="1"/>
    <col min="14107" max="14107" width="13.28515625" style="3" customWidth="1"/>
    <col min="14108" max="14313" width="11.42578125" style="3"/>
    <col min="14314" max="14314" width="1.42578125" style="3" customWidth="1"/>
    <col min="14315" max="14315" width="24.7109375" style="3" customWidth="1"/>
    <col min="14316" max="14316" width="14.28515625" style="3" customWidth="1"/>
    <col min="14317" max="14317" width="11.140625" style="3" customWidth="1"/>
    <col min="14318" max="14318" width="12.5703125" style="3" customWidth="1"/>
    <col min="14319" max="14319" width="17.7109375" style="3" customWidth="1"/>
    <col min="14320" max="14320" width="17.140625" style="3" customWidth="1"/>
    <col min="14321" max="14321" width="11.5703125" style="3" customWidth="1"/>
    <col min="14322" max="14322" width="22.5703125" style="3" customWidth="1"/>
    <col min="14323" max="14323" width="9.7109375" style="3" customWidth="1"/>
    <col min="14324" max="14324" width="21.7109375" style="3" customWidth="1"/>
    <col min="14325" max="14325" width="24.42578125" style="3" customWidth="1"/>
    <col min="14326" max="14326" width="20.5703125" style="3" customWidth="1"/>
    <col min="14327" max="14327" width="10.5703125" style="3" customWidth="1"/>
    <col min="14328" max="14328" width="6.28515625" style="3" customWidth="1"/>
    <col min="14329" max="14332" width="8.5703125" style="3" customWidth="1"/>
    <col min="14333" max="14333" width="9.85546875" style="3" customWidth="1"/>
    <col min="14334" max="14334" width="15.140625" style="3" customWidth="1"/>
    <col min="14335" max="14335" width="19.85546875" style="3" customWidth="1"/>
    <col min="14336" max="14336" width="11.85546875" style="3" customWidth="1"/>
    <col min="14337" max="14337" width="10.85546875" style="3" customWidth="1"/>
    <col min="14338" max="14338" width="8.5703125" style="3" customWidth="1"/>
    <col min="14339" max="14350" width="6.7109375" style="3" customWidth="1"/>
    <col min="14351" max="14351" width="9.42578125" style="3" customWidth="1"/>
    <col min="14352" max="14352" width="6.7109375" style="3" customWidth="1"/>
    <col min="14353" max="14353" width="14.140625" style="3" customWidth="1"/>
    <col min="14354" max="14354" width="10" style="3" customWidth="1"/>
    <col min="14355" max="14355" width="6.140625" style="3" customWidth="1"/>
    <col min="14356" max="14357" width="8.5703125" style="3" customWidth="1"/>
    <col min="14358" max="14358" width="9.140625" style="3" customWidth="1"/>
    <col min="14359" max="14359" width="105" style="3" customWidth="1"/>
    <col min="14360" max="14360" width="10.42578125" style="3" customWidth="1"/>
    <col min="14361" max="14361" width="13.28515625" style="3" customWidth="1"/>
    <col min="14362" max="14362" width="11.28515625" style="3" customWidth="1"/>
    <col min="14363" max="14363" width="13.28515625" style="3" customWidth="1"/>
    <col min="14364" max="14569" width="11.42578125" style="3"/>
    <col min="14570" max="14570" width="1.42578125" style="3" customWidth="1"/>
    <col min="14571" max="14571" width="24.7109375" style="3" customWidth="1"/>
    <col min="14572" max="14572" width="14.28515625" style="3" customWidth="1"/>
    <col min="14573" max="14573" width="11.140625" style="3" customWidth="1"/>
    <col min="14574" max="14574" width="12.5703125" style="3" customWidth="1"/>
    <col min="14575" max="14575" width="17.7109375" style="3" customWidth="1"/>
    <col min="14576" max="14576" width="17.140625" style="3" customWidth="1"/>
    <col min="14577" max="14577" width="11.5703125" style="3" customWidth="1"/>
    <col min="14578" max="14578" width="22.5703125" style="3" customWidth="1"/>
    <col min="14579" max="14579" width="9.7109375" style="3" customWidth="1"/>
    <col min="14580" max="14580" width="21.7109375" style="3" customWidth="1"/>
    <col min="14581" max="14581" width="24.42578125" style="3" customWidth="1"/>
    <col min="14582" max="14582" width="20.5703125" style="3" customWidth="1"/>
    <col min="14583" max="14583" width="10.5703125" style="3" customWidth="1"/>
    <col min="14584" max="14584" width="6.28515625" style="3" customWidth="1"/>
    <col min="14585" max="14588" width="8.5703125" style="3" customWidth="1"/>
    <col min="14589" max="14589" width="9.85546875" style="3" customWidth="1"/>
    <col min="14590" max="14590" width="15.140625" style="3" customWidth="1"/>
    <col min="14591" max="14591" width="19.85546875" style="3" customWidth="1"/>
    <col min="14592" max="14592" width="11.85546875" style="3" customWidth="1"/>
    <col min="14593" max="14593" width="10.85546875" style="3" customWidth="1"/>
    <col min="14594" max="14594" width="8.5703125" style="3" customWidth="1"/>
    <col min="14595" max="14606" width="6.7109375" style="3" customWidth="1"/>
    <col min="14607" max="14607" width="9.42578125" style="3" customWidth="1"/>
    <col min="14608" max="14608" width="6.7109375" style="3" customWidth="1"/>
    <col min="14609" max="14609" width="14.140625" style="3" customWidth="1"/>
    <col min="14610" max="14610" width="10" style="3" customWidth="1"/>
    <col min="14611" max="14611" width="6.140625" style="3" customWidth="1"/>
    <col min="14612" max="14613" width="8.5703125" style="3" customWidth="1"/>
    <col min="14614" max="14614" width="9.140625" style="3" customWidth="1"/>
    <col min="14615" max="14615" width="105" style="3" customWidth="1"/>
    <col min="14616" max="14616" width="10.42578125" style="3" customWidth="1"/>
    <col min="14617" max="14617" width="13.28515625" style="3" customWidth="1"/>
    <col min="14618" max="14618" width="11.28515625" style="3" customWidth="1"/>
    <col min="14619" max="14619" width="13.28515625" style="3" customWidth="1"/>
    <col min="14620" max="14825" width="11.42578125" style="3"/>
    <col min="14826" max="14826" width="1.42578125" style="3" customWidth="1"/>
    <col min="14827" max="14827" width="24.7109375" style="3" customWidth="1"/>
    <col min="14828" max="14828" width="14.28515625" style="3" customWidth="1"/>
    <col min="14829" max="14829" width="11.140625" style="3" customWidth="1"/>
    <col min="14830" max="14830" width="12.5703125" style="3" customWidth="1"/>
    <col min="14831" max="14831" width="17.7109375" style="3" customWidth="1"/>
    <col min="14832" max="14832" width="17.140625" style="3" customWidth="1"/>
    <col min="14833" max="14833" width="11.5703125" style="3" customWidth="1"/>
    <col min="14834" max="14834" width="22.5703125" style="3" customWidth="1"/>
    <col min="14835" max="14835" width="9.7109375" style="3" customWidth="1"/>
    <col min="14836" max="14836" width="21.7109375" style="3" customWidth="1"/>
    <col min="14837" max="14837" width="24.42578125" style="3" customWidth="1"/>
    <col min="14838" max="14838" width="20.5703125" style="3" customWidth="1"/>
    <col min="14839" max="14839" width="10.5703125" style="3" customWidth="1"/>
    <col min="14840" max="14840" width="6.28515625" style="3" customWidth="1"/>
    <col min="14841" max="14844" width="8.5703125" style="3" customWidth="1"/>
    <col min="14845" max="14845" width="9.85546875" style="3" customWidth="1"/>
    <col min="14846" max="14846" width="15.140625" style="3" customWidth="1"/>
    <col min="14847" max="14847" width="19.85546875" style="3" customWidth="1"/>
    <col min="14848" max="14848" width="11.85546875" style="3" customWidth="1"/>
    <col min="14849" max="14849" width="10.85546875" style="3" customWidth="1"/>
    <col min="14850" max="14850" width="8.5703125" style="3" customWidth="1"/>
    <col min="14851" max="14862" width="6.7109375" style="3" customWidth="1"/>
    <col min="14863" max="14863" width="9.42578125" style="3" customWidth="1"/>
    <col min="14864" max="14864" width="6.7109375" style="3" customWidth="1"/>
    <col min="14865" max="14865" width="14.140625" style="3" customWidth="1"/>
    <col min="14866" max="14866" width="10" style="3" customWidth="1"/>
    <col min="14867" max="14867" width="6.140625" style="3" customWidth="1"/>
    <col min="14868" max="14869" width="8.5703125" style="3" customWidth="1"/>
    <col min="14870" max="14870" width="9.140625" style="3" customWidth="1"/>
    <col min="14871" max="14871" width="105" style="3" customWidth="1"/>
    <col min="14872" max="14872" width="10.42578125" style="3" customWidth="1"/>
    <col min="14873" max="14873" width="13.28515625" style="3" customWidth="1"/>
    <col min="14874" max="14874" width="11.28515625" style="3" customWidth="1"/>
    <col min="14875" max="14875" width="13.28515625" style="3" customWidth="1"/>
    <col min="14876" max="15081" width="11.42578125" style="3"/>
    <col min="15082" max="15082" width="1.42578125" style="3" customWidth="1"/>
    <col min="15083" max="15083" width="24.7109375" style="3" customWidth="1"/>
    <col min="15084" max="15084" width="14.28515625" style="3" customWidth="1"/>
    <col min="15085" max="15085" width="11.140625" style="3" customWidth="1"/>
    <col min="15086" max="15086" width="12.5703125" style="3" customWidth="1"/>
    <col min="15087" max="15087" width="17.7109375" style="3" customWidth="1"/>
    <col min="15088" max="15088" width="17.140625" style="3" customWidth="1"/>
    <col min="15089" max="15089" width="11.5703125" style="3" customWidth="1"/>
    <col min="15090" max="15090" width="22.5703125" style="3" customWidth="1"/>
    <col min="15091" max="15091" width="9.7109375" style="3" customWidth="1"/>
    <col min="15092" max="15092" width="21.7109375" style="3" customWidth="1"/>
    <col min="15093" max="15093" width="24.42578125" style="3" customWidth="1"/>
    <col min="15094" max="15094" width="20.5703125" style="3" customWidth="1"/>
    <col min="15095" max="15095" width="10.5703125" style="3" customWidth="1"/>
    <col min="15096" max="15096" width="6.28515625" style="3" customWidth="1"/>
    <col min="15097" max="15100" width="8.5703125" style="3" customWidth="1"/>
    <col min="15101" max="15101" width="9.85546875" style="3" customWidth="1"/>
    <col min="15102" max="15102" width="15.140625" style="3" customWidth="1"/>
    <col min="15103" max="15103" width="19.85546875" style="3" customWidth="1"/>
    <col min="15104" max="15104" width="11.85546875" style="3" customWidth="1"/>
    <col min="15105" max="15105" width="10.85546875" style="3" customWidth="1"/>
    <col min="15106" max="15106" width="8.5703125" style="3" customWidth="1"/>
    <col min="15107" max="15118" width="6.7109375" style="3" customWidth="1"/>
    <col min="15119" max="15119" width="9.42578125" style="3" customWidth="1"/>
    <col min="15120" max="15120" width="6.7109375" style="3" customWidth="1"/>
    <col min="15121" max="15121" width="14.140625" style="3" customWidth="1"/>
    <col min="15122" max="15122" width="10" style="3" customWidth="1"/>
    <col min="15123" max="15123" width="6.140625" style="3" customWidth="1"/>
    <col min="15124" max="15125" width="8.5703125" style="3" customWidth="1"/>
    <col min="15126" max="15126" width="9.140625" style="3" customWidth="1"/>
    <col min="15127" max="15127" width="105" style="3" customWidth="1"/>
    <col min="15128" max="15128" width="10.42578125" style="3" customWidth="1"/>
    <col min="15129" max="15129" width="13.28515625" style="3" customWidth="1"/>
    <col min="15130" max="15130" width="11.28515625" style="3" customWidth="1"/>
    <col min="15131" max="15131" width="13.28515625" style="3" customWidth="1"/>
    <col min="15132" max="15337" width="11.42578125" style="3"/>
    <col min="15338" max="15338" width="1.42578125" style="3" customWidth="1"/>
    <col min="15339" max="15339" width="24.7109375" style="3" customWidth="1"/>
    <col min="15340" max="15340" width="14.28515625" style="3" customWidth="1"/>
    <col min="15341" max="15341" width="11.140625" style="3" customWidth="1"/>
    <col min="15342" max="15342" width="12.5703125" style="3" customWidth="1"/>
    <col min="15343" max="15343" width="17.7109375" style="3" customWidth="1"/>
    <col min="15344" max="15344" width="17.140625" style="3" customWidth="1"/>
    <col min="15345" max="15345" width="11.5703125" style="3" customWidth="1"/>
    <col min="15346" max="15346" width="22.5703125" style="3" customWidth="1"/>
    <col min="15347" max="15347" width="9.7109375" style="3" customWidth="1"/>
    <col min="15348" max="15348" width="21.7109375" style="3" customWidth="1"/>
    <col min="15349" max="15349" width="24.42578125" style="3" customWidth="1"/>
    <col min="15350" max="15350" width="20.5703125" style="3" customWidth="1"/>
    <col min="15351" max="15351" width="10.5703125" style="3" customWidth="1"/>
    <col min="15352" max="15352" width="6.28515625" style="3" customWidth="1"/>
    <col min="15353" max="15356" width="8.5703125" style="3" customWidth="1"/>
    <col min="15357" max="15357" width="9.85546875" style="3" customWidth="1"/>
    <col min="15358" max="15358" width="15.140625" style="3" customWidth="1"/>
    <col min="15359" max="15359" width="19.85546875" style="3" customWidth="1"/>
    <col min="15360" max="15360" width="11.85546875" style="3" customWidth="1"/>
    <col min="15361" max="15361" width="10.85546875" style="3" customWidth="1"/>
    <col min="15362" max="15362" width="8.5703125" style="3" customWidth="1"/>
    <col min="15363" max="15374" width="6.7109375" style="3" customWidth="1"/>
    <col min="15375" max="15375" width="9.42578125" style="3" customWidth="1"/>
    <col min="15376" max="15376" width="6.7109375" style="3" customWidth="1"/>
    <col min="15377" max="15377" width="14.140625" style="3" customWidth="1"/>
    <col min="15378" max="15378" width="10" style="3" customWidth="1"/>
    <col min="15379" max="15379" width="6.140625" style="3" customWidth="1"/>
    <col min="15380" max="15381" width="8.5703125" style="3" customWidth="1"/>
    <col min="15382" max="15382" width="9.140625" style="3" customWidth="1"/>
    <col min="15383" max="15383" width="105" style="3" customWidth="1"/>
    <col min="15384" max="15384" width="10.42578125" style="3" customWidth="1"/>
    <col min="15385" max="15385" width="13.28515625" style="3" customWidth="1"/>
    <col min="15386" max="15386" width="11.28515625" style="3" customWidth="1"/>
    <col min="15387" max="15387" width="13.28515625" style="3" customWidth="1"/>
    <col min="15388" max="15593" width="11.42578125" style="3"/>
    <col min="15594" max="15594" width="1.42578125" style="3" customWidth="1"/>
    <col min="15595" max="15595" width="24.7109375" style="3" customWidth="1"/>
    <col min="15596" max="15596" width="14.28515625" style="3" customWidth="1"/>
    <col min="15597" max="15597" width="11.140625" style="3" customWidth="1"/>
    <col min="15598" max="15598" width="12.5703125" style="3" customWidth="1"/>
    <col min="15599" max="15599" width="17.7109375" style="3" customWidth="1"/>
    <col min="15600" max="15600" width="17.140625" style="3" customWidth="1"/>
    <col min="15601" max="15601" width="11.5703125" style="3" customWidth="1"/>
    <col min="15602" max="15602" width="22.5703125" style="3" customWidth="1"/>
    <col min="15603" max="15603" width="9.7109375" style="3" customWidth="1"/>
    <col min="15604" max="15604" width="21.7109375" style="3" customWidth="1"/>
    <col min="15605" max="15605" width="24.42578125" style="3" customWidth="1"/>
    <col min="15606" max="15606" width="20.5703125" style="3" customWidth="1"/>
    <col min="15607" max="15607" width="10.5703125" style="3" customWidth="1"/>
    <col min="15608" max="15608" width="6.28515625" style="3" customWidth="1"/>
    <col min="15609" max="15612" width="8.5703125" style="3" customWidth="1"/>
    <col min="15613" max="15613" width="9.85546875" style="3" customWidth="1"/>
    <col min="15614" max="15614" width="15.140625" style="3" customWidth="1"/>
    <col min="15615" max="15615" width="19.85546875" style="3" customWidth="1"/>
    <col min="15616" max="15616" width="11.85546875" style="3" customWidth="1"/>
    <col min="15617" max="15617" width="10.85546875" style="3" customWidth="1"/>
    <col min="15618" max="15618" width="8.5703125" style="3" customWidth="1"/>
    <col min="15619" max="15630" width="6.7109375" style="3" customWidth="1"/>
    <col min="15631" max="15631" width="9.42578125" style="3" customWidth="1"/>
    <col min="15632" max="15632" width="6.7109375" style="3" customWidth="1"/>
    <col min="15633" max="15633" width="14.140625" style="3" customWidth="1"/>
    <col min="15634" max="15634" width="10" style="3" customWidth="1"/>
    <col min="15635" max="15635" width="6.140625" style="3" customWidth="1"/>
    <col min="15636" max="15637" width="8.5703125" style="3" customWidth="1"/>
    <col min="15638" max="15638" width="9.140625" style="3" customWidth="1"/>
    <col min="15639" max="15639" width="105" style="3" customWidth="1"/>
    <col min="15640" max="15640" width="10.42578125" style="3" customWidth="1"/>
    <col min="15641" max="15641" width="13.28515625" style="3" customWidth="1"/>
    <col min="15642" max="15642" width="11.28515625" style="3" customWidth="1"/>
    <col min="15643" max="15643" width="13.28515625" style="3" customWidth="1"/>
    <col min="15644" max="15849" width="11.42578125" style="3"/>
    <col min="15850" max="15850" width="1.42578125" style="3" customWidth="1"/>
    <col min="15851" max="15851" width="24.7109375" style="3" customWidth="1"/>
    <col min="15852" max="15852" width="14.28515625" style="3" customWidth="1"/>
    <col min="15853" max="15853" width="11.140625" style="3" customWidth="1"/>
    <col min="15854" max="15854" width="12.5703125" style="3" customWidth="1"/>
    <col min="15855" max="15855" width="17.7109375" style="3" customWidth="1"/>
    <col min="15856" max="15856" width="17.140625" style="3" customWidth="1"/>
    <col min="15857" max="15857" width="11.5703125" style="3" customWidth="1"/>
    <col min="15858" max="15858" width="22.5703125" style="3" customWidth="1"/>
    <col min="15859" max="15859" width="9.7109375" style="3" customWidth="1"/>
    <col min="15860" max="15860" width="21.7109375" style="3" customWidth="1"/>
    <col min="15861" max="15861" width="24.42578125" style="3" customWidth="1"/>
    <col min="15862" max="15862" width="20.5703125" style="3" customWidth="1"/>
    <col min="15863" max="15863" width="10.5703125" style="3" customWidth="1"/>
    <col min="15864" max="15864" width="6.28515625" style="3" customWidth="1"/>
    <col min="15865" max="15868" width="8.5703125" style="3" customWidth="1"/>
    <col min="15869" max="15869" width="9.85546875" style="3" customWidth="1"/>
    <col min="15870" max="15870" width="15.140625" style="3" customWidth="1"/>
    <col min="15871" max="15871" width="19.85546875" style="3" customWidth="1"/>
    <col min="15872" max="15872" width="11.85546875" style="3" customWidth="1"/>
    <col min="15873" max="15873" width="10.85546875" style="3" customWidth="1"/>
    <col min="15874" max="15874" width="8.5703125" style="3" customWidth="1"/>
    <col min="15875" max="15886" width="6.7109375" style="3" customWidth="1"/>
    <col min="15887" max="15887" width="9.42578125" style="3" customWidth="1"/>
    <col min="15888" max="15888" width="6.7109375" style="3" customWidth="1"/>
    <col min="15889" max="15889" width="14.140625" style="3" customWidth="1"/>
    <col min="15890" max="15890" width="10" style="3" customWidth="1"/>
    <col min="15891" max="15891" width="6.140625" style="3" customWidth="1"/>
    <col min="15892" max="15893" width="8.5703125" style="3" customWidth="1"/>
    <col min="15894" max="15894" width="9.140625" style="3" customWidth="1"/>
    <col min="15895" max="15895" width="105" style="3" customWidth="1"/>
    <col min="15896" max="15896" width="10.42578125" style="3" customWidth="1"/>
    <col min="15897" max="15897" width="13.28515625" style="3" customWidth="1"/>
    <col min="15898" max="15898" width="11.28515625" style="3" customWidth="1"/>
    <col min="15899" max="15899" width="13.28515625" style="3" customWidth="1"/>
    <col min="15900" max="16105" width="11.42578125" style="3"/>
    <col min="16106" max="16106" width="1.42578125" style="3" customWidth="1"/>
    <col min="16107" max="16107" width="24.7109375" style="3" customWidth="1"/>
    <col min="16108" max="16108" width="14.28515625" style="3" customWidth="1"/>
    <col min="16109" max="16109" width="11.140625" style="3" customWidth="1"/>
    <col min="16110" max="16110" width="12.5703125" style="3" customWidth="1"/>
    <col min="16111" max="16111" width="17.7109375" style="3" customWidth="1"/>
    <col min="16112" max="16112" width="17.140625" style="3" customWidth="1"/>
    <col min="16113" max="16113" width="11.5703125" style="3" customWidth="1"/>
    <col min="16114" max="16114" width="22.5703125" style="3" customWidth="1"/>
    <col min="16115" max="16115" width="9.7109375" style="3" customWidth="1"/>
    <col min="16116" max="16116" width="21.7109375" style="3" customWidth="1"/>
    <col min="16117" max="16117" width="24.42578125" style="3" customWidth="1"/>
    <col min="16118" max="16118" width="20.5703125" style="3" customWidth="1"/>
    <col min="16119" max="16119" width="10.5703125" style="3" customWidth="1"/>
    <col min="16120" max="16120" width="6.28515625" style="3" customWidth="1"/>
    <col min="16121" max="16124" width="8.5703125" style="3" customWidth="1"/>
    <col min="16125" max="16125" width="9.85546875" style="3" customWidth="1"/>
    <col min="16126" max="16126" width="15.140625" style="3" customWidth="1"/>
    <col min="16127" max="16127" width="19.85546875" style="3" customWidth="1"/>
    <col min="16128" max="16128" width="11.85546875" style="3" customWidth="1"/>
    <col min="16129" max="16129" width="10.85546875" style="3" customWidth="1"/>
    <col min="16130" max="16130" width="8.5703125" style="3" customWidth="1"/>
    <col min="16131" max="16142" width="6.7109375" style="3" customWidth="1"/>
    <col min="16143" max="16143" width="9.42578125" style="3" customWidth="1"/>
    <col min="16144" max="16144" width="6.7109375" style="3" customWidth="1"/>
    <col min="16145" max="16145" width="14.140625" style="3" customWidth="1"/>
    <col min="16146" max="16146" width="10" style="3" customWidth="1"/>
    <col min="16147" max="16147" width="6.140625" style="3" customWidth="1"/>
    <col min="16148" max="16149" width="8.5703125" style="3" customWidth="1"/>
    <col min="16150" max="16150" width="9.140625" style="3" customWidth="1"/>
    <col min="16151" max="16151" width="105" style="3" customWidth="1"/>
    <col min="16152" max="16152" width="10.42578125" style="3" customWidth="1"/>
    <col min="16153" max="16153" width="13.28515625" style="3" customWidth="1"/>
    <col min="16154" max="16154" width="11.28515625" style="3" customWidth="1"/>
    <col min="16155" max="16155" width="13.28515625" style="3" customWidth="1"/>
    <col min="16156" max="16384" width="11.42578125" style="3"/>
  </cols>
  <sheetData>
    <row r="1" spans="1:70" ht="23.25" customHeight="1" x14ac:dyDescent="0.25">
      <c r="C1" s="47"/>
      <c r="H1" s="13"/>
      <c r="I1" s="40"/>
      <c r="J1" s="40"/>
      <c r="K1" s="13"/>
      <c r="L1" s="13"/>
      <c r="M1" s="13"/>
      <c r="N1" s="13"/>
      <c r="O1" s="13"/>
      <c r="Z1" s="11"/>
      <c r="BQ1" s="47"/>
      <c r="BR1" s="47"/>
    </row>
    <row r="2" spans="1:70" ht="44.25" customHeight="1" x14ac:dyDescent="0.25">
      <c r="A2" s="36"/>
      <c r="B2" s="484" t="s">
        <v>494</v>
      </c>
      <c r="C2" s="484"/>
      <c r="D2" s="484"/>
      <c r="E2" s="484"/>
      <c r="F2" s="484"/>
      <c r="G2" s="484"/>
      <c r="H2" s="484"/>
      <c r="I2" s="484"/>
      <c r="J2" s="484"/>
      <c r="K2" s="484"/>
      <c r="L2" s="484"/>
      <c r="M2" s="484"/>
      <c r="N2" s="484"/>
      <c r="O2" s="484"/>
      <c r="P2" s="484"/>
      <c r="Q2" s="484"/>
      <c r="R2" s="484"/>
      <c r="S2" s="484"/>
      <c r="T2" s="484"/>
      <c r="U2" s="484"/>
      <c r="V2" s="484"/>
      <c r="W2" s="485"/>
      <c r="X2" s="485"/>
      <c r="Y2" s="485"/>
      <c r="Z2" s="485"/>
      <c r="AA2" s="485"/>
      <c r="AB2" s="485"/>
      <c r="AC2" s="486"/>
      <c r="AD2" s="484"/>
      <c r="AE2" s="484"/>
      <c r="AF2" s="484"/>
      <c r="AG2" s="484"/>
      <c r="AH2" s="484"/>
      <c r="AI2" s="484"/>
      <c r="AJ2" s="484"/>
      <c r="AK2" s="484"/>
      <c r="AL2" s="487"/>
      <c r="AM2" s="488"/>
      <c r="AN2" s="484"/>
      <c r="AO2" s="484"/>
      <c r="BQ2" s="47"/>
      <c r="BR2" s="47"/>
    </row>
    <row r="3" spans="1:70" ht="24" customHeight="1" x14ac:dyDescent="0.25">
      <c r="C3" s="47"/>
      <c r="L3" s="47"/>
      <c r="M3" s="47"/>
      <c r="Z3" s="11"/>
      <c r="BQ3" s="47"/>
      <c r="BR3" s="47"/>
    </row>
    <row r="4" spans="1:70" ht="18" hidden="1" customHeight="1" thickBot="1" x14ac:dyDescent="0.3">
      <c r="A4" s="454" t="s">
        <v>32</v>
      </c>
      <c r="B4" s="456" t="s">
        <v>84</v>
      </c>
      <c r="C4" s="457"/>
      <c r="D4" s="457"/>
      <c r="E4" s="457"/>
      <c r="F4" s="457"/>
      <c r="G4" s="457"/>
      <c r="H4" s="457"/>
      <c r="I4" s="457"/>
      <c r="J4" s="457"/>
      <c r="K4" s="458"/>
      <c r="L4" s="473" t="s">
        <v>85</v>
      </c>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5"/>
      <c r="AP4" s="493" t="s">
        <v>86</v>
      </c>
      <c r="AQ4" s="493"/>
      <c r="AR4" s="493"/>
      <c r="AS4" s="493"/>
      <c r="AT4" s="493"/>
      <c r="AU4" s="493"/>
      <c r="AV4" s="493"/>
      <c r="AW4" s="493"/>
      <c r="AX4" s="493"/>
      <c r="AY4" s="493"/>
      <c r="AZ4" s="493"/>
      <c r="BA4" s="493"/>
      <c r="BB4" s="493"/>
      <c r="BC4" s="493"/>
      <c r="BD4" s="493"/>
      <c r="BE4" s="493"/>
      <c r="BF4" s="493"/>
      <c r="BG4" s="493"/>
      <c r="BH4" s="493"/>
      <c r="BI4" s="493"/>
      <c r="BJ4" s="493"/>
      <c r="BK4" s="493"/>
      <c r="BL4" s="493"/>
      <c r="BM4" s="493"/>
      <c r="BN4" s="26"/>
    </row>
    <row r="5" spans="1:70" s="6" customFormat="1" ht="0.75" customHeight="1" thickBot="1" x14ac:dyDescent="0.3">
      <c r="A5" s="455"/>
      <c r="B5" s="459"/>
      <c r="C5" s="460"/>
      <c r="D5" s="460"/>
      <c r="E5" s="460"/>
      <c r="F5" s="460"/>
      <c r="G5" s="460"/>
      <c r="H5" s="460"/>
      <c r="I5" s="460"/>
      <c r="J5" s="460"/>
      <c r="K5" s="461"/>
      <c r="L5" s="476"/>
      <c r="M5" s="477"/>
      <c r="N5" s="477"/>
      <c r="O5" s="477"/>
      <c r="P5" s="477"/>
      <c r="Q5" s="477"/>
      <c r="R5" s="477"/>
      <c r="S5" s="477"/>
      <c r="T5" s="477"/>
      <c r="U5" s="477"/>
      <c r="V5" s="477"/>
      <c r="W5" s="477"/>
      <c r="X5" s="477"/>
      <c r="Y5" s="477"/>
      <c r="Z5" s="477"/>
      <c r="AA5" s="477"/>
      <c r="AB5" s="477"/>
      <c r="AC5" s="478"/>
      <c r="AD5" s="477"/>
      <c r="AE5" s="477"/>
      <c r="AF5" s="477"/>
      <c r="AG5" s="477"/>
      <c r="AH5" s="477"/>
      <c r="AI5" s="477"/>
      <c r="AJ5" s="477"/>
      <c r="AK5" s="477"/>
      <c r="AL5" s="479"/>
      <c r="AM5" s="480"/>
      <c r="AN5" s="477"/>
      <c r="AO5" s="481"/>
      <c r="AP5" s="493"/>
      <c r="AQ5" s="493"/>
      <c r="AR5" s="493"/>
      <c r="AS5" s="493"/>
      <c r="AT5" s="493"/>
      <c r="AU5" s="493"/>
      <c r="AV5" s="493"/>
      <c r="AW5" s="493"/>
      <c r="AX5" s="493"/>
      <c r="AY5" s="493"/>
      <c r="AZ5" s="493"/>
      <c r="BA5" s="493"/>
      <c r="BB5" s="493"/>
      <c r="BC5" s="493"/>
      <c r="BD5" s="493"/>
      <c r="BE5" s="493"/>
      <c r="BF5" s="493"/>
      <c r="BG5" s="493"/>
      <c r="BH5" s="493"/>
      <c r="BI5" s="493"/>
      <c r="BJ5" s="493"/>
      <c r="BK5" s="493"/>
      <c r="BL5" s="493"/>
      <c r="BM5" s="493"/>
      <c r="BN5" s="52"/>
    </row>
    <row r="6" spans="1:70" ht="20.100000000000001" customHeight="1" x14ac:dyDescent="0.25">
      <c r="A6" s="467" t="s">
        <v>26</v>
      </c>
      <c r="B6" s="468" t="s">
        <v>27</v>
      </c>
      <c r="C6" s="464" t="s">
        <v>68</v>
      </c>
      <c r="D6" s="470" t="s">
        <v>988</v>
      </c>
      <c r="E6" s="470" t="s">
        <v>1033</v>
      </c>
      <c r="F6" s="470" t="s">
        <v>989</v>
      </c>
      <c r="G6" s="464" t="s">
        <v>99</v>
      </c>
      <c r="H6" s="462" t="s">
        <v>480</v>
      </c>
      <c r="I6" s="462" t="s">
        <v>56</v>
      </c>
      <c r="J6" s="462" t="s">
        <v>57</v>
      </c>
      <c r="K6" s="465" t="s">
        <v>119</v>
      </c>
      <c r="L6" s="498" t="s">
        <v>58</v>
      </c>
      <c r="M6" s="496" t="s">
        <v>59</v>
      </c>
      <c r="N6" s="482" t="s">
        <v>374</v>
      </c>
      <c r="O6" s="482" t="s">
        <v>375</v>
      </c>
      <c r="P6" s="462" t="s">
        <v>60</v>
      </c>
      <c r="Q6" s="489" t="s">
        <v>80</v>
      </c>
      <c r="R6" s="489"/>
      <c r="S6" s="489"/>
      <c r="T6" s="489"/>
      <c r="U6" s="489"/>
      <c r="V6" s="489"/>
      <c r="W6" s="489"/>
      <c r="X6" s="489"/>
      <c r="Y6" s="489"/>
      <c r="Z6" s="489"/>
      <c r="AA6" s="489"/>
      <c r="AB6" s="489"/>
      <c r="AC6" s="490" t="s">
        <v>81</v>
      </c>
      <c r="AD6" s="25"/>
      <c r="AE6" s="25"/>
      <c r="AF6" s="494" t="s">
        <v>82</v>
      </c>
      <c r="AG6" s="494"/>
      <c r="AH6" s="494"/>
      <c r="AI6" s="494"/>
      <c r="AJ6" s="494"/>
      <c r="AK6" s="494"/>
      <c r="AL6" s="494"/>
      <c r="AM6" s="494"/>
      <c r="AN6" s="494"/>
      <c r="AO6" s="495"/>
      <c r="AP6" s="492" t="s">
        <v>87</v>
      </c>
      <c r="AQ6" s="472"/>
      <c r="AR6" s="472" t="s">
        <v>88</v>
      </c>
      <c r="AS6" s="472"/>
      <c r="AT6" s="472" t="s">
        <v>89</v>
      </c>
      <c r="AU6" s="472"/>
      <c r="AV6" s="472" t="s">
        <v>90</v>
      </c>
      <c r="AW6" s="472"/>
      <c r="AX6" s="472" t="s">
        <v>91</v>
      </c>
      <c r="AY6" s="472"/>
      <c r="AZ6" s="472" t="s">
        <v>92</v>
      </c>
      <c r="BA6" s="472"/>
      <c r="BB6" s="472" t="s">
        <v>93</v>
      </c>
      <c r="BC6" s="472"/>
      <c r="BD6" s="472" t="s">
        <v>94</v>
      </c>
      <c r="BE6" s="472"/>
      <c r="BF6" s="472" t="s">
        <v>95</v>
      </c>
      <c r="BG6" s="472"/>
      <c r="BH6" s="472" t="s">
        <v>96</v>
      </c>
      <c r="BI6" s="472"/>
      <c r="BJ6" s="472" t="s">
        <v>97</v>
      </c>
      <c r="BK6" s="472"/>
      <c r="BL6" s="472" t="s">
        <v>98</v>
      </c>
      <c r="BM6" s="472"/>
      <c r="BQ6" s="47"/>
      <c r="BR6" s="47"/>
    </row>
    <row r="7" spans="1:70" s="6" customFormat="1" ht="30" customHeight="1" x14ac:dyDescent="0.25">
      <c r="A7" s="467"/>
      <c r="B7" s="469"/>
      <c r="C7" s="462"/>
      <c r="D7" s="471"/>
      <c r="E7" s="471"/>
      <c r="F7" s="471"/>
      <c r="G7" s="462"/>
      <c r="H7" s="463"/>
      <c r="I7" s="463"/>
      <c r="J7" s="463"/>
      <c r="K7" s="466"/>
      <c r="L7" s="467"/>
      <c r="M7" s="497"/>
      <c r="N7" s="483"/>
      <c r="O7" s="483"/>
      <c r="P7" s="463"/>
      <c r="Q7" s="8" t="s">
        <v>0</v>
      </c>
      <c r="R7" s="8" t="s">
        <v>1</v>
      </c>
      <c r="S7" s="8" t="s">
        <v>2</v>
      </c>
      <c r="T7" s="8" t="s">
        <v>33</v>
      </c>
      <c r="U7" s="8" t="s">
        <v>4</v>
      </c>
      <c r="V7" s="8" t="s">
        <v>5</v>
      </c>
      <c r="W7" s="8" t="s">
        <v>6</v>
      </c>
      <c r="X7" s="8" t="s">
        <v>7</v>
      </c>
      <c r="Y7" s="8" t="s">
        <v>8</v>
      </c>
      <c r="Z7" s="8" t="s">
        <v>9</v>
      </c>
      <c r="AA7" s="8" t="s">
        <v>10</v>
      </c>
      <c r="AB7" s="8" t="s">
        <v>11</v>
      </c>
      <c r="AC7" s="491"/>
      <c r="AD7" s="27" t="s">
        <v>30</v>
      </c>
      <c r="AE7" s="27" t="s">
        <v>31</v>
      </c>
      <c r="AF7" s="8" t="s">
        <v>25</v>
      </c>
      <c r="AG7" s="8" t="s">
        <v>3</v>
      </c>
      <c r="AH7" s="8" t="s">
        <v>16</v>
      </c>
      <c r="AI7" s="8" t="s">
        <v>17</v>
      </c>
      <c r="AJ7" s="8" t="s">
        <v>18</v>
      </c>
      <c r="AK7" s="8" t="s">
        <v>19</v>
      </c>
      <c r="AL7" s="8" t="s">
        <v>20</v>
      </c>
      <c r="AM7" s="8" t="s">
        <v>21</v>
      </c>
      <c r="AN7" s="8" t="s">
        <v>22</v>
      </c>
      <c r="AO7" s="29" t="s">
        <v>23</v>
      </c>
      <c r="AP7" s="50" t="s">
        <v>28</v>
      </c>
      <c r="AQ7" s="51" t="s">
        <v>29</v>
      </c>
      <c r="AR7" s="51" t="s">
        <v>28</v>
      </c>
      <c r="AS7" s="51" t="s">
        <v>29</v>
      </c>
      <c r="AT7" s="27" t="s">
        <v>61</v>
      </c>
      <c r="AU7" s="27" t="s">
        <v>62</v>
      </c>
      <c r="AV7" s="221" t="s">
        <v>61</v>
      </c>
      <c r="AW7" s="221" t="s">
        <v>62</v>
      </c>
      <c r="AX7" s="27" t="s">
        <v>61</v>
      </c>
      <c r="AY7" s="27" t="s">
        <v>62</v>
      </c>
      <c r="AZ7" s="27" t="s">
        <v>61</v>
      </c>
      <c r="BA7" s="27" t="s">
        <v>62</v>
      </c>
      <c r="BB7" s="27" t="s">
        <v>61</v>
      </c>
      <c r="BC7" s="27" t="s">
        <v>62</v>
      </c>
      <c r="BD7" s="27" t="s">
        <v>61</v>
      </c>
      <c r="BE7" s="27" t="s">
        <v>62</v>
      </c>
      <c r="BF7" s="27" t="s">
        <v>61</v>
      </c>
      <c r="BG7" s="27" t="s">
        <v>62</v>
      </c>
      <c r="BH7" s="27" t="s">
        <v>61</v>
      </c>
      <c r="BI7" s="27" t="s">
        <v>62</v>
      </c>
      <c r="BJ7" s="27" t="s">
        <v>61</v>
      </c>
      <c r="BK7" s="27" t="s">
        <v>62</v>
      </c>
      <c r="BL7" s="27" t="s">
        <v>61</v>
      </c>
      <c r="BM7" s="27" t="s">
        <v>62</v>
      </c>
      <c r="BN7" s="52"/>
    </row>
    <row r="8" spans="1:70" s="6" customFormat="1" ht="21.75" customHeight="1" x14ac:dyDescent="0.25">
      <c r="A8" s="37"/>
      <c r="B8" s="180"/>
      <c r="C8" s="49"/>
      <c r="D8" s="140"/>
      <c r="E8" s="146"/>
      <c r="F8" s="144"/>
      <c r="G8" s="60"/>
      <c r="H8" s="163"/>
      <c r="I8" s="41"/>
      <c r="J8" s="41"/>
      <c r="K8" s="20"/>
      <c r="L8" s="48"/>
      <c r="M8" s="45" t="s">
        <v>24</v>
      </c>
      <c r="N8" s="45"/>
      <c r="O8" s="45"/>
      <c r="P8" s="12" t="s">
        <v>15</v>
      </c>
      <c r="Q8" s="12"/>
      <c r="R8" s="8" t="s">
        <v>15</v>
      </c>
      <c r="S8" s="8"/>
      <c r="T8" s="8"/>
      <c r="U8" s="8"/>
      <c r="V8" s="8"/>
      <c r="W8" s="8"/>
      <c r="X8" s="8"/>
      <c r="AB8" s="8"/>
      <c r="AC8" s="134"/>
      <c r="AD8" s="27"/>
      <c r="AE8" s="27"/>
      <c r="AF8" s="8"/>
      <c r="AG8" s="8"/>
      <c r="AH8" s="8"/>
      <c r="AI8" s="8"/>
      <c r="AJ8" s="8"/>
      <c r="AK8" s="8"/>
      <c r="AL8" s="12">
        <f>+AK8+1</f>
        <v>1</v>
      </c>
      <c r="AM8" s="12">
        <f>+AL8+1</f>
        <v>2</v>
      </c>
      <c r="AN8" s="12">
        <f>+AM8+1</f>
        <v>3</v>
      </c>
      <c r="AO8" s="30">
        <f>+AN8+1</f>
        <v>4</v>
      </c>
      <c r="AP8" s="50"/>
      <c r="AQ8" s="51"/>
      <c r="AR8" s="51"/>
      <c r="AS8" s="51"/>
      <c r="AT8" s="27"/>
      <c r="AU8" s="27"/>
      <c r="AV8" s="221"/>
      <c r="AW8" s="221"/>
      <c r="AX8" s="27"/>
      <c r="AY8" s="27"/>
      <c r="AZ8" s="27"/>
      <c r="BA8" s="27"/>
      <c r="BB8" s="27"/>
      <c r="BC8" s="27"/>
      <c r="BD8" s="27"/>
      <c r="BE8" s="27"/>
      <c r="BF8" s="27"/>
      <c r="BG8" s="27"/>
      <c r="BH8" s="27"/>
      <c r="BI8" s="27"/>
      <c r="BJ8" s="27"/>
      <c r="BK8" s="27"/>
      <c r="BL8" s="27"/>
      <c r="BM8" s="27"/>
      <c r="BN8" s="52"/>
    </row>
    <row r="9" spans="1:70" s="6" customFormat="1" ht="27" customHeight="1" thickBot="1" x14ac:dyDescent="0.3">
      <c r="A9" s="38"/>
      <c r="B9" s="15"/>
      <c r="C9" s="46"/>
      <c r="D9" s="46"/>
      <c r="E9" s="46"/>
      <c r="F9" s="46"/>
      <c r="G9" s="61"/>
      <c r="H9" s="46"/>
      <c r="I9" s="42"/>
      <c r="J9" s="42"/>
      <c r="K9" s="16"/>
      <c r="L9" s="15"/>
      <c r="M9" s="17"/>
      <c r="N9" s="17"/>
      <c r="O9" s="17"/>
      <c r="P9" s="46"/>
      <c r="Q9" s="17"/>
      <c r="R9" s="17"/>
      <c r="S9" s="17"/>
      <c r="T9" s="17"/>
      <c r="U9" s="17"/>
      <c r="V9" s="17"/>
      <c r="W9" s="17"/>
      <c r="X9" s="17"/>
      <c r="Y9" s="17"/>
      <c r="Z9" s="17"/>
      <c r="AA9" s="17"/>
      <c r="AB9" s="17"/>
      <c r="AC9" s="135"/>
      <c r="AD9" s="46"/>
      <c r="AE9" s="46"/>
      <c r="AF9" s="17"/>
      <c r="AG9" s="17"/>
      <c r="AH9" s="17"/>
      <c r="AI9" s="17"/>
      <c r="AJ9" s="17"/>
      <c r="AK9" s="17"/>
      <c r="AL9" s="17"/>
      <c r="AM9" s="17"/>
      <c r="AN9" s="17"/>
      <c r="AO9" s="77"/>
      <c r="AP9" s="78"/>
      <c r="AQ9" s="46"/>
      <c r="AR9" s="46"/>
      <c r="AS9" s="46"/>
      <c r="AT9" s="46"/>
      <c r="AU9" s="46"/>
      <c r="AV9" s="46"/>
      <c r="AW9" s="46"/>
      <c r="AX9" s="46"/>
      <c r="AY9" s="46"/>
      <c r="AZ9" s="46"/>
      <c r="BA9" s="46"/>
      <c r="BB9" s="46"/>
      <c r="BC9" s="46"/>
      <c r="BD9" s="46"/>
      <c r="BE9" s="46"/>
      <c r="BF9" s="46"/>
      <c r="BG9" s="46"/>
      <c r="BH9" s="46"/>
      <c r="BI9" s="46"/>
      <c r="BJ9" s="46"/>
      <c r="BK9" s="46"/>
      <c r="BL9" s="46"/>
      <c r="BM9" s="46"/>
      <c r="BN9" s="52" t="s">
        <v>1199</v>
      </c>
      <c r="BO9" s="52" t="s">
        <v>1200</v>
      </c>
      <c r="BP9" s="52" t="s">
        <v>1201</v>
      </c>
      <c r="BQ9" s="52" t="s">
        <v>1202</v>
      </c>
    </row>
    <row r="10" spans="1:70" s="6" customFormat="1" ht="54.75" customHeight="1" x14ac:dyDescent="0.25">
      <c r="A10" s="81" t="s">
        <v>67</v>
      </c>
      <c r="B10" s="112" t="s">
        <v>100</v>
      </c>
      <c r="C10" s="82" t="s">
        <v>15</v>
      </c>
      <c r="D10" s="84">
        <v>1</v>
      </c>
      <c r="E10" s="84">
        <v>1</v>
      </c>
      <c r="F10" s="84">
        <v>1</v>
      </c>
      <c r="G10" s="83" t="s">
        <v>226</v>
      </c>
      <c r="H10" s="165">
        <v>1</v>
      </c>
      <c r="I10" s="83" t="s">
        <v>43</v>
      </c>
      <c r="J10" s="83" t="s">
        <v>104</v>
      </c>
      <c r="K10" s="83" t="s">
        <v>120</v>
      </c>
      <c r="L10" s="84" t="s">
        <v>376</v>
      </c>
      <c r="M10" s="84" t="s">
        <v>294</v>
      </c>
      <c r="N10" s="84" t="s">
        <v>306</v>
      </c>
      <c r="O10" s="83" t="s">
        <v>307</v>
      </c>
      <c r="P10" s="217" t="s">
        <v>12</v>
      </c>
      <c r="Q10" s="311">
        <v>0</v>
      </c>
      <c r="R10" s="311">
        <v>0</v>
      </c>
      <c r="S10" s="311">
        <v>0</v>
      </c>
      <c r="T10" s="312">
        <v>0.05</v>
      </c>
      <c r="U10" s="312">
        <v>0.15</v>
      </c>
      <c r="V10" s="312">
        <v>0.2</v>
      </c>
      <c r="W10" s="312">
        <v>0.2</v>
      </c>
      <c r="X10" s="312">
        <v>0.15</v>
      </c>
      <c r="Y10" s="312">
        <v>0.1</v>
      </c>
      <c r="Z10" s="312">
        <v>0.1</v>
      </c>
      <c r="AA10" s="312">
        <v>0.05</v>
      </c>
      <c r="AB10" s="312">
        <v>0</v>
      </c>
      <c r="AC10" s="312">
        <f>SUM(Q10:AB10)</f>
        <v>1</v>
      </c>
      <c r="AD10" s="313">
        <f>+Q10</f>
        <v>0</v>
      </c>
      <c r="AE10" s="314">
        <f>SUM($Q$10:R10)</f>
        <v>0</v>
      </c>
      <c r="AF10" s="314">
        <f>SUM($Q$10:S10)</f>
        <v>0</v>
      </c>
      <c r="AG10" s="314">
        <f>SUM($Q$10:T10)</f>
        <v>0.05</v>
      </c>
      <c r="AH10" s="314">
        <f>SUM($Q$10:U10)</f>
        <v>0.2</v>
      </c>
      <c r="AI10" s="314">
        <f>SUM($Q$10:V10)</f>
        <v>0.4</v>
      </c>
      <c r="AJ10" s="314">
        <f>SUM($Q$10:W10)</f>
        <v>0.60000000000000009</v>
      </c>
      <c r="AK10" s="314">
        <f>SUM($Q$10:X10)</f>
        <v>0.75000000000000011</v>
      </c>
      <c r="AL10" s="314">
        <f>SUM($Q$10:Y10)</f>
        <v>0.85000000000000009</v>
      </c>
      <c r="AM10" s="314">
        <f>SUM($Q$10:Z10)</f>
        <v>0.95000000000000007</v>
      </c>
      <c r="AN10" s="314">
        <f>SUM($Q$10:AA10)</f>
        <v>1</v>
      </c>
      <c r="AO10" s="314">
        <f>SUM($Q$10:AB10)</f>
        <v>1</v>
      </c>
      <c r="AP10" s="284"/>
      <c r="AQ10" s="284"/>
      <c r="AR10" s="284"/>
      <c r="AS10" s="284"/>
      <c r="AT10" s="285"/>
      <c r="AU10" s="285"/>
      <c r="AV10" s="285"/>
      <c r="AW10" s="285"/>
      <c r="AX10" s="95"/>
      <c r="AY10" s="95"/>
      <c r="AZ10" s="95"/>
      <c r="BA10" s="95"/>
      <c r="BB10" s="95"/>
      <c r="BC10" s="95"/>
      <c r="BD10" s="95"/>
      <c r="BE10" s="95"/>
      <c r="BF10" s="95"/>
      <c r="BG10" s="95"/>
      <c r="BH10" s="95"/>
      <c r="BI10" s="95"/>
      <c r="BJ10" s="95"/>
      <c r="BK10" s="95"/>
      <c r="BL10" s="95"/>
      <c r="BM10" s="96"/>
    </row>
    <row r="11" spans="1:70" s="6" customFormat="1" ht="54.75" customHeight="1" x14ac:dyDescent="0.25">
      <c r="A11" s="85"/>
      <c r="B11" s="65"/>
      <c r="C11" s="44"/>
      <c r="D11" s="65"/>
      <c r="E11" s="65"/>
      <c r="F11" s="63"/>
      <c r="G11" s="64" t="s">
        <v>226</v>
      </c>
      <c r="H11" s="63"/>
      <c r="I11" s="64"/>
      <c r="J11" s="64"/>
      <c r="K11" s="64" t="s">
        <v>120</v>
      </c>
      <c r="L11" s="63" t="s">
        <v>376</v>
      </c>
      <c r="M11" s="63" t="s">
        <v>294</v>
      </c>
      <c r="N11" s="63" t="s">
        <v>306</v>
      </c>
      <c r="O11" s="64" t="s">
        <v>307</v>
      </c>
      <c r="P11" s="126" t="s">
        <v>13</v>
      </c>
      <c r="Q11" s="262">
        <v>0</v>
      </c>
      <c r="R11" s="262">
        <v>0</v>
      </c>
      <c r="S11" s="262">
        <v>0</v>
      </c>
      <c r="T11" s="262"/>
      <c r="U11" s="262"/>
      <c r="V11" s="262"/>
      <c r="W11" s="262"/>
      <c r="X11" s="262"/>
      <c r="Y11" s="262"/>
      <c r="Z11" s="262"/>
      <c r="AA11" s="262"/>
      <c r="AB11" s="262"/>
      <c r="AC11" s="262">
        <f>SUM(Q11:AB11)</f>
        <v>0</v>
      </c>
      <c r="AD11" s="294">
        <f>+Q11</f>
        <v>0</v>
      </c>
      <c r="AE11" s="315">
        <f>SUM($Q$11:R11)</f>
        <v>0</v>
      </c>
      <c r="AF11" s="315">
        <f>SUM($Q$11:S11)</f>
        <v>0</v>
      </c>
      <c r="AG11" s="315">
        <f>SUM($Q$11:T11)</f>
        <v>0</v>
      </c>
      <c r="AH11" s="315">
        <f>SUM($Q$11:U11)</f>
        <v>0</v>
      </c>
      <c r="AI11" s="315">
        <f>SUM($Q$11:V11)</f>
        <v>0</v>
      </c>
      <c r="AJ11" s="315">
        <f>SUM($Q$11:W11)</f>
        <v>0</v>
      </c>
      <c r="AK11" s="315">
        <f>SUM($Q$11:X11)</f>
        <v>0</v>
      </c>
      <c r="AL11" s="315">
        <f>SUM($Q$11:Y11)</f>
        <v>0</v>
      </c>
      <c r="AM11" s="315">
        <f>SUM($Q$11:Z11)</f>
        <v>0</v>
      </c>
      <c r="AN11" s="315">
        <f>SUM($Q$11:AA11)</f>
        <v>0</v>
      </c>
      <c r="AO11" s="315">
        <f>SUM($Q$11:AB11)</f>
        <v>0</v>
      </c>
      <c r="AP11" s="127"/>
      <c r="AQ11" s="127"/>
      <c r="AR11" s="127"/>
      <c r="AS11" s="127"/>
      <c r="AT11" s="280"/>
      <c r="AU11" s="280"/>
      <c r="AV11" s="280"/>
      <c r="AW11" s="280"/>
      <c r="AX11" s="177"/>
      <c r="AY11" s="177"/>
      <c r="AZ11" s="177"/>
      <c r="BA11" s="177"/>
      <c r="BB11" s="177"/>
      <c r="BC11" s="177"/>
      <c r="BD11" s="177"/>
      <c r="BE11" s="177"/>
      <c r="BF11" s="177"/>
      <c r="BG11" s="177"/>
      <c r="BH11" s="177"/>
      <c r="BI11" s="177"/>
      <c r="BJ11" s="177"/>
      <c r="BK11" s="177"/>
      <c r="BL11" s="177"/>
      <c r="BM11" s="179"/>
    </row>
    <row r="12" spans="1:70" s="6" customFormat="1" ht="54.75" customHeight="1" x14ac:dyDescent="0.25">
      <c r="A12" s="85"/>
      <c r="B12" s="65"/>
      <c r="C12" s="44"/>
      <c r="D12" s="65"/>
      <c r="E12" s="65"/>
      <c r="F12" s="63"/>
      <c r="G12" s="64" t="s">
        <v>226</v>
      </c>
      <c r="H12" s="63"/>
      <c r="I12" s="64"/>
      <c r="J12" s="64"/>
      <c r="K12" s="64" t="s">
        <v>120</v>
      </c>
      <c r="L12" s="63" t="s">
        <v>376</v>
      </c>
      <c r="M12" s="63" t="s">
        <v>294</v>
      </c>
      <c r="N12" s="63" t="s">
        <v>306</v>
      </c>
      <c r="O12" s="64" t="s">
        <v>307</v>
      </c>
      <c r="P12" s="126" t="s">
        <v>14</v>
      </c>
      <c r="Q12" s="278">
        <v>0</v>
      </c>
      <c r="R12" s="278">
        <v>0</v>
      </c>
      <c r="S12" s="278">
        <v>0</v>
      </c>
      <c r="T12" s="278">
        <f t="shared" ref="T12:AB12" si="0">+T11/T10</f>
        <v>0</v>
      </c>
      <c r="U12" s="278">
        <f t="shared" si="0"/>
        <v>0</v>
      </c>
      <c r="V12" s="278">
        <f t="shared" si="0"/>
        <v>0</v>
      </c>
      <c r="W12" s="278">
        <f t="shared" si="0"/>
        <v>0</v>
      </c>
      <c r="X12" s="278">
        <f t="shared" si="0"/>
        <v>0</v>
      </c>
      <c r="Y12" s="278">
        <f t="shared" si="0"/>
        <v>0</v>
      </c>
      <c r="Z12" s="278">
        <f t="shared" si="0"/>
        <v>0</v>
      </c>
      <c r="AA12" s="278">
        <f t="shared" si="0"/>
        <v>0</v>
      </c>
      <c r="AB12" s="278" t="e">
        <f t="shared" si="0"/>
        <v>#DIV/0!</v>
      </c>
      <c r="AC12" s="278">
        <f>+AC11/AC10</f>
        <v>0</v>
      </c>
      <c r="AD12" s="121" t="e">
        <f>AD11/AD10</f>
        <v>#DIV/0!</v>
      </c>
      <c r="AE12" s="121" t="e">
        <f t="shared" ref="AE12:AO12" si="1">AE11/AE10</f>
        <v>#DIV/0!</v>
      </c>
      <c r="AF12" s="121" t="e">
        <f t="shared" si="1"/>
        <v>#DIV/0!</v>
      </c>
      <c r="AG12" s="121">
        <f t="shared" si="1"/>
        <v>0</v>
      </c>
      <c r="AH12" s="121">
        <f t="shared" si="1"/>
        <v>0</v>
      </c>
      <c r="AI12" s="121">
        <f t="shared" si="1"/>
        <v>0</v>
      </c>
      <c r="AJ12" s="121">
        <f t="shared" si="1"/>
        <v>0</v>
      </c>
      <c r="AK12" s="121">
        <f t="shared" si="1"/>
        <v>0</v>
      </c>
      <c r="AL12" s="121">
        <f t="shared" si="1"/>
        <v>0</v>
      </c>
      <c r="AM12" s="121">
        <f t="shared" si="1"/>
        <v>0</v>
      </c>
      <c r="AN12" s="121">
        <f t="shared" si="1"/>
        <v>0</v>
      </c>
      <c r="AO12" s="121">
        <f t="shared" si="1"/>
        <v>0</v>
      </c>
      <c r="AP12" s="127"/>
      <c r="AQ12" s="127"/>
      <c r="AR12" s="127"/>
      <c r="AS12" s="127"/>
      <c r="AT12" s="280"/>
      <c r="AU12" s="280"/>
      <c r="AV12" s="280"/>
      <c r="AW12" s="280"/>
      <c r="AX12" s="177"/>
      <c r="AY12" s="177"/>
      <c r="AZ12" s="177"/>
      <c r="BA12" s="177"/>
      <c r="BB12" s="177"/>
      <c r="BC12" s="177"/>
      <c r="BD12" s="177"/>
      <c r="BE12" s="177"/>
      <c r="BF12" s="177"/>
      <c r="BG12" s="177"/>
      <c r="BH12" s="177"/>
      <c r="BI12" s="177"/>
      <c r="BJ12" s="177"/>
      <c r="BK12" s="177"/>
      <c r="BL12" s="177"/>
      <c r="BM12" s="179"/>
    </row>
    <row r="13" spans="1:70" s="6" customFormat="1" ht="54.75" customHeight="1" x14ac:dyDescent="0.25">
      <c r="A13" s="85" t="s">
        <v>67</v>
      </c>
      <c r="B13" s="65" t="s">
        <v>100</v>
      </c>
      <c r="C13" s="44" t="s">
        <v>15</v>
      </c>
      <c r="D13" s="63">
        <f>+D10+1</f>
        <v>2</v>
      </c>
      <c r="E13" s="63">
        <v>2</v>
      </c>
      <c r="F13" s="63">
        <v>2</v>
      </c>
      <c r="G13" s="64" t="s">
        <v>135</v>
      </c>
      <c r="H13" s="63">
        <v>1</v>
      </c>
      <c r="I13" s="64" t="s">
        <v>45</v>
      </c>
      <c r="J13" s="64" t="s">
        <v>105</v>
      </c>
      <c r="K13" s="64" t="s">
        <v>120</v>
      </c>
      <c r="L13" s="63" t="s">
        <v>377</v>
      </c>
      <c r="M13" s="63" t="s">
        <v>294</v>
      </c>
      <c r="N13" s="63" t="s">
        <v>306</v>
      </c>
      <c r="O13" s="64" t="s">
        <v>307</v>
      </c>
      <c r="P13" s="126" t="s">
        <v>12</v>
      </c>
      <c r="Q13" s="262">
        <v>0</v>
      </c>
      <c r="R13" s="262">
        <v>0</v>
      </c>
      <c r="S13" s="262">
        <v>0</v>
      </c>
      <c r="T13" s="262">
        <v>0</v>
      </c>
      <c r="U13" s="262">
        <v>0</v>
      </c>
      <c r="V13" s="262">
        <v>0</v>
      </c>
      <c r="W13" s="262">
        <v>0</v>
      </c>
      <c r="X13" s="262">
        <v>0</v>
      </c>
      <c r="Y13" s="262">
        <v>1</v>
      </c>
      <c r="Z13" s="262">
        <v>0</v>
      </c>
      <c r="AA13" s="262">
        <v>0</v>
      </c>
      <c r="AB13" s="262">
        <v>0</v>
      </c>
      <c r="AC13" s="295">
        <f>SUM(Q13:AB13)</f>
        <v>1</v>
      </c>
      <c r="AD13" s="294">
        <f>+Q13</f>
        <v>0</v>
      </c>
      <c r="AE13" s="315">
        <f>SUM($Q$10:R13)</f>
        <v>0</v>
      </c>
      <c r="AF13" s="315">
        <f>SUM($Q$10:S13)</f>
        <v>0</v>
      </c>
      <c r="AG13" s="315">
        <f>SUM($Q$10:T13)</f>
        <v>0.05</v>
      </c>
      <c r="AH13" s="315">
        <f>SUM($Q$10:U13)</f>
        <v>0.2</v>
      </c>
      <c r="AI13" s="315">
        <f>SUM($Q$10:V13)</f>
        <v>0.4</v>
      </c>
      <c r="AJ13" s="315">
        <f>SUM($Q$10:W13)</f>
        <v>0.60000000000000009</v>
      </c>
      <c r="AK13" s="315">
        <f>SUM($Q$10:X13)</f>
        <v>0.75000000000000011</v>
      </c>
      <c r="AL13" s="315">
        <f>SUM($Q$10:Y13)</f>
        <v>1.85</v>
      </c>
      <c r="AM13" s="315">
        <f>SUM($Q$10:Z13)</f>
        <v>1.9500000000000002</v>
      </c>
      <c r="AN13" s="315">
        <f>SUM($Q$10:AA13)</f>
        <v>2</v>
      </c>
      <c r="AO13" s="315" t="e">
        <f>SUM($Q$10:AB13)</f>
        <v>#DIV/0!</v>
      </c>
      <c r="AP13" s="127"/>
      <c r="AQ13" s="127"/>
      <c r="AR13" s="127"/>
      <c r="AS13" s="127"/>
      <c r="AT13" s="280"/>
      <c r="AU13" s="280"/>
      <c r="AV13" s="280"/>
      <c r="AW13" s="280"/>
      <c r="AX13" s="177"/>
      <c r="AY13" s="177"/>
      <c r="AZ13" s="177"/>
      <c r="BA13" s="177"/>
      <c r="BB13" s="177"/>
      <c r="BC13" s="177"/>
      <c r="BD13" s="177"/>
      <c r="BE13" s="177"/>
      <c r="BF13" s="177"/>
      <c r="BG13" s="177"/>
      <c r="BH13" s="177"/>
      <c r="BI13" s="177"/>
      <c r="BJ13" s="177"/>
      <c r="BK13" s="177"/>
      <c r="BL13" s="177"/>
      <c r="BM13" s="179"/>
    </row>
    <row r="14" spans="1:70" s="6" customFormat="1" ht="54.75" customHeight="1" x14ac:dyDescent="0.25">
      <c r="A14" s="85"/>
      <c r="B14" s="65"/>
      <c r="C14" s="44"/>
      <c r="D14" s="65"/>
      <c r="E14" s="65"/>
      <c r="F14" s="63"/>
      <c r="G14" s="64" t="s">
        <v>135</v>
      </c>
      <c r="H14" s="63"/>
      <c r="I14" s="64"/>
      <c r="J14" s="64"/>
      <c r="K14" s="64" t="s">
        <v>120</v>
      </c>
      <c r="L14" s="63" t="s">
        <v>377</v>
      </c>
      <c r="M14" s="63" t="s">
        <v>294</v>
      </c>
      <c r="N14" s="63" t="s">
        <v>306</v>
      </c>
      <c r="O14" s="64" t="s">
        <v>307</v>
      </c>
      <c r="P14" s="126" t="s">
        <v>13</v>
      </c>
      <c r="Q14" s="262">
        <v>0</v>
      </c>
      <c r="R14" s="262">
        <v>0</v>
      </c>
      <c r="S14" s="262">
        <v>0</v>
      </c>
      <c r="T14" s="316"/>
      <c r="U14" s="316"/>
      <c r="V14" s="316"/>
      <c r="W14" s="316"/>
      <c r="X14" s="316"/>
      <c r="Y14" s="316"/>
      <c r="Z14" s="316"/>
      <c r="AA14" s="316"/>
      <c r="AB14" s="316"/>
      <c r="AC14" s="295">
        <f>SUM(Q14:AB14)</f>
        <v>0</v>
      </c>
      <c r="AD14" s="294">
        <f>+Q14</f>
        <v>0</v>
      </c>
      <c r="AE14" s="315">
        <f>SUM($Q$11:R14)</f>
        <v>0</v>
      </c>
      <c r="AF14" s="315">
        <f>SUM($Q$11:S14)</f>
        <v>0</v>
      </c>
      <c r="AG14" s="315">
        <f>SUM($Q$11:T14)</f>
        <v>0</v>
      </c>
      <c r="AH14" s="315">
        <f>SUM($Q$11:U14)</f>
        <v>0</v>
      </c>
      <c r="AI14" s="315">
        <f>SUM($Q$11:V14)</f>
        <v>0</v>
      </c>
      <c r="AJ14" s="315">
        <f>SUM($Q$11:W14)</f>
        <v>0</v>
      </c>
      <c r="AK14" s="315">
        <f>SUM($Q$11:X14)</f>
        <v>0</v>
      </c>
      <c r="AL14" s="315">
        <f>SUM($Q$11:Y14)</f>
        <v>1</v>
      </c>
      <c r="AM14" s="315">
        <f>SUM($Q$11:Z14)</f>
        <v>1</v>
      </c>
      <c r="AN14" s="315">
        <f>SUM($Q$11:AA14)</f>
        <v>1</v>
      </c>
      <c r="AO14" s="315" t="e">
        <f>SUM($Q$11:AB14)</f>
        <v>#DIV/0!</v>
      </c>
      <c r="AP14" s="127"/>
      <c r="AQ14" s="127"/>
      <c r="AR14" s="127"/>
      <c r="AS14" s="127"/>
      <c r="AT14" s="280"/>
      <c r="AU14" s="280"/>
      <c r="AV14" s="280"/>
      <c r="AW14" s="280"/>
      <c r="AX14" s="177"/>
      <c r="AY14" s="177"/>
      <c r="AZ14" s="177"/>
      <c r="BA14" s="177"/>
      <c r="BB14" s="177"/>
      <c r="BC14" s="177"/>
      <c r="BD14" s="177"/>
      <c r="BE14" s="177"/>
      <c r="BF14" s="177"/>
      <c r="BG14" s="177"/>
      <c r="BH14" s="177"/>
      <c r="BI14" s="177"/>
      <c r="BJ14" s="177"/>
      <c r="BK14" s="177"/>
      <c r="BL14" s="177"/>
      <c r="BM14" s="179"/>
    </row>
    <row r="15" spans="1:70" s="6" customFormat="1" ht="54.75" customHeight="1" x14ac:dyDescent="0.25">
      <c r="A15" s="85"/>
      <c r="B15" s="65"/>
      <c r="C15" s="44"/>
      <c r="D15" s="65"/>
      <c r="E15" s="65"/>
      <c r="F15" s="63"/>
      <c r="G15" s="64" t="s">
        <v>135</v>
      </c>
      <c r="H15" s="63"/>
      <c r="I15" s="64"/>
      <c r="J15" s="64"/>
      <c r="K15" s="64" t="s">
        <v>120</v>
      </c>
      <c r="L15" s="63" t="s">
        <v>377</v>
      </c>
      <c r="M15" s="63" t="s">
        <v>294</v>
      </c>
      <c r="N15" s="63" t="s">
        <v>306</v>
      </c>
      <c r="O15" s="64" t="s">
        <v>307</v>
      </c>
      <c r="P15" s="126" t="s">
        <v>14</v>
      </c>
      <c r="Q15" s="278">
        <v>0</v>
      </c>
      <c r="R15" s="278">
        <v>0</v>
      </c>
      <c r="S15" s="278">
        <v>0</v>
      </c>
      <c r="T15" s="278" t="e">
        <f t="shared" ref="T15:AB15" si="2">+T14/T13</f>
        <v>#DIV/0!</v>
      </c>
      <c r="U15" s="278" t="e">
        <f t="shared" si="2"/>
        <v>#DIV/0!</v>
      </c>
      <c r="V15" s="278" t="e">
        <f t="shared" si="2"/>
        <v>#DIV/0!</v>
      </c>
      <c r="W15" s="278" t="e">
        <f t="shared" si="2"/>
        <v>#DIV/0!</v>
      </c>
      <c r="X15" s="278" t="e">
        <f t="shared" si="2"/>
        <v>#DIV/0!</v>
      </c>
      <c r="Y15" s="278">
        <f t="shared" si="2"/>
        <v>0</v>
      </c>
      <c r="Z15" s="278" t="e">
        <f t="shared" si="2"/>
        <v>#DIV/0!</v>
      </c>
      <c r="AA15" s="278" t="e">
        <f t="shared" si="2"/>
        <v>#DIV/0!</v>
      </c>
      <c r="AB15" s="278" t="e">
        <f t="shared" si="2"/>
        <v>#DIV/0!</v>
      </c>
      <c r="AC15" s="278">
        <f>+AC14/AC13</f>
        <v>0</v>
      </c>
      <c r="AD15" s="121" t="e">
        <f>AD14/AD13</f>
        <v>#DIV/0!</v>
      </c>
      <c r="AE15" s="121" t="e">
        <f t="shared" ref="AE15" si="3">AE14/AE13</f>
        <v>#DIV/0!</v>
      </c>
      <c r="AF15" s="121" t="e">
        <f t="shared" ref="AF15" si="4">AF14/AF13</f>
        <v>#DIV/0!</v>
      </c>
      <c r="AG15" s="121">
        <f t="shared" ref="AG15" si="5">AG14/AG13</f>
        <v>0</v>
      </c>
      <c r="AH15" s="121">
        <f t="shared" ref="AH15" si="6">AH14/AH13</f>
        <v>0</v>
      </c>
      <c r="AI15" s="121">
        <f t="shared" ref="AI15" si="7">AI14/AI13</f>
        <v>0</v>
      </c>
      <c r="AJ15" s="121">
        <f t="shared" ref="AJ15" si="8">AJ14/AJ13</f>
        <v>0</v>
      </c>
      <c r="AK15" s="121">
        <f t="shared" ref="AK15" si="9">AK14/AK13</f>
        <v>0</v>
      </c>
      <c r="AL15" s="121">
        <f t="shared" ref="AL15" si="10">AL14/AL13</f>
        <v>0.54054054054054046</v>
      </c>
      <c r="AM15" s="121">
        <f t="shared" ref="AM15" si="11">AM14/AM13</f>
        <v>0.51282051282051277</v>
      </c>
      <c r="AN15" s="121">
        <f t="shared" ref="AN15" si="12">AN14/AN13</f>
        <v>0.5</v>
      </c>
      <c r="AO15" s="121" t="e">
        <f t="shared" ref="AO15" si="13">AO14/AO13</f>
        <v>#DIV/0!</v>
      </c>
      <c r="AP15" s="127"/>
      <c r="AQ15" s="127"/>
      <c r="AR15" s="127"/>
      <c r="AS15" s="127"/>
      <c r="AT15" s="280"/>
      <c r="AU15" s="280"/>
      <c r="AV15" s="280"/>
      <c r="AW15" s="280"/>
      <c r="AX15" s="177"/>
      <c r="AY15" s="177"/>
      <c r="AZ15" s="177"/>
      <c r="BA15" s="177"/>
      <c r="BB15" s="177"/>
      <c r="BC15" s="177"/>
      <c r="BD15" s="177"/>
      <c r="BE15" s="177"/>
      <c r="BF15" s="177"/>
      <c r="BG15" s="177"/>
      <c r="BH15" s="177"/>
      <c r="BI15" s="177"/>
      <c r="BJ15" s="177"/>
      <c r="BK15" s="177"/>
      <c r="BL15" s="177"/>
      <c r="BM15" s="179"/>
    </row>
    <row r="16" spans="1:70" s="6" customFormat="1" ht="63" customHeight="1" x14ac:dyDescent="0.25">
      <c r="A16" s="85" t="s">
        <v>67</v>
      </c>
      <c r="B16" s="65" t="s">
        <v>100</v>
      </c>
      <c r="C16" s="44" t="s">
        <v>15</v>
      </c>
      <c r="D16" s="63">
        <f>+D13+1</f>
        <v>3</v>
      </c>
      <c r="E16" s="63">
        <v>3</v>
      </c>
      <c r="F16" s="63">
        <v>3</v>
      </c>
      <c r="G16" s="64" t="s">
        <v>136</v>
      </c>
      <c r="H16" s="63">
        <v>2</v>
      </c>
      <c r="I16" s="64" t="s">
        <v>45</v>
      </c>
      <c r="J16" s="64" t="s">
        <v>106</v>
      </c>
      <c r="K16" s="64" t="s">
        <v>120</v>
      </c>
      <c r="L16" s="63" t="s">
        <v>378</v>
      </c>
      <c r="M16" s="63" t="s">
        <v>294</v>
      </c>
      <c r="N16" s="63" t="s">
        <v>306</v>
      </c>
      <c r="O16" s="64" t="s">
        <v>307</v>
      </c>
      <c r="P16" s="126" t="s">
        <v>12</v>
      </c>
      <c r="Q16" s="262">
        <v>0</v>
      </c>
      <c r="R16" s="262">
        <v>0</v>
      </c>
      <c r="S16" s="262">
        <v>1</v>
      </c>
      <c r="T16" s="262">
        <v>0</v>
      </c>
      <c r="U16" s="262">
        <v>0</v>
      </c>
      <c r="V16" s="262">
        <v>0</v>
      </c>
      <c r="W16" s="262">
        <v>0</v>
      </c>
      <c r="X16" s="262">
        <v>0</v>
      </c>
      <c r="Y16" s="262">
        <v>1</v>
      </c>
      <c r="Z16" s="262">
        <v>0</v>
      </c>
      <c r="AA16" s="262">
        <v>0</v>
      </c>
      <c r="AB16" s="262">
        <v>0</v>
      </c>
      <c r="AC16" s="262">
        <f>SUM(Q16:AB16)</f>
        <v>2</v>
      </c>
      <c r="AD16" s="294">
        <f>+Q16</f>
        <v>0</v>
      </c>
      <c r="AE16" s="315">
        <f>SUM($Q$10:R16)</f>
        <v>0</v>
      </c>
      <c r="AF16" s="315">
        <f>SUM($Q$10:S16)</f>
        <v>1</v>
      </c>
      <c r="AG16" s="315" t="e">
        <f>SUM($Q$10:T16)</f>
        <v>#DIV/0!</v>
      </c>
      <c r="AH16" s="315" t="e">
        <f>SUM($Q$10:U16)</f>
        <v>#DIV/0!</v>
      </c>
      <c r="AI16" s="315" t="e">
        <f>SUM($Q$10:V16)</f>
        <v>#DIV/0!</v>
      </c>
      <c r="AJ16" s="315" t="e">
        <f>SUM($Q$10:W16)</f>
        <v>#DIV/0!</v>
      </c>
      <c r="AK16" s="315" t="e">
        <f>SUM($Q$10:X16)</f>
        <v>#DIV/0!</v>
      </c>
      <c r="AL16" s="315" t="e">
        <f>SUM($Q$10:Y16)</f>
        <v>#DIV/0!</v>
      </c>
      <c r="AM16" s="315" t="e">
        <f>SUM($Q$10:Z16)</f>
        <v>#DIV/0!</v>
      </c>
      <c r="AN16" s="315" t="e">
        <f>SUM($Q$10:AA16)</f>
        <v>#DIV/0!</v>
      </c>
      <c r="AO16" s="315" t="e">
        <f>SUM($Q$10:AB16)</f>
        <v>#DIV/0!</v>
      </c>
      <c r="AP16" s="127"/>
      <c r="AQ16" s="127"/>
      <c r="AR16" s="127"/>
      <c r="AS16" s="127"/>
      <c r="AT16" s="280"/>
      <c r="AU16" s="280"/>
      <c r="AV16" s="280"/>
      <c r="AW16" s="280"/>
      <c r="AX16" s="177"/>
      <c r="AY16" s="177"/>
      <c r="AZ16" s="177"/>
      <c r="BA16" s="177"/>
      <c r="BB16" s="177"/>
      <c r="BC16" s="177"/>
      <c r="BD16" s="177"/>
      <c r="BE16" s="177"/>
      <c r="BF16" s="177"/>
      <c r="BG16" s="177"/>
      <c r="BH16" s="177"/>
      <c r="BI16" s="177"/>
      <c r="BJ16" s="177"/>
      <c r="BK16" s="177"/>
      <c r="BL16" s="177"/>
      <c r="BM16" s="179"/>
    </row>
    <row r="17" spans="1:66" s="6" customFormat="1" ht="65.25" customHeight="1" x14ac:dyDescent="0.25">
      <c r="A17" s="85"/>
      <c r="B17" s="65"/>
      <c r="C17" s="44"/>
      <c r="D17" s="65"/>
      <c r="E17" s="65"/>
      <c r="F17" s="63"/>
      <c r="G17" s="64" t="s">
        <v>136</v>
      </c>
      <c r="H17" s="63"/>
      <c r="I17" s="64"/>
      <c r="J17" s="64"/>
      <c r="K17" s="64" t="s">
        <v>120</v>
      </c>
      <c r="L17" s="63" t="s">
        <v>378</v>
      </c>
      <c r="M17" s="63" t="s">
        <v>294</v>
      </c>
      <c r="N17" s="63" t="s">
        <v>306</v>
      </c>
      <c r="O17" s="64" t="s">
        <v>307</v>
      </c>
      <c r="P17" s="126" t="s">
        <v>13</v>
      </c>
      <c r="Q17" s="262">
        <v>0</v>
      </c>
      <c r="R17" s="262">
        <v>0</v>
      </c>
      <c r="S17" s="262">
        <v>1</v>
      </c>
      <c r="T17" s="316"/>
      <c r="U17" s="316"/>
      <c r="V17" s="316"/>
      <c r="W17" s="316"/>
      <c r="X17" s="316"/>
      <c r="Y17" s="316"/>
      <c r="Z17" s="316"/>
      <c r="AA17" s="316"/>
      <c r="AB17" s="316"/>
      <c r="AC17" s="262">
        <f>SUM(Q17:AB17)</f>
        <v>1</v>
      </c>
      <c r="AD17" s="294">
        <f>+Q17</f>
        <v>0</v>
      </c>
      <c r="AE17" s="315">
        <f>SUM($Q$11:R17)</f>
        <v>0</v>
      </c>
      <c r="AF17" s="315">
        <f>SUM($Q$11:S17)</f>
        <v>2</v>
      </c>
      <c r="AG17" s="315" t="e">
        <f>SUM($Q$11:T17)</f>
        <v>#DIV/0!</v>
      </c>
      <c r="AH17" s="315" t="e">
        <f>SUM($Q$11:U17)</f>
        <v>#DIV/0!</v>
      </c>
      <c r="AI17" s="315" t="e">
        <f>SUM($Q$11:V17)</f>
        <v>#DIV/0!</v>
      </c>
      <c r="AJ17" s="315" t="e">
        <f>SUM($Q$11:W17)</f>
        <v>#DIV/0!</v>
      </c>
      <c r="AK17" s="315" t="e">
        <f>SUM($Q$11:X17)</f>
        <v>#DIV/0!</v>
      </c>
      <c r="AL17" s="315" t="e">
        <f>SUM($Q$11:Y17)</f>
        <v>#DIV/0!</v>
      </c>
      <c r="AM17" s="315" t="e">
        <f>SUM($Q$11:Z17)</f>
        <v>#DIV/0!</v>
      </c>
      <c r="AN17" s="315" t="e">
        <f>SUM($Q$11:AA17)</f>
        <v>#DIV/0!</v>
      </c>
      <c r="AO17" s="315" t="e">
        <f>SUM($Q$11:AB17)</f>
        <v>#DIV/0!</v>
      </c>
      <c r="AP17" s="127"/>
      <c r="AQ17" s="127"/>
      <c r="AR17" s="127"/>
      <c r="AS17" s="127"/>
      <c r="AT17" s="63" t="s">
        <v>1204</v>
      </c>
      <c r="AU17" s="63" t="s">
        <v>1205</v>
      </c>
      <c r="AV17" s="280"/>
      <c r="AW17" s="280"/>
      <c r="AX17" s="177"/>
      <c r="AY17" s="177"/>
      <c r="AZ17" s="177"/>
      <c r="BA17" s="177"/>
      <c r="BB17" s="177"/>
      <c r="BC17" s="177"/>
      <c r="BD17" s="177"/>
      <c r="BE17" s="177"/>
      <c r="BF17" s="177"/>
      <c r="BG17" s="177"/>
      <c r="BH17" s="177"/>
      <c r="BI17" s="177"/>
      <c r="BJ17" s="177"/>
      <c r="BK17" s="177"/>
      <c r="BL17" s="177"/>
      <c r="BM17" s="179"/>
    </row>
    <row r="18" spans="1:66" s="6" customFormat="1" ht="54.75" customHeight="1" x14ac:dyDescent="0.25">
      <c r="A18" s="85"/>
      <c r="B18" s="65"/>
      <c r="C18" s="44"/>
      <c r="D18" s="65"/>
      <c r="E18" s="65"/>
      <c r="F18" s="63"/>
      <c r="G18" s="64" t="s">
        <v>136</v>
      </c>
      <c r="H18" s="63"/>
      <c r="I18" s="64"/>
      <c r="J18" s="64"/>
      <c r="K18" s="64" t="s">
        <v>120</v>
      </c>
      <c r="L18" s="63" t="s">
        <v>378</v>
      </c>
      <c r="M18" s="63" t="s">
        <v>294</v>
      </c>
      <c r="N18" s="63" t="s">
        <v>306</v>
      </c>
      <c r="O18" s="64" t="s">
        <v>307</v>
      </c>
      <c r="P18" s="126" t="s">
        <v>14</v>
      </c>
      <c r="Q18" s="278">
        <v>0</v>
      </c>
      <c r="R18" s="278">
        <v>0</v>
      </c>
      <c r="S18" s="317">
        <f t="shared" ref="S18:AB18" si="14">+S17/S16</f>
        <v>1</v>
      </c>
      <c r="T18" s="278" t="e">
        <f t="shared" si="14"/>
        <v>#DIV/0!</v>
      </c>
      <c r="U18" s="278" t="e">
        <f t="shared" si="14"/>
        <v>#DIV/0!</v>
      </c>
      <c r="V18" s="278" t="e">
        <f t="shared" si="14"/>
        <v>#DIV/0!</v>
      </c>
      <c r="W18" s="278" t="e">
        <f t="shared" si="14"/>
        <v>#DIV/0!</v>
      </c>
      <c r="X18" s="278" t="e">
        <f t="shared" si="14"/>
        <v>#DIV/0!</v>
      </c>
      <c r="Y18" s="278">
        <f t="shared" si="14"/>
        <v>0</v>
      </c>
      <c r="Z18" s="278" t="e">
        <f t="shared" si="14"/>
        <v>#DIV/0!</v>
      </c>
      <c r="AA18" s="278" t="e">
        <f t="shared" si="14"/>
        <v>#DIV/0!</v>
      </c>
      <c r="AB18" s="278" t="e">
        <f t="shared" si="14"/>
        <v>#DIV/0!</v>
      </c>
      <c r="AC18" s="278">
        <f>+AC17/AC16</f>
        <v>0.5</v>
      </c>
      <c r="AD18" s="121" t="e">
        <f>AD17/AD16</f>
        <v>#DIV/0!</v>
      </c>
      <c r="AE18" s="121" t="e">
        <f t="shared" ref="AE18" si="15">AE17/AE16</f>
        <v>#DIV/0!</v>
      </c>
      <c r="AF18" s="121">
        <f t="shared" ref="AF18" si="16">AF17/AF16</f>
        <v>2</v>
      </c>
      <c r="AG18" s="121" t="e">
        <f t="shared" ref="AG18" si="17">AG17/AG16</f>
        <v>#DIV/0!</v>
      </c>
      <c r="AH18" s="121" t="e">
        <f t="shared" ref="AH18" si="18">AH17/AH16</f>
        <v>#DIV/0!</v>
      </c>
      <c r="AI18" s="121" t="e">
        <f t="shared" ref="AI18" si="19">AI17/AI16</f>
        <v>#DIV/0!</v>
      </c>
      <c r="AJ18" s="121" t="e">
        <f t="shared" ref="AJ18" si="20">AJ17/AJ16</f>
        <v>#DIV/0!</v>
      </c>
      <c r="AK18" s="121" t="e">
        <f t="shared" ref="AK18" si="21">AK17/AK16</f>
        <v>#DIV/0!</v>
      </c>
      <c r="AL18" s="121" t="e">
        <f t="shared" ref="AL18" si="22">AL17/AL16</f>
        <v>#DIV/0!</v>
      </c>
      <c r="AM18" s="121" t="e">
        <f t="shared" ref="AM18" si="23">AM17/AM16</f>
        <v>#DIV/0!</v>
      </c>
      <c r="AN18" s="121" t="e">
        <f t="shared" ref="AN18" si="24">AN17/AN16</f>
        <v>#DIV/0!</v>
      </c>
      <c r="AO18" s="121" t="e">
        <f t="shared" ref="AO18" si="25">AO17/AO16</f>
        <v>#DIV/0!</v>
      </c>
      <c r="AP18" s="127"/>
      <c r="AQ18" s="127"/>
      <c r="AR18" s="127"/>
      <c r="AS18" s="127"/>
      <c r="AT18" s="280"/>
      <c r="AU18" s="280"/>
      <c r="AV18" s="280"/>
      <c r="AW18" s="280"/>
      <c r="AX18" s="177"/>
      <c r="AY18" s="177"/>
      <c r="AZ18" s="177"/>
      <c r="BA18" s="177"/>
      <c r="BB18" s="177"/>
      <c r="BC18" s="177"/>
      <c r="BD18" s="177"/>
      <c r="BE18" s="177"/>
      <c r="BF18" s="177"/>
      <c r="BG18" s="177"/>
      <c r="BH18" s="177"/>
      <c r="BI18" s="177"/>
      <c r="BJ18" s="177"/>
      <c r="BK18" s="177"/>
      <c r="BL18" s="177"/>
      <c r="BM18" s="179"/>
    </row>
    <row r="19" spans="1:66" s="6" customFormat="1" ht="54.75" customHeight="1" x14ac:dyDescent="0.25">
      <c r="A19" s="85" t="s">
        <v>67</v>
      </c>
      <c r="B19" s="65" t="s">
        <v>100</v>
      </c>
      <c r="C19" s="44" t="s">
        <v>15</v>
      </c>
      <c r="D19" s="63">
        <f>+D16+1</f>
        <v>4</v>
      </c>
      <c r="E19" s="63">
        <v>4</v>
      </c>
      <c r="F19" s="63">
        <v>4</v>
      </c>
      <c r="G19" s="64" t="s">
        <v>137</v>
      </c>
      <c r="H19" s="74">
        <v>1</v>
      </c>
      <c r="I19" s="64" t="s">
        <v>45</v>
      </c>
      <c r="J19" s="64" t="s">
        <v>107</v>
      </c>
      <c r="K19" s="64" t="s">
        <v>120</v>
      </c>
      <c r="L19" s="63" t="s">
        <v>567</v>
      </c>
      <c r="M19" s="63" t="s">
        <v>294</v>
      </c>
      <c r="N19" s="63" t="s">
        <v>306</v>
      </c>
      <c r="O19" s="64" t="s">
        <v>307</v>
      </c>
      <c r="P19" s="126" t="s">
        <v>12</v>
      </c>
      <c r="Q19" s="262">
        <v>0</v>
      </c>
      <c r="R19" s="262">
        <v>0</v>
      </c>
      <c r="S19" s="262">
        <v>2</v>
      </c>
      <c r="T19" s="316"/>
      <c r="U19" s="316"/>
      <c r="V19" s="316"/>
      <c r="W19" s="316"/>
      <c r="X19" s="316"/>
      <c r="Y19" s="316"/>
      <c r="Z19" s="316"/>
      <c r="AA19" s="316"/>
      <c r="AB19" s="316"/>
      <c r="AC19" s="295">
        <f>SUM(Q19:AB19)</f>
        <v>2</v>
      </c>
      <c r="AD19" s="294">
        <f>+Q19</f>
        <v>0</v>
      </c>
      <c r="AE19" s="315">
        <f>SUM($Q$10:R19)</f>
        <v>0</v>
      </c>
      <c r="AF19" s="315">
        <f>SUM($Q$10:S19)</f>
        <v>5</v>
      </c>
      <c r="AG19" s="315" t="e">
        <f>SUM($Q$10:T19)</f>
        <v>#DIV/0!</v>
      </c>
      <c r="AH19" s="315" t="e">
        <f>SUM($Q$10:U19)</f>
        <v>#DIV/0!</v>
      </c>
      <c r="AI19" s="315" t="e">
        <f>SUM($Q$10:V19)</f>
        <v>#DIV/0!</v>
      </c>
      <c r="AJ19" s="315" t="e">
        <f>SUM($Q$10:W19)</f>
        <v>#DIV/0!</v>
      </c>
      <c r="AK19" s="315" t="e">
        <f>SUM($Q$10:X19)</f>
        <v>#DIV/0!</v>
      </c>
      <c r="AL19" s="315" t="e">
        <f>SUM($Q$10:Y19)</f>
        <v>#DIV/0!</v>
      </c>
      <c r="AM19" s="315" t="e">
        <f>SUM($Q$10:Z19)</f>
        <v>#DIV/0!</v>
      </c>
      <c r="AN19" s="315" t="e">
        <f>SUM($Q$10:AA19)</f>
        <v>#DIV/0!</v>
      </c>
      <c r="AO19" s="315" t="e">
        <f>SUM($Q$10:AB19)</f>
        <v>#DIV/0!</v>
      </c>
      <c r="AP19" s="127"/>
      <c r="AQ19" s="127"/>
      <c r="AR19" s="127"/>
      <c r="AS19" s="127"/>
      <c r="AT19" s="280"/>
      <c r="AU19" s="280"/>
      <c r="AV19" s="280"/>
      <c r="AW19" s="280"/>
      <c r="AX19" s="177"/>
      <c r="AY19" s="177"/>
      <c r="AZ19" s="177"/>
      <c r="BA19" s="177"/>
      <c r="BB19" s="177"/>
      <c r="BC19" s="177"/>
      <c r="BD19" s="177"/>
      <c r="BE19" s="177"/>
      <c r="BF19" s="177"/>
      <c r="BG19" s="177"/>
      <c r="BH19" s="177"/>
      <c r="BI19" s="177"/>
      <c r="BJ19" s="177"/>
      <c r="BK19" s="177"/>
      <c r="BL19" s="177"/>
      <c r="BM19" s="179"/>
    </row>
    <row r="20" spans="1:66" s="6" customFormat="1" ht="63" customHeight="1" x14ac:dyDescent="0.25">
      <c r="A20" s="85"/>
      <c r="B20" s="65"/>
      <c r="C20" s="44"/>
      <c r="D20" s="65"/>
      <c r="E20" s="65"/>
      <c r="F20" s="63"/>
      <c r="G20" s="64" t="s">
        <v>137</v>
      </c>
      <c r="H20" s="74"/>
      <c r="I20" s="64"/>
      <c r="J20" s="64"/>
      <c r="K20" s="64" t="s">
        <v>120</v>
      </c>
      <c r="L20" s="63" t="s">
        <v>594</v>
      </c>
      <c r="M20" s="63" t="s">
        <v>294</v>
      </c>
      <c r="N20" s="63" t="s">
        <v>306</v>
      </c>
      <c r="O20" s="64" t="s">
        <v>307</v>
      </c>
      <c r="P20" s="126" t="s">
        <v>13</v>
      </c>
      <c r="Q20" s="262">
        <v>0</v>
      </c>
      <c r="R20" s="262">
        <v>0</v>
      </c>
      <c r="S20" s="262">
        <v>2</v>
      </c>
      <c r="T20" s="316"/>
      <c r="U20" s="316"/>
      <c r="V20" s="316"/>
      <c r="W20" s="316"/>
      <c r="X20" s="316"/>
      <c r="Y20" s="316"/>
      <c r="Z20" s="316"/>
      <c r="AA20" s="316"/>
      <c r="AB20" s="316"/>
      <c r="AC20" s="295">
        <f>SUM(Q20:AB20)</f>
        <v>2</v>
      </c>
      <c r="AD20" s="294">
        <f>+Q20</f>
        <v>0</v>
      </c>
      <c r="AE20" s="315">
        <f>SUM($Q$11:R20)</f>
        <v>0</v>
      </c>
      <c r="AF20" s="315">
        <f>SUM($Q$11:S20)</f>
        <v>7</v>
      </c>
      <c r="AG20" s="315" t="e">
        <f>SUM($Q$11:T20)</f>
        <v>#DIV/0!</v>
      </c>
      <c r="AH20" s="315" t="e">
        <f>SUM($Q$11:U20)</f>
        <v>#DIV/0!</v>
      </c>
      <c r="AI20" s="315" t="e">
        <f>SUM($Q$11:V20)</f>
        <v>#DIV/0!</v>
      </c>
      <c r="AJ20" s="315" t="e">
        <f>SUM($Q$11:W20)</f>
        <v>#DIV/0!</v>
      </c>
      <c r="AK20" s="315" t="e">
        <f>SUM($Q$11:X20)</f>
        <v>#DIV/0!</v>
      </c>
      <c r="AL20" s="315" t="e">
        <f>SUM($Q$11:Y20)</f>
        <v>#DIV/0!</v>
      </c>
      <c r="AM20" s="315" t="e">
        <f>SUM($Q$11:Z20)</f>
        <v>#DIV/0!</v>
      </c>
      <c r="AN20" s="315" t="e">
        <f>SUM($Q$11:AA20)</f>
        <v>#DIV/0!</v>
      </c>
      <c r="AO20" s="315" t="e">
        <f>SUM($Q$11:AB20)</f>
        <v>#DIV/0!</v>
      </c>
      <c r="AP20" s="127"/>
      <c r="AQ20" s="127"/>
      <c r="AR20" s="127"/>
      <c r="AS20" s="127"/>
      <c r="AT20" s="63" t="s">
        <v>1206</v>
      </c>
      <c r="AU20" s="65" t="s">
        <v>1207</v>
      </c>
      <c r="AV20" s="280"/>
      <c r="AW20" s="280"/>
      <c r="AX20" s="177"/>
      <c r="AY20" s="177"/>
      <c r="AZ20" s="177"/>
      <c r="BA20" s="177"/>
      <c r="BB20" s="177"/>
      <c r="BC20" s="177"/>
      <c r="BD20" s="177"/>
      <c r="BE20" s="177"/>
      <c r="BF20" s="177"/>
      <c r="BG20" s="177"/>
      <c r="BH20" s="177"/>
      <c r="BI20" s="177"/>
      <c r="BJ20" s="177"/>
      <c r="BK20" s="177"/>
      <c r="BL20" s="177"/>
      <c r="BM20" s="179"/>
    </row>
    <row r="21" spans="1:66" s="6" customFormat="1" ht="60.75" customHeight="1" x14ac:dyDescent="0.25">
      <c r="A21" s="85"/>
      <c r="B21" s="65"/>
      <c r="C21" s="44"/>
      <c r="D21" s="65"/>
      <c r="E21" s="65"/>
      <c r="F21" s="63"/>
      <c r="G21" s="64" t="s">
        <v>137</v>
      </c>
      <c r="H21" s="74"/>
      <c r="I21" s="64"/>
      <c r="J21" s="64"/>
      <c r="K21" s="64" t="s">
        <v>120</v>
      </c>
      <c r="L21" s="63" t="s">
        <v>595</v>
      </c>
      <c r="M21" s="63" t="s">
        <v>294</v>
      </c>
      <c r="N21" s="63" t="s">
        <v>306</v>
      </c>
      <c r="O21" s="64" t="s">
        <v>307</v>
      </c>
      <c r="P21" s="126" t="s">
        <v>14</v>
      </c>
      <c r="Q21" s="278">
        <v>0</v>
      </c>
      <c r="R21" s="278">
        <v>0</v>
      </c>
      <c r="S21" s="278">
        <f t="shared" ref="S21:AB21" si="26">+S20/S19</f>
        <v>1</v>
      </c>
      <c r="T21" s="278" t="e">
        <f t="shared" si="26"/>
        <v>#DIV/0!</v>
      </c>
      <c r="U21" s="278" t="e">
        <f t="shared" si="26"/>
        <v>#DIV/0!</v>
      </c>
      <c r="V21" s="278" t="e">
        <f t="shared" si="26"/>
        <v>#DIV/0!</v>
      </c>
      <c r="W21" s="278" t="e">
        <f t="shared" si="26"/>
        <v>#DIV/0!</v>
      </c>
      <c r="X21" s="278" t="e">
        <f t="shared" si="26"/>
        <v>#DIV/0!</v>
      </c>
      <c r="Y21" s="278" t="e">
        <f t="shared" si="26"/>
        <v>#DIV/0!</v>
      </c>
      <c r="Z21" s="278" t="e">
        <f t="shared" si="26"/>
        <v>#DIV/0!</v>
      </c>
      <c r="AA21" s="278" t="e">
        <f t="shared" si="26"/>
        <v>#DIV/0!</v>
      </c>
      <c r="AB21" s="278" t="e">
        <f t="shared" si="26"/>
        <v>#DIV/0!</v>
      </c>
      <c r="AC21" s="278">
        <f>+AC20/AC19</f>
        <v>1</v>
      </c>
      <c r="AD21" s="121" t="e">
        <f>AD20/AD19</f>
        <v>#DIV/0!</v>
      </c>
      <c r="AE21" s="121" t="e">
        <f t="shared" ref="AE21" si="27">AE20/AE19</f>
        <v>#DIV/0!</v>
      </c>
      <c r="AF21" s="121">
        <f t="shared" ref="AF21" si="28">AF20/AF19</f>
        <v>1.4</v>
      </c>
      <c r="AG21" s="121" t="e">
        <f t="shared" ref="AG21" si="29">AG20/AG19</f>
        <v>#DIV/0!</v>
      </c>
      <c r="AH21" s="121" t="e">
        <f t="shared" ref="AH21" si="30">AH20/AH19</f>
        <v>#DIV/0!</v>
      </c>
      <c r="AI21" s="121" t="e">
        <f t="shared" ref="AI21" si="31">AI20/AI19</f>
        <v>#DIV/0!</v>
      </c>
      <c r="AJ21" s="121" t="e">
        <f t="shared" ref="AJ21" si="32">AJ20/AJ19</f>
        <v>#DIV/0!</v>
      </c>
      <c r="AK21" s="121" t="e">
        <f t="shared" ref="AK21" si="33">AK20/AK19</f>
        <v>#DIV/0!</v>
      </c>
      <c r="AL21" s="121" t="e">
        <f t="shared" ref="AL21" si="34">AL20/AL19</f>
        <v>#DIV/0!</v>
      </c>
      <c r="AM21" s="121" t="e">
        <f t="shared" ref="AM21" si="35">AM20/AM19</f>
        <v>#DIV/0!</v>
      </c>
      <c r="AN21" s="121" t="e">
        <f t="shared" ref="AN21" si="36">AN20/AN19</f>
        <v>#DIV/0!</v>
      </c>
      <c r="AO21" s="121" t="e">
        <f t="shared" ref="AO21" si="37">AO20/AO19</f>
        <v>#DIV/0!</v>
      </c>
      <c r="AP21" s="127"/>
      <c r="AQ21" s="127"/>
      <c r="AR21" s="127"/>
      <c r="AS21" s="127"/>
      <c r="AT21" s="280"/>
      <c r="AU21" s="280"/>
      <c r="AV21" s="280"/>
      <c r="AW21" s="280"/>
      <c r="AX21" s="177"/>
      <c r="AY21" s="177"/>
      <c r="AZ21" s="177"/>
      <c r="BA21" s="177"/>
      <c r="BB21" s="177"/>
      <c r="BC21" s="177"/>
      <c r="BD21" s="177"/>
      <c r="BE21" s="177"/>
      <c r="BF21" s="177"/>
      <c r="BG21" s="177"/>
      <c r="BH21" s="177"/>
      <c r="BI21" s="177"/>
      <c r="BJ21" s="177"/>
      <c r="BK21" s="177"/>
      <c r="BL21" s="177"/>
      <c r="BM21" s="179"/>
      <c r="BN21" s="52">
        <v>1</v>
      </c>
    </row>
    <row r="22" spans="1:66" s="6" customFormat="1" ht="142.5" customHeight="1" x14ac:dyDescent="0.25">
      <c r="A22" s="85" t="s">
        <v>67</v>
      </c>
      <c r="B22" s="65" t="s">
        <v>100</v>
      </c>
      <c r="C22" s="44" t="s">
        <v>15</v>
      </c>
      <c r="D22" s="63">
        <f>+D19+1</f>
        <v>5</v>
      </c>
      <c r="E22" s="63">
        <v>5</v>
      </c>
      <c r="F22" s="63">
        <v>5</v>
      </c>
      <c r="G22" s="67" t="s">
        <v>138</v>
      </c>
      <c r="H22" s="74">
        <v>1</v>
      </c>
      <c r="I22" s="62" t="s">
        <v>53</v>
      </c>
      <c r="J22" s="64" t="s">
        <v>108</v>
      </c>
      <c r="K22" s="64" t="s">
        <v>120</v>
      </c>
      <c r="L22" s="63" t="s">
        <v>379</v>
      </c>
      <c r="M22" s="63" t="s">
        <v>294</v>
      </c>
      <c r="N22" s="63" t="s">
        <v>306</v>
      </c>
      <c r="O22" s="64" t="s">
        <v>307</v>
      </c>
      <c r="P22" s="126" t="s">
        <v>12</v>
      </c>
      <c r="Q22" s="262">
        <v>171</v>
      </c>
      <c r="R22" s="262">
        <v>158</v>
      </c>
      <c r="S22" s="262">
        <v>133</v>
      </c>
      <c r="T22" s="316"/>
      <c r="U22" s="316"/>
      <c r="V22" s="316"/>
      <c r="W22" s="316"/>
      <c r="X22" s="316"/>
      <c r="Y22" s="316"/>
      <c r="Z22" s="316"/>
      <c r="AA22" s="316"/>
      <c r="AB22" s="316"/>
      <c r="AC22" s="262">
        <f>SUM(Q22:AB22)</f>
        <v>462</v>
      </c>
      <c r="AD22" s="294">
        <f>+Q22</f>
        <v>171</v>
      </c>
      <c r="AE22" s="315">
        <f>SUM($Q$10:R22)</f>
        <v>329</v>
      </c>
      <c r="AF22" s="315">
        <f>SUM($Q$10:S22)</f>
        <v>470</v>
      </c>
      <c r="AG22" s="315" t="e">
        <f>SUM($Q$10:T22)</f>
        <v>#DIV/0!</v>
      </c>
      <c r="AH22" s="315" t="e">
        <f>SUM($Q$10:U22)</f>
        <v>#DIV/0!</v>
      </c>
      <c r="AI22" s="315" t="e">
        <f>SUM($Q$10:V22)</f>
        <v>#DIV/0!</v>
      </c>
      <c r="AJ22" s="315" t="e">
        <f>SUM($Q$10:W22)</f>
        <v>#DIV/0!</v>
      </c>
      <c r="AK22" s="315" t="e">
        <f>SUM($Q$10:X22)</f>
        <v>#DIV/0!</v>
      </c>
      <c r="AL22" s="315" t="e">
        <f>SUM($Q$10:Y22)</f>
        <v>#DIV/0!</v>
      </c>
      <c r="AM22" s="315" t="e">
        <f>SUM($Q$10:Z22)</f>
        <v>#DIV/0!</v>
      </c>
      <c r="AN22" s="315" t="e">
        <f>SUM($Q$10:AA22)</f>
        <v>#DIV/0!</v>
      </c>
      <c r="AO22" s="315" t="e">
        <f>SUM($Q$10:AB22)</f>
        <v>#DIV/0!</v>
      </c>
      <c r="AP22" s="127"/>
      <c r="AQ22" s="127"/>
      <c r="AR22" s="127"/>
      <c r="AS22" s="127"/>
      <c r="AT22" s="280"/>
      <c r="AU22" s="280"/>
      <c r="AV22" s="280"/>
      <c r="AW22" s="280"/>
      <c r="AX22" s="177"/>
      <c r="AY22" s="177"/>
      <c r="AZ22" s="177"/>
      <c r="BA22" s="177"/>
      <c r="BB22" s="177"/>
      <c r="BC22" s="177"/>
      <c r="BD22" s="177"/>
      <c r="BE22" s="177"/>
      <c r="BF22" s="177"/>
      <c r="BG22" s="177"/>
      <c r="BH22" s="177"/>
      <c r="BI22" s="177"/>
      <c r="BJ22" s="177"/>
      <c r="BK22" s="177"/>
      <c r="BL22" s="177"/>
      <c r="BM22" s="179"/>
    </row>
    <row r="23" spans="1:66" s="6" customFormat="1" ht="42.75" customHeight="1" x14ac:dyDescent="0.25">
      <c r="A23" s="85"/>
      <c r="B23" s="65"/>
      <c r="C23" s="44"/>
      <c r="D23" s="65"/>
      <c r="E23" s="65"/>
      <c r="F23" s="63"/>
      <c r="G23" s="67" t="s">
        <v>138</v>
      </c>
      <c r="H23" s="74"/>
      <c r="I23" s="62"/>
      <c r="J23" s="64"/>
      <c r="K23" s="64" t="s">
        <v>120</v>
      </c>
      <c r="L23" s="63" t="s">
        <v>379</v>
      </c>
      <c r="M23" s="63" t="s">
        <v>294</v>
      </c>
      <c r="N23" s="63" t="s">
        <v>306</v>
      </c>
      <c r="O23" s="64" t="s">
        <v>307</v>
      </c>
      <c r="P23" s="126" t="s">
        <v>13</v>
      </c>
      <c r="Q23" s="262">
        <v>126</v>
      </c>
      <c r="R23" s="262">
        <v>354</v>
      </c>
      <c r="S23" s="262">
        <v>177</v>
      </c>
      <c r="T23" s="316"/>
      <c r="U23" s="316"/>
      <c r="V23" s="316"/>
      <c r="W23" s="316"/>
      <c r="X23" s="316"/>
      <c r="Y23" s="316"/>
      <c r="Z23" s="316"/>
      <c r="AA23" s="316"/>
      <c r="AB23" s="316"/>
      <c r="AC23" s="262">
        <f>SUM(Q23:AB23)</f>
        <v>657</v>
      </c>
      <c r="AD23" s="294">
        <f>+Q23</f>
        <v>126</v>
      </c>
      <c r="AE23" s="315">
        <f>SUM($Q$11:R23)</f>
        <v>809</v>
      </c>
      <c r="AF23" s="315">
        <f>SUM($Q$11:S23)</f>
        <v>1127</v>
      </c>
      <c r="AG23" s="315" t="e">
        <f>SUM($Q$11:T23)</f>
        <v>#DIV/0!</v>
      </c>
      <c r="AH23" s="315" t="e">
        <f>SUM($Q$11:U23)</f>
        <v>#DIV/0!</v>
      </c>
      <c r="AI23" s="315" t="e">
        <f>SUM($Q$11:V23)</f>
        <v>#DIV/0!</v>
      </c>
      <c r="AJ23" s="315" t="e">
        <f>SUM($Q$11:W23)</f>
        <v>#DIV/0!</v>
      </c>
      <c r="AK23" s="315" t="e">
        <f>SUM($Q$11:X23)</f>
        <v>#DIV/0!</v>
      </c>
      <c r="AL23" s="315" t="e">
        <f>SUM($Q$11:Y23)</f>
        <v>#DIV/0!</v>
      </c>
      <c r="AM23" s="315" t="e">
        <f>SUM($Q$11:Z23)</f>
        <v>#DIV/0!</v>
      </c>
      <c r="AN23" s="315" t="e">
        <f>SUM($Q$11:AA23)</f>
        <v>#DIV/0!</v>
      </c>
      <c r="AO23" s="315" t="e">
        <f>SUM($Q$11:AB23)</f>
        <v>#DIV/0!</v>
      </c>
      <c r="AP23" s="127" t="s">
        <v>933</v>
      </c>
      <c r="AQ23" s="299" t="s">
        <v>934</v>
      </c>
      <c r="AR23" s="127" t="s">
        <v>935</v>
      </c>
      <c r="AS23" s="299" t="s">
        <v>936</v>
      </c>
      <c r="AT23" s="65" t="s">
        <v>1208</v>
      </c>
      <c r="AU23" s="365" t="s">
        <v>1209</v>
      </c>
      <c r="AV23" s="280"/>
      <c r="AW23" s="280"/>
      <c r="AX23" s="177"/>
      <c r="AY23" s="177"/>
      <c r="AZ23" s="177"/>
      <c r="BA23" s="177"/>
      <c r="BB23" s="177"/>
      <c r="BC23" s="177"/>
      <c r="BD23" s="177"/>
      <c r="BE23" s="177"/>
      <c r="BF23" s="177"/>
      <c r="BG23" s="177"/>
      <c r="BH23" s="177"/>
      <c r="BI23" s="177"/>
      <c r="BJ23" s="177"/>
      <c r="BK23" s="177"/>
      <c r="BL23" s="177"/>
      <c r="BM23" s="179"/>
    </row>
    <row r="24" spans="1:66" s="6" customFormat="1" ht="42.75" customHeight="1" x14ac:dyDescent="0.25">
      <c r="A24" s="85"/>
      <c r="B24" s="65"/>
      <c r="C24" s="44"/>
      <c r="D24" s="65"/>
      <c r="E24" s="65"/>
      <c r="F24" s="63"/>
      <c r="G24" s="67" t="s">
        <v>138</v>
      </c>
      <c r="H24" s="74"/>
      <c r="I24" s="62"/>
      <c r="J24" s="64"/>
      <c r="K24" s="64" t="s">
        <v>120</v>
      </c>
      <c r="L24" s="63" t="s">
        <v>379</v>
      </c>
      <c r="M24" s="63" t="s">
        <v>294</v>
      </c>
      <c r="N24" s="63" t="s">
        <v>306</v>
      </c>
      <c r="O24" s="64" t="s">
        <v>307</v>
      </c>
      <c r="P24" s="126" t="s">
        <v>14</v>
      </c>
      <c r="Q24" s="278">
        <f t="shared" ref="Q24:AB24" si="38">+Q23/Q22</f>
        <v>0.73684210526315785</v>
      </c>
      <c r="R24" s="278">
        <f>+R23/R22</f>
        <v>2.240506329113924</v>
      </c>
      <c r="S24" s="278">
        <f t="shared" si="38"/>
        <v>1.3308270676691729</v>
      </c>
      <c r="T24" s="278" t="e">
        <f t="shared" si="38"/>
        <v>#DIV/0!</v>
      </c>
      <c r="U24" s="278" t="e">
        <f t="shared" si="38"/>
        <v>#DIV/0!</v>
      </c>
      <c r="V24" s="278" t="e">
        <f t="shared" si="38"/>
        <v>#DIV/0!</v>
      </c>
      <c r="W24" s="278" t="e">
        <f t="shared" si="38"/>
        <v>#DIV/0!</v>
      </c>
      <c r="X24" s="278" t="e">
        <f t="shared" si="38"/>
        <v>#DIV/0!</v>
      </c>
      <c r="Y24" s="278" t="e">
        <f t="shared" si="38"/>
        <v>#DIV/0!</v>
      </c>
      <c r="Z24" s="278" t="e">
        <f t="shared" si="38"/>
        <v>#DIV/0!</v>
      </c>
      <c r="AA24" s="278" t="e">
        <f t="shared" si="38"/>
        <v>#DIV/0!</v>
      </c>
      <c r="AB24" s="278" t="e">
        <f t="shared" si="38"/>
        <v>#DIV/0!</v>
      </c>
      <c r="AC24" s="278">
        <f>+AC23/AC22</f>
        <v>1.4220779220779221</v>
      </c>
      <c r="AD24" s="121">
        <f>AD23/AD22</f>
        <v>0.73684210526315785</v>
      </c>
      <c r="AE24" s="121">
        <f t="shared" ref="AE24" si="39">AE23/AE22</f>
        <v>2.4589665653495443</v>
      </c>
      <c r="AF24" s="121">
        <f t="shared" ref="AF24" si="40">AF23/AF22</f>
        <v>2.3978723404255318</v>
      </c>
      <c r="AG24" s="121" t="e">
        <f t="shared" ref="AG24" si="41">AG23/AG22</f>
        <v>#DIV/0!</v>
      </c>
      <c r="AH24" s="121" t="e">
        <f t="shared" ref="AH24" si="42">AH23/AH22</f>
        <v>#DIV/0!</v>
      </c>
      <c r="AI24" s="121" t="e">
        <f t="shared" ref="AI24" si="43">AI23/AI22</f>
        <v>#DIV/0!</v>
      </c>
      <c r="AJ24" s="121" t="e">
        <f t="shared" ref="AJ24" si="44">AJ23/AJ22</f>
        <v>#DIV/0!</v>
      </c>
      <c r="AK24" s="121" t="e">
        <f t="shared" ref="AK24" si="45">AK23/AK22</f>
        <v>#DIV/0!</v>
      </c>
      <c r="AL24" s="121" t="e">
        <f t="shared" ref="AL24" si="46">AL23/AL22</f>
        <v>#DIV/0!</v>
      </c>
      <c r="AM24" s="121" t="e">
        <f t="shared" ref="AM24" si="47">AM23/AM22</f>
        <v>#DIV/0!</v>
      </c>
      <c r="AN24" s="121" t="e">
        <f t="shared" ref="AN24" si="48">AN23/AN22</f>
        <v>#DIV/0!</v>
      </c>
      <c r="AO24" s="121" t="e">
        <f t="shared" ref="AO24" si="49">AO23/AO22</f>
        <v>#DIV/0!</v>
      </c>
      <c r="AP24" s="127"/>
      <c r="AQ24" s="127"/>
      <c r="AR24" s="127"/>
      <c r="AS24" s="127"/>
      <c r="AT24" s="280"/>
      <c r="AU24" s="280"/>
      <c r="AV24" s="280"/>
      <c r="AW24" s="280"/>
      <c r="AX24" s="177"/>
      <c r="AY24" s="177"/>
      <c r="AZ24" s="177"/>
      <c r="BA24" s="177"/>
      <c r="BB24" s="177"/>
      <c r="BC24" s="177"/>
      <c r="BD24" s="177"/>
      <c r="BE24" s="177"/>
      <c r="BF24" s="177"/>
      <c r="BG24" s="177"/>
      <c r="BH24" s="177"/>
      <c r="BI24" s="177"/>
      <c r="BJ24" s="177"/>
      <c r="BK24" s="177"/>
      <c r="BL24" s="177"/>
      <c r="BM24" s="179"/>
      <c r="BN24" s="52">
        <v>2</v>
      </c>
    </row>
    <row r="25" spans="1:66" s="6" customFormat="1" ht="51" customHeight="1" x14ac:dyDescent="0.25">
      <c r="A25" s="85" t="s">
        <v>67</v>
      </c>
      <c r="B25" s="65" t="s">
        <v>100</v>
      </c>
      <c r="C25" s="44" t="s">
        <v>15</v>
      </c>
      <c r="D25" s="63">
        <f>+D22+1</f>
        <v>6</v>
      </c>
      <c r="E25" s="63">
        <v>6</v>
      </c>
      <c r="F25" s="63">
        <v>1</v>
      </c>
      <c r="G25" s="64" t="s">
        <v>226</v>
      </c>
      <c r="H25" s="74">
        <v>1</v>
      </c>
      <c r="I25" s="64" t="s">
        <v>43</v>
      </c>
      <c r="J25" s="64" t="s">
        <v>104</v>
      </c>
      <c r="K25" s="64" t="s">
        <v>120</v>
      </c>
      <c r="L25" s="63" t="s">
        <v>376</v>
      </c>
      <c r="M25" s="63" t="s">
        <v>295</v>
      </c>
      <c r="N25" s="63" t="s">
        <v>306</v>
      </c>
      <c r="O25" s="63" t="s">
        <v>311</v>
      </c>
      <c r="P25" s="126" t="s">
        <v>12</v>
      </c>
      <c r="Q25" s="262">
        <v>0</v>
      </c>
      <c r="R25" s="262">
        <v>0</v>
      </c>
      <c r="S25" s="262">
        <v>0</v>
      </c>
      <c r="T25" s="295">
        <v>0.05</v>
      </c>
      <c r="U25" s="295">
        <v>0.15</v>
      </c>
      <c r="V25" s="295">
        <v>0.2</v>
      </c>
      <c r="W25" s="295">
        <v>0.2</v>
      </c>
      <c r="X25" s="295">
        <v>0.15</v>
      </c>
      <c r="Y25" s="295">
        <v>0.1</v>
      </c>
      <c r="Z25" s="295">
        <v>0.1</v>
      </c>
      <c r="AA25" s="295">
        <v>0.05</v>
      </c>
      <c r="AB25" s="295">
        <v>0</v>
      </c>
      <c r="AC25" s="295">
        <f>SUM(Q25:AB25)</f>
        <v>1</v>
      </c>
      <c r="AD25" s="294">
        <f>+Q25</f>
        <v>0</v>
      </c>
      <c r="AE25" s="315">
        <f>SUM($Q$10:R25)</f>
        <v>811.97734843437706</v>
      </c>
      <c r="AF25" s="315">
        <f>SUM($Q$10:S25)</f>
        <v>1131.3081755020462</v>
      </c>
      <c r="AG25" s="315" t="e">
        <f>SUM($Q$10:T25)</f>
        <v>#DIV/0!</v>
      </c>
      <c r="AH25" s="315" t="e">
        <f>SUM($Q$10:U25)</f>
        <v>#DIV/0!</v>
      </c>
      <c r="AI25" s="315" t="e">
        <f>SUM($Q$10:V25)</f>
        <v>#DIV/0!</v>
      </c>
      <c r="AJ25" s="315" t="e">
        <f>SUM($Q$10:W25)</f>
        <v>#DIV/0!</v>
      </c>
      <c r="AK25" s="315" t="e">
        <f>SUM($Q$10:X25)</f>
        <v>#DIV/0!</v>
      </c>
      <c r="AL25" s="315" t="e">
        <f>SUM($Q$10:Y25)</f>
        <v>#DIV/0!</v>
      </c>
      <c r="AM25" s="315" t="e">
        <f>SUM($Q$10:Z25)</f>
        <v>#DIV/0!</v>
      </c>
      <c r="AN25" s="315" t="e">
        <f>SUM($Q$10:AA25)</f>
        <v>#DIV/0!</v>
      </c>
      <c r="AO25" s="315" t="e">
        <f>SUM($Q$10:AB25)</f>
        <v>#DIV/0!</v>
      </c>
      <c r="AP25" s="279"/>
      <c r="AQ25" s="279"/>
      <c r="AR25" s="279"/>
      <c r="AS25" s="279"/>
      <c r="AT25" s="280"/>
      <c r="AU25" s="280"/>
      <c r="AV25" s="280"/>
      <c r="AW25" s="280"/>
      <c r="AX25" s="177"/>
      <c r="AY25" s="177"/>
      <c r="AZ25" s="177"/>
      <c r="BA25" s="177"/>
      <c r="BB25" s="177"/>
      <c r="BC25" s="177"/>
      <c r="BD25" s="177"/>
      <c r="BE25" s="177"/>
      <c r="BF25" s="177"/>
      <c r="BG25" s="177"/>
      <c r="BH25" s="177"/>
      <c r="BI25" s="177"/>
      <c r="BJ25" s="177"/>
      <c r="BK25" s="177"/>
      <c r="BL25" s="177"/>
      <c r="BM25" s="179"/>
    </row>
    <row r="26" spans="1:66" s="6" customFormat="1" ht="51" customHeight="1" x14ac:dyDescent="0.25">
      <c r="A26" s="85"/>
      <c r="B26" s="65"/>
      <c r="C26" s="44"/>
      <c r="D26" s="65"/>
      <c r="E26" s="65"/>
      <c r="F26" s="63"/>
      <c r="G26" s="64" t="s">
        <v>226</v>
      </c>
      <c r="H26" s="74"/>
      <c r="I26" s="64"/>
      <c r="J26" s="64"/>
      <c r="K26" s="64" t="s">
        <v>120</v>
      </c>
      <c r="L26" s="63" t="s">
        <v>376</v>
      </c>
      <c r="M26" s="63" t="s">
        <v>295</v>
      </c>
      <c r="N26" s="63" t="s">
        <v>306</v>
      </c>
      <c r="O26" s="63" t="s">
        <v>311</v>
      </c>
      <c r="P26" s="126" t="s">
        <v>13</v>
      </c>
      <c r="Q26" s="262">
        <v>0</v>
      </c>
      <c r="R26" s="262">
        <v>0</v>
      </c>
      <c r="S26" s="262">
        <v>0</v>
      </c>
      <c r="T26" s="316"/>
      <c r="U26" s="316"/>
      <c r="V26" s="316"/>
      <c r="W26" s="316"/>
      <c r="X26" s="316"/>
      <c r="Y26" s="316"/>
      <c r="Z26" s="316"/>
      <c r="AA26" s="316"/>
      <c r="AB26" s="316"/>
      <c r="AC26" s="262">
        <f>SUM(Q26:AB26)</f>
        <v>0</v>
      </c>
      <c r="AD26" s="294">
        <f>+Q26</f>
        <v>0</v>
      </c>
      <c r="AE26" s="315">
        <f>SUM($Q$11:R26)</f>
        <v>811.97734843437706</v>
      </c>
      <c r="AF26" s="315">
        <f>SUM($Q$11:S26)</f>
        <v>1131.3081755020462</v>
      </c>
      <c r="AG26" s="315" t="e">
        <f>SUM($Q$11:T26)</f>
        <v>#DIV/0!</v>
      </c>
      <c r="AH26" s="315" t="e">
        <f>SUM($Q$11:U26)</f>
        <v>#DIV/0!</v>
      </c>
      <c r="AI26" s="315" t="e">
        <f>SUM($Q$11:V26)</f>
        <v>#DIV/0!</v>
      </c>
      <c r="AJ26" s="315" t="e">
        <f>SUM($Q$11:W26)</f>
        <v>#DIV/0!</v>
      </c>
      <c r="AK26" s="315" t="e">
        <f>SUM($Q$11:X26)</f>
        <v>#DIV/0!</v>
      </c>
      <c r="AL26" s="315" t="e">
        <f>SUM($Q$11:Y26)</f>
        <v>#DIV/0!</v>
      </c>
      <c r="AM26" s="315" t="e">
        <f>SUM($Q$11:Z26)</f>
        <v>#DIV/0!</v>
      </c>
      <c r="AN26" s="315" t="e">
        <f>SUM($Q$11:AA26)</f>
        <v>#DIV/0!</v>
      </c>
      <c r="AO26" s="315" t="e">
        <f>SUM($Q$11:AB26)</f>
        <v>#DIV/0!</v>
      </c>
      <c r="AP26" s="279"/>
      <c r="AQ26" s="279"/>
      <c r="AR26" s="279"/>
      <c r="AS26" s="279"/>
      <c r="AT26" s="280"/>
      <c r="AU26" s="280"/>
      <c r="AV26" s="280"/>
      <c r="AW26" s="280"/>
      <c r="AX26" s="177"/>
      <c r="AY26" s="177"/>
      <c r="AZ26" s="177"/>
      <c r="BA26" s="177"/>
      <c r="BB26" s="177"/>
      <c r="BC26" s="177"/>
      <c r="BD26" s="177"/>
      <c r="BE26" s="177"/>
      <c r="BF26" s="177"/>
      <c r="BG26" s="177"/>
      <c r="BH26" s="177"/>
      <c r="BI26" s="177"/>
      <c r="BJ26" s="177"/>
      <c r="BK26" s="177"/>
      <c r="BL26" s="177"/>
      <c r="BM26" s="179"/>
    </row>
    <row r="27" spans="1:66" s="6" customFormat="1" ht="51" customHeight="1" x14ac:dyDescent="0.25">
      <c r="A27" s="85"/>
      <c r="B27" s="65"/>
      <c r="C27" s="44"/>
      <c r="D27" s="65"/>
      <c r="E27" s="65"/>
      <c r="F27" s="63"/>
      <c r="G27" s="64" t="s">
        <v>226</v>
      </c>
      <c r="H27" s="74"/>
      <c r="I27" s="64"/>
      <c r="J27" s="64"/>
      <c r="K27" s="64" t="s">
        <v>120</v>
      </c>
      <c r="L27" s="63" t="s">
        <v>376</v>
      </c>
      <c r="M27" s="63" t="s">
        <v>295</v>
      </c>
      <c r="N27" s="63" t="s">
        <v>306</v>
      </c>
      <c r="O27" s="63" t="s">
        <v>311</v>
      </c>
      <c r="P27" s="126" t="s">
        <v>14</v>
      </c>
      <c r="Q27" s="274">
        <v>0</v>
      </c>
      <c r="R27" s="274">
        <v>0</v>
      </c>
      <c r="S27" s="274">
        <v>0</v>
      </c>
      <c r="T27" s="274">
        <f t="shared" ref="T27:AB27" si="50">+T26/T25</f>
        <v>0</v>
      </c>
      <c r="U27" s="274">
        <f t="shared" si="50"/>
        <v>0</v>
      </c>
      <c r="V27" s="274">
        <f t="shared" si="50"/>
        <v>0</v>
      </c>
      <c r="W27" s="274">
        <f t="shared" si="50"/>
        <v>0</v>
      </c>
      <c r="X27" s="274">
        <f t="shared" si="50"/>
        <v>0</v>
      </c>
      <c r="Y27" s="274">
        <f t="shared" si="50"/>
        <v>0</v>
      </c>
      <c r="Z27" s="274">
        <f t="shared" si="50"/>
        <v>0</v>
      </c>
      <c r="AA27" s="274">
        <f t="shared" si="50"/>
        <v>0</v>
      </c>
      <c r="AB27" s="274" t="e">
        <f t="shared" si="50"/>
        <v>#DIV/0!</v>
      </c>
      <c r="AC27" s="278">
        <f>+AC26/AC25</f>
        <v>0</v>
      </c>
      <c r="AD27" s="121" t="e">
        <f>AD26/AD25</f>
        <v>#DIV/0!</v>
      </c>
      <c r="AE27" s="121">
        <f t="shared" ref="AE27" si="51">AE26/AE25</f>
        <v>1</v>
      </c>
      <c r="AF27" s="121">
        <f t="shared" ref="AF27" si="52">AF26/AF25</f>
        <v>1</v>
      </c>
      <c r="AG27" s="121" t="e">
        <f t="shared" ref="AG27" si="53">AG26/AG25</f>
        <v>#DIV/0!</v>
      </c>
      <c r="AH27" s="121" t="e">
        <f t="shared" ref="AH27" si="54">AH26/AH25</f>
        <v>#DIV/0!</v>
      </c>
      <c r="AI27" s="121" t="e">
        <f t="shared" ref="AI27" si="55">AI26/AI25</f>
        <v>#DIV/0!</v>
      </c>
      <c r="AJ27" s="121" t="e">
        <f t="shared" ref="AJ27" si="56">AJ26/AJ25</f>
        <v>#DIV/0!</v>
      </c>
      <c r="AK27" s="121" t="e">
        <f t="shared" ref="AK27" si="57">AK26/AK25</f>
        <v>#DIV/0!</v>
      </c>
      <c r="AL27" s="121" t="e">
        <f t="shared" ref="AL27" si="58">AL26/AL25</f>
        <v>#DIV/0!</v>
      </c>
      <c r="AM27" s="121" t="e">
        <f t="shared" ref="AM27" si="59">AM26/AM25</f>
        <v>#DIV/0!</v>
      </c>
      <c r="AN27" s="121" t="e">
        <f t="shared" ref="AN27" si="60">AN26/AN25</f>
        <v>#DIV/0!</v>
      </c>
      <c r="AO27" s="121" t="e">
        <f t="shared" ref="AO27" si="61">AO26/AO25</f>
        <v>#DIV/0!</v>
      </c>
      <c r="AP27" s="279"/>
      <c r="AQ27" s="279"/>
      <c r="AR27" s="279"/>
      <c r="AS27" s="279"/>
      <c r="AT27" s="280"/>
      <c r="AU27" s="280"/>
      <c r="AV27" s="280"/>
      <c r="AW27" s="280"/>
      <c r="AX27" s="177"/>
      <c r="AY27" s="177"/>
      <c r="AZ27" s="177"/>
      <c r="BA27" s="177"/>
      <c r="BB27" s="177"/>
      <c r="BC27" s="177"/>
      <c r="BD27" s="177"/>
      <c r="BE27" s="177"/>
      <c r="BF27" s="177"/>
      <c r="BG27" s="177"/>
      <c r="BH27" s="177"/>
      <c r="BI27" s="177"/>
      <c r="BJ27" s="177"/>
      <c r="BK27" s="177"/>
      <c r="BL27" s="177"/>
      <c r="BM27" s="179"/>
    </row>
    <row r="28" spans="1:66" s="6" customFormat="1" ht="27.75" customHeight="1" x14ac:dyDescent="0.25">
      <c r="A28" s="85" t="s">
        <v>67</v>
      </c>
      <c r="B28" s="65" t="s">
        <v>100</v>
      </c>
      <c r="C28" s="44" t="s">
        <v>15</v>
      </c>
      <c r="D28" s="63">
        <f>+D25+1</f>
        <v>7</v>
      </c>
      <c r="E28" s="63">
        <v>7</v>
      </c>
      <c r="F28" s="63">
        <v>6</v>
      </c>
      <c r="G28" s="64" t="s">
        <v>139</v>
      </c>
      <c r="H28" s="63">
        <v>144</v>
      </c>
      <c r="I28" s="64" t="s">
        <v>45</v>
      </c>
      <c r="J28" s="64" t="s">
        <v>105</v>
      </c>
      <c r="K28" s="64" t="s">
        <v>120</v>
      </c>
      <c r="L28" s="63" t="s">
        <v>380</v>
      </c>
      <c r="M28" s="63" t="s">
        <v>294</v>
      </c>
      <c r="N28" s="63" t="s">
        <v>306</v>
      </c>
      <c r="O28" s="63" t="s">
        <v>309</v>
      </c>
      <c r="P28" s="126" t="s">
        <v>12</v>
      </c>
      <c r="Q28" s="262">
        <v>1</v>
      </c>
      <c r="R28" s="262">
        <v>1</v>
      </c>
      <c r="S28" s="262">
        <v>13</v>
      </c>
      <c r="T28" s="262">
        <v>10</v>
      </c>
      <c r="U28" s="262">
        <v>10</v>
      </c>
      <c r="V28" s="262">
        <v>30</v>
      </c>
      <c r="W28" s="262">
        <v>10</v>
      </c>
      <c r="X28" s="262">
        <v>10</v>
      </c>
      <c r="Y28" s="262">
        <v>30</v>
      </c>
      <c r="Z28" s="262">
        <v>10</v>
      </c>
      <c r="AA28" s="262">
        <v>10</v>
      </c>
      <c r="AB28" s="262">
        <v>9</v>
      </c>
      <c r="AC28" s="262">
        <f>SUM(Q28:AB28)</f>
        <v>144</v>
      </c>
      <c r="AD28" s="294">
        <f>+Q28</f>
        <v>1</v>
      </c>
      <c r="AE28" s="315">
        <f>SUM($Q$10:R28)</f>
        <v>813.97734843437706</v>
      </c>
      <c r="AF28" s="315">
        <f>SUM($Q$10:S28)</f>
        <v>1146.3081755020462</v>
      </c>
      <c r="AG28" s="315" t="e">
        <f>SUM($Q$10:T28)</f>
        <v>#DIV/0!</v>
      </c>
      <c r="AH28" s="315" t="e">
        <f>SUM($Q$10:U28)</f>
        <v>#DIV/0!</v>
      </c>
      <c r="AI28" s="315" t="e">
        <f>SUM($Q$10:V28)</f>
        <v>#DIV/0!</v>
      </c>
      <c r="AJ28" s="315" t="e">
        <f>SUM($Q$10:W28)</f>
        <v>#DIV/0!</v>
      </c>
      <c r="AK28" s="315" t="e">
        <f>SUM($Q$10:X28)</f>
        <v>#DIV/0!</v>
      </c>
      <c r="AL28" s="315" t="e">
        <f>SUM($Q$10:Y28)</f>
        <v>#DIV/0!</v>
      </c>
      <c r="AM28" s="315" t="e">
        <f>SUM($Q$10:Z28)</f>
        <v>#DIV/0!</v>
      </c>
      <c r="AN28" s="315" t="e">
        <f>SUM($Q$10:AA28)</f>
        <v>#DIV/0!</v>
      </c>
      <c r="AO28" s="315" t="e">
        <f>SUM($Q$10:AB28)</f>
        <v>#DIV/0!</v>
      </c>
      <c r="AP28" s="127"/>
      <c r="AQ28" s="127"/>
      <c r="AR28" s="127"/>
      <c r="AS28" s="127"/>
      <c r="AT28" s="280"/>
      <c r="AU28" s="280"/>
      <c r="AV28" s="280"/>
      <c r="AW28" s="280"/>
      <c r="AX28" s="177"/>
      <c r="AY28" s="177"/>
      <c r="AZ28" s="177"/>
      <c r="BA28" s="177"/>
      <c r="BB28" s="177"/>
      <c r="BC28" s="177"/>
      <c r="BD28" s="177"/>
      <c r="BE28" s="177"/>
      <c r="BF28" s="177"/>
      <c r="BG28" s="177"/>
      <c r="BH28" s="177"/>
      <c r="BI28" s="177"/>
      <c r="BJ28" s="177"/>
      <c r="BK28" s="177"/>
      <c r="BL28" s="177"/>
      <c r="BM28" s="179"/>
    </row>
    <row r="29" spans="1:66" s="6" customFormat="1" ht="27.75" customHeight="1" x14ac:dyDescent="0.25">
      <c r="A29" s="85"/>
      <c r="B29" s="65"/>
      <c r="C29" s="44"/>
      <c r="D29" s="65"/>
      <c r="E29" s="65"/>
      <c r="F29" s="63"/>
      <c r="G29" s="64" t="s">
        <v>139</v>
      </c>
      <c r="H29" s="63"/>
      <c r="I29" s="64"/>
      <c r="J29" s="64"/>
      <c r="K29" s="64" t="s">
        <v>120</v>
      </c>
      <c r="L29" s="63" t="s">
        <v>380</v>
      </c>
      <c r="M29" s="63" t="s">
        <v>294</v>
      </c>
      <c r="N29" s="63" t="s">
        <v>306</v>
      </c>
      <c r="O29" s="63" t="s">
        <v>309</v>
      </c>
      <c r="P29" s="126" t="s">
        <v>13</v>
      </c>
      <c r="Q29" s="262">
        <v>1</v>
      </c>
      <c r="R29" s="262">
        <v>1</v>
      </c>
      <c r="S29" s="262">
        <v>10</v>
      </c>
      <c r="T29" s="316"/>
      <c r="U29" s="316"/>
      <c r="V29" s="316"/>
      <c r="W29" s="316"/>
      <c r="X29" s="316"/>
      <c r="Y29" s="316"/>
      <c r="Z29" s="316"/>
      <c r="AA29" s="316"/>
      <c r="AB29" s="316"/>
      <c r="AC29" s="262">
        <f>SUM(Q29:AB29)</f>
        <v>12</v>
      </c>
      <c r="AD29" s="294">
        <f>+Q29</f>
        <v>1</v>
      </c>
      <c r="AE29" s="315">
        <f>SUM($Q$11:R29)</f>
        <v>815.97734843437706</v>
      </c>
      <c r="AF29" s="315">
        <f>SUM($Q$11:S29)</f>
        <v>1158.3081755020462</v>
      </c>
      <c r="AG29" s="315" t="e">
        <f>SUM($Q$11:T29)</f>
        <v>#DIV/0!</v>
      </c>
      <c r="AH29" s="315" t="e">
        <f>SUM($Q$11:U29)</f>
        <v>#DIV/0!</v>
      </c>
      <c r="AI29" s="315" t="e">
        <f>SUM($Q$11:V29)</f>
        <v>#DIV/0!</v>
      </c>
      <c r="AJ29" s="315" t="e">
        <f>SUM($Q$11:W29)</f>
        <v>#DIV/0!</v>
      </c>
      <c r="AK29" s="315" t="e">
        <f>SUM($Q$11:X29)</f>
        <v>#DIV/0!</v>
      </c>
      <c r="AL29" s="315" t="e">
        <f>SUM($Q$11:Y29)</f>
        <v>#DIV/0!</v>
      </c>
      <c r="AM29" s="315" t="e">
        <f>SUM($Q$11:Z29)</f>
        <v>#DIV/0!</v>
      </c>
      <c r="AN29" s="315" t="e">
        <f>SUM($Q$11:AA29)</f>
        <v>#DIV/0!</v>
      </c>
      <c r="AO29" s="315" t="e">
        <f>SUM($Q$11:AB29)</f>
        <v>#DIV/0!</v>
      </c>
      <c r="AP29" s="127" t="s">
        <v>726</v>
      </c>
      <c r="AQ29" s="299" t="s">
        <v>727</v>
      </c>
      <c r="AR29" s="127" t="s">
        <v>726</v>
      </c>
      <c r="AS29" s="127" t="s">
        <v>728</v>
      </c>
      <c r="AT29" s="127" t="s">
        <v>726</v>
      </c>
      <c r="AU29" s="299" t="s">
        <v>1106</v>
      </c>
      <c r="AV29" s="280"/>
      <c r="AW29" s="280"/>
      <c r="AX29" s="177"/>
      <c r="AY29" s="177"/>
      <c r="AZ29" s="177"/>
      <c r="BA29" s="177"/>
      <c r="BB29" s="177"/>
      <c r="BC29" s="177"/>
      <c r="BD29" s="177"/>
      <c r="BE29" s="177"/>
      <c r="BF29" s="177"/>
      <c r="BG29" s="177"/>
      <c r="BH29" s="177"/>
      <c r="BI29" s="177"/>
      <c r="BJ29" s="177"/>
      <c r="BK29" s="177"/>
      <c r="BL29" s="177"/>
      <c r="BM29" s="179"/>
    </row>
    <row r="30" spans="1:66" s="6" customFormat="1" ht="27.75" customHeight="1" x14ac:dyDescent="0.25">
      <c r="A30" s="85"/>
      <c r="B30" s="65"/>
      <c r="C30" s="44"/>
      <c r="D30" s="65"/>
      <c r="E30" s="65"/>
      <c r="F30" s="63"/>
      <c r="G30" s="64" t="s">
        <v>139</v>
      </c>
      <c r="H30" s="63"/>
      <c r="I30" s="64"/>
      <c r="J30" s="64"/>
      <c r="K30" s="64" t="s">
        <v>120</v>
      </c>
      <c r="L30" s="63" t="s">
        <v>380</v>
      </c>
      <c r="M30" s="63" t="s">
        <v>294</v>
      </c>
      <c r="N30" s="63" t="s">
        <v>306</v>
      </c>
      <c r="O30" s="63" t="s">
        <v>309</v>
      </c>
      <c r="P30" s="126" t="s">
        <v>14</v>
      </c>
      <c r="Q30" s="278">
        <f t="shared" ref="Q30:AB30" si="62">+Q29/Q28</f>
        <v>1</v>
      </c>
      <c r="R30" s="278">
        <f t="shared" si="62"/>
        <v>1</v>
      </c>
      <c r="S30" s="278">
        <f t="shared" si="62"/>
        <v>0.76923076923076927</v>
      </c>
      <c r="T30" s="278">
        <f t="shared" si="62"/>
        <v>0</v>
      </c>
      <c r="U30" s="278">
        <f t="shared" si="62"/>
        <v>0</v>
      </c>
      <c r="V30" s="278">
        <f t="shared" si="62"/>
        <v>0</v>
      </c>
      <c r="W30" s="278">
        <f t="shared" si="62"/>
        <v>0</v>
      </c>
      <c r="X30" s="278">
        <f t="shared" si="62"/>
        <v>0</v>
      </c>
      <c r="Y30" s="278">
        <f t="shared" si="62"/>
        <v>0</v>
      </c>
      <c r="Z30" s="278">
        <f t="shared" si="62"/>
        <v>0</v>
      </c>
      <c r="AA30" s="278">
        <f t="shared" si="62"/>
        <v>0</v>
      </c>
      <c r="AB30" s="278">
        <f t="shared" si="62"/>
        <v>0</v>
      </c>
      <c r="AC30" s="278">
        <f>+AC29/AC28</f>
        <v>8.3333333333333329E-2</v>
      </c>
      <c r="AD30" s="121">
        <f>AD29/AD28</f>
        <v>1</v>
      </c>
      <c r="AE30" s="121">
        <f t="shared" ref="AE30" si="63">AE29/AE28</f>
        <v>1.0024570708310825</v>
      </c>
      <c r="AF30" s="121">
        <f t="shared" ref="AF30" si="64">AF29/AF28</f>
        <v>1.0104683890915673</v>
      </c>
      <c r="AG30" s="121" t="e">
        <f t="shared" ref="AG30" si="65">AG29/AG28</f>
        <v>#DIV/0!</v>
      </c>
      <c r="AH30" s="121" t="e">
        <f t="shared" ref="AH30" si="66">AH29/AH28</f>
        <v>#DIV/0!</v>
      </c>
      <c r="AI30" s="121" t="e">
        <f t="shared" ref="AI30" si="67">AI29/AI28</f>
        <v>#DIV/0!</v>
      </c>
      <c r="AJ30" s="121" t="e">
        <f t="shared" ref="AJ30" si="68">AJ29/AJ28</f>
        <v>#DIV/0!</v>
      </c>
      <c r="AK30" s="121" t="e">
        <f t="shared" ref="AK30" si="69">AK29/AK28</f>
        <v>#DIV/0!</v>
      </c>
      <c r="AL30" s="121" t="e">
        <f t="shared" ref="AL30" si="70">AL29/AL28</f>
        <v>#DIV/0!</v>
      </c>
      <c r="AM30" s="121" t="e">
        <f t="shared" ref="AM30" si="71">AM29/AM28</f>
        <v>#DIV/0!</v>
      </c>
      <c r="AN30" s="121" t="e">
        <f t="shared" ref="AN30" si="72">AN29/AN28</f>
        <v>#DIV/0!</v>
      </c>
      <c r="AO30" s="121" t="e">
        <f t="shared" ref="AO30" si="73">AO29/AO28</f>
        <v>#DIV/0!</v>
      </c>
      <c r="AP30" s="127"/>
      <c r="AQ30" s="127"/>
      <c r="AR30" s="127"/>
      <c r="AS30" s="127"/>
      <c r="AT30" s="280"/>
      <c r="AU30" s="280"/>
      <c r="AV30" s="280"/>
      <c r="AW30" s="280"/>
      <c r="AX30" s="177"/>
      <c r="AY30" s="177"/>
      <c r="AZ30" s="177"/>
      <c r="BA30" s="177"/>
      <c r="BB30" s="177"/>
      <c r="BC30" s="177"/>
      <c r="BD30" s="177"/>
      <c r="BE30" s="177"/>
      <c r="BF30" s="177"/>
      <c r="BG30" s="177"/>
      <c r="BH30" s="177"/>
      <c r="BI30" s="177"/>
      <c r="BJ30" s="177"/>
      <c r="BK30" s="177"/>
      <c r="BL30" s="177"/>
      <c r="BM30" s="179"/>
    </row>
    <row r="31" spans="1:66" s="6" customFormat="1" ht="36" customHeight="1" x14ac:dyDescent="0.25">
      <c r="A31" s="85" t="s">
        <v>67</v>
      </c>
      <c r="B31" s="65" t="s">
        <v>100</v>
      </c>
      <c r="C31" s="44" t="s">
        <v>15</v>
      </c>
      <c r="D31" s="63">
        <f>+D28+1</f>
        <v>8</v>
      </c>
      <c r="E31" s="63">
        <v>8</v>
      </c>
      <c r="F31" s="63">
        <v>1</v>
      </c>
      <c r="G31" s="64" t="s">
        <v>226</v>
      </c>
      <c r="H31" s="74">
        <v>1</v>
      </c>
      <c r="I31" s="64" t="s">
        <v>43</v>
      </c>
      <c r="J31" s="64" t="s">
        <v>104</v>
      </c>
      <c r="K31" s="64" t="s">
        <v>120</v>
      </c>
      <c r="L31" s="63" t="s">
        <v>376</v>
      </c>
      <c r="M31" s="63" t="s">
        <v>296</v>
      </c>
      <c r="N31" s="63" t="s">
        <v>306</v>
      </c>
      <c r="O31" s="64" t="s">
        <v>310</v>
      </c>
      <c r="P31" s="126" t="s">
        <v>12</v>
      </c>
      <c r="Q31" s="295">
        <v>0</v>
      </c>
      <c r="R31" s="295">
        <v>0</v>
      </c>
      <c r="S31" s="295">
        <v>0</v>
      </c>
      <c r="T31" s="295">
        <v>0.05</v>
      </c>
      <c r="U31" s="295">
        <v>0.15</v>
      </c>
      <c r="V31" s="295">
        <v>0.2</v>
      </c>
      <c r="W31" s="295">
        <v>0.2</v>
      </c>
      <c r="X31" s="295">
        <v>0.15</v>
      </c>
      <c r="Y31" s="295">
        <v>0.1</v>
      </c>
      <c r="Z31" s="295">
        <v>0.1</v>
      </c>
      <c r="AA31" s="295">
        <v>0.05</v>
      </c>
      <c r="AB31" s="295">
        <v>0</v>
      </c>
      <c r="AC31" s="295">
        <f>SUM(Q31:AB31)</f>
        <v>1</v>
      </c>
      <c r="AD31" s="294">
        <f>+Q31</f>
        <v>0</v>
      </c>
      <c r="AE31" s="315">
        <f>SUM($Q$10:R31)</f>
        <v>817.97734843437706</v>
      </c>
      <c r="AF31" s="315">
        <f>SUM($Q$10:S31)</f>
        <v>1161.0774062712769</v>
      </c>
      <c r="AG31" s="315" t="e">
        <f>SUM($Q$10:T31)</f>
        <v>#DIV/0!</v>
      </c>
      <c r="AH31" s="315" t="e">
        <f>SUM($Q$10:U31)</f>
        <v>#DIV/0!</v>
      </c>
      <c r="AI31" s="315" t="e">
        <f>SUM($Q$10:V31)</f>
        <v>#DIV/0!</v>
      </c>
      <c r="AJ31" s="315" t="e">
        <f>SUM($Q$10:W31)</f>
        <v>#DIV/0!</v>
      </c>
      <c r="AK31" s="315" t="e">
        <f>SUM($Q$10:X31)</f>
        <v>#DIV/0!</v>
      </c>
      <c r="AL31" s="315" t="e">
        <f>SUM($Q$10:Y31)</f>
        <v>#DIV/0!</v>
      </c>
      <c r="AM31" s="315" t="e">
        <f>SUM($Q$10:Z31)</f>
        <v>#DIV/0!</v>
      </c>
      <c r="AN31" s="315" t="e">
        <f>SUM($Q$10:AA31)</f>
        <v>#DIV/0!</v>
      </c>
      <c r="AO31" s="315" t="e">
        <f>SUM($Q$10:AB31)</f>
        <v>#DIV/0!</v>
      </c>
      <c r="AP31" s="127"/>
      <c r="AQ31" s="127"/>
      <c r="AR31" s="127"/>
      <c r="AS31" s="127"/>
      <c r="AT31" s="280"/>
      <c r="AU31" s="280"/>
      <c r="AV31" s="280"/>
      <c r="AW31" s="280"/>
      <c r="AX31" s="177"/>
      <c r="AY31" s="177"/>
      <c r="AZ31" s="177"/>
      <c r="BA31" s="177"/>
      <c r="BB31" s="177"/>
      <c r="BC31" s="177"/>
      <c r="BD31" s="177"/>
      <c r="BE31" s="177"/>
      <c r="BF31" s="177"/>
      <c r="BG31" s="177"/>
      <c r="BH31" s="177"/>
      <c r="BI31" s="177"/>
      <c r="BJ31" s="177"/>
      <c r="BK31" s="177"/>
      <c r="BL31" s="177"/>
      <c r="BM31" s="179"/>
    </row>
    <row r="32" spans="1:66" s="6" customFormat="1" ht="27.75" customHeight="1" x14ac:dyDescent="0.25">
      <c r="A32" s="85"/>
      <c r="B32" s="65"/>
      <c r="C32" s="44"/>
      <c r="D32" s="65"/>
      <c r="E32" s="65"/>
      <c r="F32" s="63"/>
      <c r="G32" s="64" t="s">
        <v>226</v>
      </c>
      <c r="H32" s="74"/>
      <c r="I32" s="64"/>
      <c r="J32" s="64"/>
      <c r="K32" s="64" t="s">
        <v>120</v>
      </c>
      <c r="L32" s="63" t="s">
        <v>376</v>
      </c>
      <c r="M32" s="63" t="s">
        <v>296</v>
      </c>
      <c r="N32" s="63" t="s">
        <v>306</v>
      </c>
      <c r="O32" s="64" t="s">
        <v>310</v>
      </c>
      <c r="P32" s="126" t="s">
        <v>13</v>
      </c>
      <c r="Q32" s="295">
        <v>0</v>
      </c>
      <c r="R32" s="295">
        <v>0</v>
      </c>
      <c r="S32" s="295">
        <v>0.1</v>
      </c>
      <c r="T32" s="316"/>
      <c r="U32" s="316"/>
      <c r="V32" s="316"/>
      <c r="W32" s="316"/>
      <c r="X32" s="316"/>
      <c r="Y32" s="316"/>
      <c r="Z32" s="316"/>
      <c r="AA32" s="316"/>
      <c r="AB32" s="316"/>
      <c r="AC32" s="295">
        <f>SUM(Q32:AB32)</f>
        <v>0.1</v>
      </c>
      <c r="AD32" s="294">
        <f>+Q32</f>
        <v>0</v>
      </c>
      <c r="AE32" s="315">
        <f>SUM($Q$11:R32)</f>
        <v>817.97734843437706</v>
      </c>
      <c r="AF32" s="315">
        <f>SUM($Q$11:S32)</f>
        <v>1161.1774062712768</v>
      </c>
      <c r="AG32" s="315" t="e">
        <f>SUM($Q$11:T32)</f>
        <v>#DIV/0!</v>
      </c>
      <c r="AH32" s="315" t="e">
        <f>SUM($Q$11:U32)</f>
        <v>#DIV/0!</v>
      </c>
      <c r="AI32" s="315" t="e">
        <f>SUM($Q$11:V32)</f>
        <v>#DIV/0!</v>
      </c>
      <c r="AJ32" s="315" t="e">
        <f>SUM($Q$11:W32)</f>
        <v>#DIV/0!</v>
      </c>
      <c r="AK32" s="315" t="e">
        <f>SUM($Q$11:X32)</f>
        <v>#DIV/0!</v>
      </c>
      <c r="AL32" s="315" t="e">
        <f>SUM($Q$11:Y32)</f>
        <v>#DIV/0!</v>
      </c>
      <c r="AM32" s="315" t="e">
        <f>SUM($Q$11:Z32)</f>
        <v>#DIV/0!</v>
      </c>
      <c r="AN32" s="315" t="e">
        <f>SUM($Q$11:AA32)</f>
        <v>#DIV/0!</v>
      </c>
      <c r="AO32" s="315" t="e">
        <f>SUM($Q$11:AB32)</f>
        <v>#DIV/0!</v>
      </c>
      <c r="AP32" s="127" t="s">
        <v>887</v>
      </c>
      <c r="AQ32" s="424" t="s">
        <v>888</v>
      </c>
      <c r="AR32" s="127" t="s">
        <v>887</v>
      </c>
      <c r="AS32" s="424" t="s">
        <v>888</v>
      </c>
      <c r="AT32" s="63" t="s">
        <v>889</v>
      </c>
      <c r="AU32" s="424" t="s">
        <v>890</v>
      </c>
      <c r="AV32" s="280"/>
      <c r="AW32" s="280"/>
      <c r="AX32" s="177"/>
      <c r="AY32" s="177"/>
      <c r="AZ32" s="177"/>
      <c r="BA32" s="177"/>
      <c r="BB32" s="177"/>
      <c r="BC32" s="177"/>
      <c r="BD32" s="177"/>
      <c r="BE32" s="177"/>
      <c r="BF32" s="177"/>
      <c r="BG32" s="177"/>
      <c r="BH32" s="177"/>
      <c r="BI32" s="177"/>
      <c r="BJ32" s="177"/>
      <c r="BK32" s="177"/>
      <c r="BL32" s="177"/>
      <c r="BM32" s="179"/>
    </row>
    <row r="33" spans="1:66" s="6" customFormat="1" ht="27.75" customHeight="1" x14ac:dyDescent="0.25">
      <c r="A33" s="85"/>
      <c r="B33" s="65"/>
      <c r="C33" s="44"/>
      <c r="D33" s="65"/>
      <c r="E33" s="65"/>
      <c r="F33" s="63"/>
      <c r="G33" s="64" t="s">
        <v>226</v>
      </c>
      <c r="H33" s="74"/>
      <c r="I33" s="64"/>
      <c r="J33" s="64"/>
      <c r="K33" s="64" t="s">
        <v>120</v>
      </c>
      <c r="L33" s="63" t="s">
        <v>376</v>
      </c>
      <c r="M33" s="63" t="s">
        <v>296</v>
      </c>
      <c r="N33" s="63" t="s">
        <v>306</v>
      </c>
      <c r="O33" s="64" t="s">
        <v>310</v>
      </c>
      <c r="P33" s="126" t="s">
        <v>14</v>
      </c>
      <c r="Q33" s="278">
        <v>0</v>
      </c>
      <c r="R33" s="278">
        <v>0</v>
      </c>
      <c r="S33" s="278">
        <v>1</v>
      </c>
      <c r="T33" s="278">
        <f t="shared" ref="T33:AB33" si="74">+T32/T31</f>
        <v>0</v>
      </c>
      <c r="U33" s="278">
        <f t="shared" si="74"/>
        <v>0</v>
      </c>
      <c r="V33" s="278">
        <f t="shared" si="74"/>
        <v>0</v>
      </c>
      <c r="W33" s="278">
        <f t="shared" si="74"/>
        <v>0</v>
      </c>
      <c r="X33" s="278">
        <f t="shared" si="74"/>
        <v>0</v>
      </c>
      <c r="Y33" s="278">
        <f t="shared" si="74"/>
        <v>0</v>
      </c>
      <c r="Z33" s="278">
        <f t="shared" si="74"/>
        <v>0</v>
      </c>
      <c r="AA33" s="278">
        <f t="shared" si="74"/>
        <v>0</v>
      </c>
      <c r="AB33" s="278" t="e">
        <f t="shared" si="74"/>
        <v>#DIV/0!</v>
      </c>
      <c r="AC33" s="278">
        <f>+AC32/AC31</f>
        <v>0.1</v>
      </c>
      <c r="AD33" s="121" t="e">
        <f>AD32/AD31</f>
        <v>#DIV/0!</v>
      </c>
      <c r="AE33" s="121">
        <f t="shared" ref="AE33" si="75">AE32/AE31</f>
        <v>1</v>
      </c>
      <c r="AF33" s="121">
        <f t="shared" ref="AF33" si="76">AF32/AF31</f>
        <v>1.0000861269020134</v>
      </c>
      <c r="AG33" s="121" t="e">
        <f t="shared" ref="AG33" si="77">AG32/AG31</f>
        <v>#DIV/0!</v>
      </c>
      <c r="AH33" s="121" t="e">
        <f t="shared" ref="AH33" si="78">AH32/AH31</f>
        <v>#DIV/0!</v>
      </c>
      <c r="AI33" s="121" t="e">
        <f t="shared" ref="AI33" si="79">AI32/AI31</f>
        <v>#DIV/0!</v>
      </c>
      <c r="AJ33" s="121" t="e">
        <f t="shared" ref="AJ33" si="80">AJ32/AJ31</f>
        <v>#DIV/0!</v>
      </c>
      <c r="AK33" s="121" t="e">
        <f t="shared" ref="AK33" si="81">AK32/AK31</f>
        <v>#DIV/0!</v>
      </c>
      <c r="AL33" s="121" t="e">
        <f t="shared" ref="AL33" si="82">AL32/AL31</f>
        <v>#DIV/0!</v>
      </c>
      <c r="AM33" s="121" t="e">
        <f t="shared" ref="AM33" si="83">AM32/AM31</f>
        <v>#DIV/0!</v>
      </c>
      <c r="AN33" s="121" t="e">
        <f t="shared" ref="AN33" si="84">AN32/AN31</f>
        <v>#DIV/0!</v>
      </c>
      <c r="AO33" s="121" t="e">
        <f t="shared" ref="AO33" si="85">AO32/AO31</f>
        <v>#DIV/0!</v>
      </c>
      <c r="AP33" s="127"/>
      <c r="AQ33" s="127"/>
      <c r="AR33" s="127"/>
      <c r="AS33" s="127"/>
      <c r="AT33" s="280"/>
      <c r="AU33" s="280"/>
      <c r="AV33" s="280"/>
      <c r="AW33" s="280"/>
      <c r="AX33" s="177"/>
      <c r="AY33" s="177"/>
      <c r="AZ33" s="177"/>
      <c r="BA33" s="177"/>
      <c r="BB33" s="177"/>
      <c r="BC33" s="177"/>
      <c r="BD33" s="177"/>
      <c r="BE33" s="177"/>
      <c r="BF33" s="177"/>
      <c r="BG33" s="177"/>
      <c r="BH33" s="177"/>
      <c r="BI33" s="177"/>
      <c r="BJ33" s="177"/>
      <c r="BK33" s="177"/>
      <c r="BL33" s="177"/>
      <c r="BM33" s="179"/>
    </row>
    <row r="34" spans="1:66" s="53" customFormat="1" ht="66.75" customHeight="1" x14ac:dyDescent="0.25">
      <c r="A34" s="85" t="s">
        <v>67</v>
      </c>
      <c r="B34" s="65" t="s">
        <v>100</v>
      </c>
      <c r="C34" s="44" t="s">
        <v>15</v>
      </c>
      <c r="D34" s="63">
        <f>+D31+1</f>
        <v>9</v>
      </c>
      <c r="E34" s="63">
        <v>9</v>
      </c>
      <c r="F34" s="63">
        <v>2</v>
      </c>
      <c r="G34" s="64" t="s">
        <v>135</v>
      </c>
      <c r="H34" s="74">
        <v>1</v>
      </c>
      <c r="I34" s="64" t="s">
        <v>45</v>
      </c>
      <c r="J34" s="64" t="s">
        <v>105</v>
      </c>
      <c r="K34" s="64" t="s">
        <v>120</v>
      </c>
      <c r="L34" s="63" t="s">
        <v>377</v>
      </c>
      <c r="M34" s="63" t="s">
        <v>296</v>
      </c>
      <c r="N34" s="63" t="s">
        <v>306</v>
      </c>
      <c r="O34" s="64" t="s">
        <v>310</v>
      </c>
      <c r="P34" s="126" t="s">
        <v>12</v>
      </c>
      <c r="Q34" s="295">
        <v>0</v>
      </c>
      <c r="R34" s="295">
        <v>0</v>
      </c>
      <c r="S34" s="317">
        <v>0.1</v>
      </c>
      <c r="T34" s="317">
        <v>0.1</v>
      </c>
      <c r="U34" s="317">
        <v>0.1</v>
      </c>
      <c r="V34" s="317">
        <v>0.1</v>
      </c>
      <c r="W34" s="317">
        <v>0.1</v>
      </c>
      <c r="X34" s="317">
        <v>0.1</v>
      </c>
      <c r="Y34" s="317">
        <v>0.1</v>
      </c>
      <c r="Z34" s="317">
        <v>0.1</v>
      </c>
      <c r="AA34" s="317">
        <v>0.1</v>
      </c>
      <c r="AB34" s="317">
        <v>0.1</v>
      </c>
      <c r="AC34" s="295">
        <f>SUM(Q34:AB34)</f>
        <v>0.99999999999999989</v>
      </c>
      <c r="AD34" s="294">
        <f>+Q34</f>
        <v>0</v>
      </c>
      <c r="AE34" s="315">
        <f>SUM($Q$10:R34)</f>
        <v>817.97734843437706</v>
      </c>
      <c r="AF34" s="315">
        <f>SUM($Q$10:S34)</f>
        <v>1162.2774062712767</v>
      </c>
      <c r="AG34" s="315" t="e">
        <f>SUM($Q$10:T34)</f>
        <v>#DIV/0!</v>
      </c>
      <c r="AH34" s="315" t="e">
        <f>SUM($Q$10:U34)</f>
        <v>#DIV/0!</v>
      </c>
      <c r="AI34" s="315" t="e">
        <f>SUM($Q$10:V34)</f>
        <v>#DIV/0!</v>
      </c>
      <c r="AJ34" s="315" t="e">
        <f>SUM($Q$10:W34)</f>
        <v>#DIV/0!</v>
      </c>
      <c r="AK34" s="315" t="e">
        <f>SUM($Q$10:X34)</f>
        <v>#DIV/0!</v>
      </c>
      <c r="AL34" s="315" t="e">
        <f>SUM($Q$10:Y34)</f>
        <v>#DIV/0!</v>
      </c>
      <c r="AM34" s="315" t="e">
        <f>SUM($Q$10:Z34)</f>
        <v>#DIV/0!</v>
      </c>
      <c r="AN34" s="315" t="e">
        <f>SUM($Q$10:AA34)</f>
        <v>#DIV/0!</v>
      </c>
      <c r="AO34" s="315" t="e">
        <f>SUM($Q$10:AB34)</f>
        <v>#DIV/0!</v>
      </c>
      <c r="AP34" s="127"/>
      <c r="AQ34" s="127"/>
      <c r="AR34" s="127"/>
      <c r="AS34" s="127"/>
      <c r="AT34" s="301"/>
      <c r="AU34" s="301"/>
      <c r="AV34" s="301"/>
      <c r="AW34" s="301"/>
      <c r="AX34" s="141"/>
      <c r="AY34" s="141"/>
      <c r="AZ34" s="141"/>
      <c r="BA34" s="141"/>
      <c r="BB34" s="141"/>
      <c r="BC34" s="141"/>
      <c r="BD34" s="141"/>
      <c r="BE34" s="141"/>
      <c r="BF34" s="141"/>
      <c r="BG34" s="141"/>
      <c r="BH34" s="141"/>
      <c r="BI34" s="141"/>
      <c r="BJ34" s="141"/>
      <c r="BK34" s="141"/>
      <c r="BL34" s="141"/>
      <c r="BM34" s="86"/>
    </row>
    <row r="35" spans="1:66" s="53" customFormat="1" ht="27.75" customHeight="1" x14ac:dyDescent="0.25">
      <c r="A35" s="85"/>
      <c r="B35" s="65"/>
      <c r="C35" s="44"/>
      <c r="D35" s="65"/>
      <c r="E35" s="65"/>
      <c r="F35" s="63"/>
      <c r="G35" s="64" t="s">
        <v>135</v>
      </c>
      <c r="H35" s="74"/>
      <c r="I35" s="64"/>
      <c r="J35" s="64"/>
      <c r="K35" s="64" t="s">
        <v>120</v>
      </c>
      <c r="L35" s="63" t="s">
        <v>377</v>
      </c>
      <c r="M35" s="63" t="s">
        <v>296</v>
      </c>
      <c r="N35" s="63" t="s">
        <v>306</v>
      </c>
      <c r="O35" s="64" t="s">
        <v>310</v>
      </c>
      <c r="P35" s="126" t="s">
        <v>13</v>
      </c>
      <c r="Q35" s="295">
        <v>0</v>
      </c>
      <c r="R35" s="295">
        <v>0</v>
      </c>
      <c r="S35" s="317">
        <v>0.1</v>
      </c>
      <c r="T35" s="318"/>
      <c r="U35" s="318"/>
      <c r="V35" s="318"/>
      <c r="W35" s="318"/>
      <c r="X35" s="318"/>
      <c r="Y35" s="318"/>
      <c r="Z35" s="318"/>
      <c r="AA35" s="318"/>
      <c r="AB35" s="318"/>
      <c r="AC35" s="295">
        <f>SUM(Q35:AB35)</f>
        <v>0.1</v>
      </c>
      <c r="AD35" s="294">
        <f>+Q35</f>
        <v>0</v>
      </c>
      <c r="AE35" s="315">
        <f>SUM($Q$11:R35)</f>
        <v>817.97734843437706</v>
      </c>
      <c r="AF35" s="315">
        <f>SUM($Q$11:S35)</f>
        <v>1162.3774062712766</v>
      </c>
      <c r="AG35" s="315" t="e">
        <f>SUM($Q$11:T35)</f>
        <v>#DIV/0!</v>
      </c>
      <c r="AH35" s="315" t="e">
        <f>SUM($Q$11:U35)</f>
        <v>#DIV/0!</v>
      </c>
      <c r="AI35" s="315" t="e">
        <f>SUM($Q$11:V35)</f>
        <v>#DIV/0!</v>
      </c>
      <c r="AJ35" s="315" t="e">
        <f>SUM($Q$11:W35)</f>
        <v>#DIV/0!</v>
      </c>
      <c r="AK35" s="315" t="e">
        <f>SUM($Q$11:X35)</f>
        <v>#DIV/0!</v>
      </c>
      <c r="AL35" s="315" t="e">
        <f>SUM($Q$11:Y35)</f>
        <v>#DIV/0!</v>
      </c>
      <c r="AM35" s="315" t="e">
        <f>SUM($Q$11:Z35)</f>
        <v>#DIV/0!</v>
      </c>
      <c r="AN35" s="315" t="e">
        <f>SUM($Q$11:AA35)</f>
        <v>#DIV/0!</v>
      </c>
      <c r="AO35" s="315" t="e">
        <f>SUM($Q$11:AB35)</f>
        <v>#DIV/0!</v>
      </c>
      <c r="AP35" s="127" t="s">
        <v>887</v>
      </c>
      <c r="AQ35" s="424" t="s">
        <v>888</v>
      </c>
      <c r="AR35" s="127" t="s">
        <v>887</v>
      </c>
      <c r="AS35" s="424" t="s">
        <v>888</v>
      </c>
      <c r="AT35" s="66" t="s">
        <v>891</v>
      </c>
      <c r="AU35" s="66" t="s">
        <v>892</v>
      </c>
      <c r="AV35" s="301"/>
      <c r="AW35" s="301"/>
      <c r="AX35" s="141"/>
      <c r="AY35" s="141"/>
      <c r="AZ35" s="141"/>
      <c r="BA35" s="141"/>
      <c r="BB35" s="141"/>
      <c r="BC35" s="141"/>
      <c r="BD35" s="141"/>
      <c r="BE35" s="141"/>
      <c r="BF35" s="141"/>
      <c r="BG35" s="141"/>
      <c r="BH35" s="141"/>
      <c r="BI35" s="141"/>
      <c r="BJ35" s="141"/>
      <c r="BK35" s="141"/>
      <c r="BL35" s="141"/>
      <c r="BM35" s="86"/>
    </row>
    <row r="36" spans="1:66" s="53" customFormat="1" ht="27.75" customHeight="1" x14ac:dyDescent="0.25">
      <c r="A36" s="85"/>
      <c r="B36" s="65"/>
      <c r="C36" s="44"/>
      <c r="D36" s="65"/>
      <c r="E36" s="65"/>
      <c r="F36" s="63"/>
      <c r="G36" s="64" t="s">
        <v>135</v>
      </c>
      <c r="H36" s="74"/>
      <c r="I36" s="64"/>
      <c r="J36" s="64"/>
      <c r="K36" s="64" t="s">
        <v>120</v>
      </c>
      <c r="L36" s="63" t="s">
        <v>377</v>
      </c>
      <c r="M36" s="63" t="s">
        <v>296</v>
      </c>
      <c r="N36" s="63" t="s">
        <v>306</v>
      </c>
      <c r="O36" s="64" t="s">
        <v>310</v>
      </c>
      <c r="P36" s="126" t="s">
        <v>14</v>
      </c>
      <c r="Q36" s="278">
        <v>0</v>
      </c>
      <c r="R36" s="278">
        <v>0</v>
      </c>
      <c r="S36" s="278">
        <f t="shared" ref="S36:AB36" si="86">+S35/S34</f>
        <v>1</v>
      </c>
      <c r="T36" s="278">
        <f t="shared" si="86"/>
        <v>0</v>
      </c>
      <c r="U36" s="278">
        <f t="shared" si="86"/>
        <v>0</v>
      </c>
      <c r="V36" s="278">
        <f t="shared" si="86"/>
        <v>0</v>
      </c>
      <c r="W36" s="278">
        <f t="shared" si="86"/>
        <v>0</v>
      </c>
      <c r="X36" s="278">
        <f t="shared" si="86"/>
        <v>0</v>
      </c>
      <c r="Y36" s="278">
        <f t="shared" si="86"/>
        <v>0</v>
      </c>
      <c r="Z36" s="278">
        <f t="shared" si="86"/>
        <v>0</v>
      </c>
      <c r="AA36" s="278">
        <f t="shared" si="86"/>
        <v>0</v>
      </c>
      <c r="AB36" s="278">
        <f t="shared" si="86"/>
        <v>0</v>
      </c>
      <c r="AC36" s="278">
        <f>+AC35/AC34</f>
        <v>0.10000000000000002</v>
      </c>
      <c r="AD36" s="121" t="e">
        <f>AD35/AD34</f>
        <v>#DIV/0!</v>
      </c>
      <c r="AE36" s="121">
        <f t="shared" ref="AE36" si="87">AE35/AE34</f>
        <v>1</v>
      </c>
      <c r="AF36" s="121">
        <f t="shared" ref="AF36" si="88">AF35/AF34</f>
        <v>1.0000860379797976</v>
      </c>
      <c r="AG36" s="121" t="e">
        <f t="shared" ref="AG36" si="89">AG35/AG34</f>
        <v>#DIV/0!</v>
      </c>
      <c r="AH36" s="121" t="e">
        <f t="shared" ref="AH36" si="90">AH35/AH34</f>
        <v>#DIV/0!</v>
      </c>
      <c r="AI36" s="121" t="e">
        <f t="shared" ref="AI36" si="91">AI35/AI34</f>
        <v>#DIV/0!</v>
      </c>
      <c r="AJ36" s="121" t="e">
        <f t="shared" ref="AJ36" si="92">AJ35/AJ34</f>
        <v>#DIV/0!</v>
      </c>
      <c r="AK36" s="121" t="e">
        <f t="shared" ref="AK36" si="93">AK35/AK34</f>
        <v>#DIV/0!</v>
      </c>
      <c r="AL36" s="121" t="e">
        <f t="shared" ref="AL36" si="94">AL35/AL34</f>
        <v>#DIV/0!</v>
      </c>
      <c r="AM36" s="121" t="e">
        <f t="shared" ref="AM36" si="95">AM35/AM34</f>
        <v>#DIV/0!</v>
      </c>
      <c r="AN36" s="121" t="e">
        <f t="shared" ref="AN36" si="96">AN35/AN34</f>
        <v>#DIV/0!</v>
      </c>
      <c r="AO36" s="121" t="e">
        <f t="shared" ref="AO36" si="97">AO35/AO34</f>
        <v>#DIV/0!</v>
      </c>
      <c r="AP36" s="127"/>
      <c r="AQ36" s="127"/>
      <c r="AR36" s="127"/>
      <c r="AS36" s="127"/>
      <c r="AT36" s="301"/>
      <c r="AU36" s="301"/>
      <c r="AV36" s="301"/>
      <c r="AW36" s="301"/>
      <c r="AX36" s="141"/>
      <c r="AY36" s="141"/>
      <c r="AZ36" s="141"/>
      <c r="BA36" s="141"/>
      <c r="BB36" s="141"/>
      <c r="BC36" s="141"/>
      <c r="BD36" s="141"/>
      <c r="BE36" s="141"/>
      <c r="BF36" s="141"/>
      <c r="BG36" s="141"/>
      <c r="BH36" s="141"/>
      <c r="BI36" s="141"/>
      <c r="BJ36" s="141"/>
      <c r="BK36" s="141"/>
      <c r="BL36" s="141"/>
      <c r="BM36" s="86"/>
    </row>
    <row r="37" spans="1:66" s="6" customFormat="1" ht="147.75" customHeight="1" x14ac:dyDescent="0.25">
      <c r="A37" s="39" t="s">
        <v>64</v>
      </c>
      <c r="B37" s="65" t="s">
        <v>100</v>
      </c>
      <c r="C37" s="44" t="s">
        <v>15</v>
      </c>
      <c r="D37" s="63">
        <f>+D34+1</f>
        <v>10</v>
      </c>
      <c r="E37" s="63">
        <v>10</v>
      </c>
      <c r="F37" s="63">
        <v>3</v>
      </c>
      <c r="G37" s="64" t="s">
        <v>138</v>
      </c>
      <c r="H37" s="74">
        <v>1</v>
      </c>
      <c r="I37" s="62" t="s">
        <v>53</v>
      </c>
      <c r="J37" s="64" t="s">
        <v>108</v>
      </c>
      <c r="K37" s="64" t="s">
        <v>120</v>
      </c>
      <c r="L37" s="63" t="s">
        <v>379</v>
      </c>
      <c r="M37" s="63" t="s">
        <v>296</v>
      </c>
      <c r="N37" s="63" t="s">
        <v>306</v>
      </c>
      <c r="O37" s="64" t="s">
        <v>310</v>
      </c>
      <c r="P37" s="126" t="s">
        <v>12</v>
      </c>
      <c r="Q37" s="262">
        <v>99</v>
      </c>
      <c r="R37" s="262">
        <v>196</v>
      </c>
      <c r="S37" s="262">
        <v>456</v>
      </c>
      <c r="T37" s="295"/>
      <c r="U37" s="295"/>
      <c r="V37" s="295"/>
      <c r="W37" s="295"/>
      <c r="X37" s="295"/>
      <c r="Y37" s="295"/>
      <c r="Z37" s="295"/>
      <c r="AA37" s="295"/>
      <c r="AB37" s="295"/>
      <c r="AC37" s="262">
        <f>SUM(Q37:AB37)</f>
        <v>751</v>
      </c>
      <c r="AD37" s="294">
        <f>+Q37</f>
        <v>99</v>
      </c>
      <c r="AE37" s="315">
        <f>SUM($Q$10:R37)</f>
        <v>1112.9773484343771</v>
      </c>
      <c r="AF37" s="315">
        <f>SUM($Q$10:S37)</f>
        <v>1914.3774062712766</v>
      </c>
      <c r="AG37" s="315" t="e">
        <f>SUM($Q$10:T37)</f>
        <v>#DIV/0!</v>
      </c>
      <c r="AH37" s="315" t="e">
        <f>SUM($Q$10:U37)</f>
        <v>#DIV/0!</v>
      </c>
      <c r="AI37" s="315" t="e">
        <f>SUM($Q$10:V37)</f>
        <v>#DIV/0!</v>
      </c>
      <c r="AJ37" s="315" t="e">
        <f>SUM($Q$10:W37)</f>
        <v>#DIV/0!</v>
      </c>
      <c r="AK37" s="315" t="e">
        <f>SUM($Q$10:X37)</f>
        <v>#DIV/0!</v>
      </c>
      <c r="AL37" s="315" t="e">
        <f>SUM($Q$10:Y37)</f>
        <v>#DIV/0!</v>
      </c>
      <c r="AM37" s="315" t="e">
        <f>SUM($Q$10:Z37)</f>
        <v>#DIV/0!</v>
      </c>
      <c r="AN37" s="315" t="e">
        <f>SUM($Q$10:AA37)</f>
        <v>#DIV/0!</v>
      </c>
      <c r="AO37" s="315" t="e">
        <f>SUM($Q$10:AB37)</f>
        <v>#DIV/0!</v>
      </c>
      <c r="AP37" s="127"/>
      <c r="AQ37" s="127"/>
      <c r="AR37" s="127"/>
      <c r="AS37" s="127"/>
      <c r="AT37" s="63"/>
      <c r="AU37" s="63"/>
      <c r="AV37" s="63"/>
      <c r="AW37" s="64"/>
      <c r="AX37" s="1"/>
      <c r="AY37" s="1"/>
      <c r="AZ37" s="31"/>
      <c r="BA37" s="32"/>
      <c r="BB37" s="138"/>
      <c r="BC37" s="138"/>
      <c r="BD37" s="138"/>
      <c r="BE37" s="1"/>
      <c r="BF37" s="1"/>
      <c r="BG37" s="1"/>
      <c r="BH37" s="138"/>
      <c r="BI37" s="1"/>
      <c r="BJ37" s="138"/>
      <c r="BK37" s="138"/>
      <c r="BL37" s="138"/>
      <c r="BM37" s="7"/>
    </row>
    <row r="38" spans="1:66" s="6" customFormat="1" ht="64.5" customHeight="1" x14ac:dyDescent="0.25">
      <c r="A38" s="39"/>
      <c r="B38" s="65"/>
      <c r="C38" s="44"/>
      <c r="D38" s="65"/>
      <c r="E38" s="65"/>
      <c r="F38" s="63"/>
      <c r="G38" s="64" t="s">
        <v>138</v>
      </c>
      <c r="H38" s="74"/>
      <c r="I38" s="62"/>
      <c r="J38" s="64"/>
      <c r="K38" s="64" t="s">
        <v>120</v>
      </c>
      <c r="L38" s="63" t="s">
        <v>379</v>
      </c>
      <c r="M38" s="63" t="s">
        <v>296</v>
      </c>
      <c r="N38" s="63" t="s">
        <v>306</v>
      </c>
      <c r="O38" s="64" t="s">
        <v>310</v>
      </c>
      <c r="P38" s="126" t="s">
        <v>13</v>
      </c>
      <c r="Q38" s="262">
        <v>77</v>
      </c>
      <c r="R38" s="262">
        <v>151</v>
      </c>
      <c r="S38" s="262">
        <v>405</v>
      </c>
      <c r="T38" s="316"/>
      <c r="U38" s="316"/>
      <c r="V38" s="316"/>
      <c r="W38" s="316"/>
      <c r="X38" s="316"/>
      <c r="Y38" s="316"/>
      <c r="Z38" s="316"/>
      <c r="AA38" s="316"/>
      <c r="AB38" s="316"/>
      <c r="AC38" s="262">
        <f>SUM(Q38:AB38)</f>
        <v>633</v>
      </c>
      <c r="AD38" s="294">
        <f>+Q38</f>
        <v>77</v>
      </c>
      <c r="AE38" s="315">
        <f>SUM($Q$11:R38)</f>
        <v>1340.9773484343771</v>
      </c>
      <c r="AF38" s="315">
        <f>SUM($Q$11:S38)</f>
        <v>2547.3774062712764</v>
      </c>
      <c r="AG38" s="315" t="e">
        <f>SUM($Q$11:T38)</f>
        <v>#DIV/0!</v>
      </c>
      <c r="AH38" s="315" t="e">
        <f>SUM($Q$11:U38)</f>
        <v>#DIV/0!</v>
      </c>
      <c r="AI38" s="315" t="e">
        <f>SUM($Q$11:V38)</f>
        <v>#DIV/0!</v>
      </c>
      <c r="AJ38" s="315" t="e">
        <f>SUM($Q$11:W38)</f>
        <v>#DIV/0!</v>
      </c>
      <c r="AK38" s="315" t="e">
        <f>SUM($Q$11:X38)</f>
        <v>#DIV/0!</v>
      </c>
      <c r="AL38" s="315" t="e">
        <f>SUM($Q$11:Y38)</f>
        <v>#DIV/0!</v>
      </c>
      <c r="AM38" s="315" t="e">
        <f>SUM($Q$11:Z38)</f>
        <v>#DIV/0!</v>
      </c>
      <c r="AN38" s="315" t="e">
        <f>SUM($Q$11:AA38)</f>
        <v>#DIV/0!</v>
      </c>
      <c r="AO38" s="315" t="e">
        <f>SUM($Q$11:AB38)</f>
        <v>#DIV/0!</v>
      </c>
      <c r="AP38" s="127" t="s">
        <v>1210</v>
      </c>
      <c r="AQ38" s="127" t="s">
        <v>1115</v>
      </c>
      <c r="AR38" s="127" t="s">
        <v>893</v>
      </c>
      <c r="AS38" s="127" t="s">
        <v>1115</v>
      </c>
      <c r="AT38" s="127" t="s">
        <v>894</v>
      </c>
      <c r="AU38" s="127" t="s">
        <v>1115</v>
      </c>
      <c r="AV38" s="63"/>
      <c r="AW38" s="64"/>
      <c r="AX38" s="1"/>
      <c r="AY38" s="1"/>
      <c r="AZ38" s="31"/>
      <c r="BA38" s="32"/>
      <c r="BB38" s="138"/>
      <c r="BC38" s="138"/>
      <c r="BD38" s="138"/>
      <c r="BE38" s="1"/>
      <c r="BF38" s="1"/>
      <c r="BG38" s="1"/>
      <c r="BH38" s="138"/>
      <c r="BI38" s="1"/>
      <c r="BJ38" s="138"/>
      <c r="BK38" s="138"/>
      <c r="BL38" s="138"/>
      <c r="BM38" s="7"/>
    </row>
    <row r="39" spans="1:66" s="6" customFormat="1" ht="27" customHeight="1" x14ac:dyDescent="0.25">
      <c r="A39" s="39"/>
      <c r="B39" s="65"/>
      <c r="C39" s="44"/>
      <c r="D39" s="65"/>
      <c r="E39" s="65"/>
      <c r="F39" s="63"/>
      <c r="G39" s="64" t="s">
        <v>138</v>
      </c>
      <c r="H39" s="74"/>
      <c r="I39" s="62"/>
      <c r="J39" s="64"/>
      <c r="K39" s="64" t="s">
        <v>120</v>
      </c>
      <c r="L39" s="63" t="s">
        <v>379</v>
      </c>
      <c r="M39" s="63" t="s">
        <v>296</v>
      </c>
      <c r="N39" s="63" t="s">
        <v>306</v>
      </c>
      <c r="O39" s="64" t="s">
        <v>310</v>
      </c>
      <c r="P39" s="126" t="s">
        <v>14</v>
      </c>
      <c r="Q39" s="278">
        <f t="shared" ref="Q39:AB39" si="98">+Q38/Q37</f>
        <v>0.77777777777777779</v>
      </c>
      <c r="R39" s="278">
        <f t="shared" si="98"/>
        <v>0.77040816326530615</v>
      </c>
      <c r="S39" s="278">
        <f t="shared" si="98"/>
        <v>0.88815789473684215</v>
      </c>
      <c r="T39" s="278" t="e">
        <f t="shared" si="98"/>
        <v>#DIV/0!</v>
      </c>
      <c r="U39" s="278" t="e">
        <f t="shared" si="98"/>
        <v>#DIV/0!</v>
      </c>
      <c r="V39" s="278" t="e">
        <f t="shared" si="98"/>
        <v>#DIV/0!</v>
      </c>
      <c r="W39" s="278" t="e">
        <f t="shared" si="98"/>
        <v>#DIV/0!</v>
      </c>
      <c r="X39" s="278" t="e">
        <f t="shared" si="98"/>
        <v>#DIV/0!</v>
      </c>
      <c r="Y39" s="278" t="e">
        <f t="shared" si="98"/>
        <v>#DIV/0!</v>
      </c>
      <c r="Z39" s="278" t="e">
        <f t="shared" si="98"/>
        <v>#DIV/0!</v>
      </c>
      <c r="AA39" s="278" t="e">
        <f t="shared" si="98"/>
        <v>#DIV/0!</v>
      </c>
      <c r="AB39" s="278" t="e">
        <f t="shared" si="98"/>
        <v>#DIV/0!</v>
      </c>
      <c r="AC39" s="278">
        <f>+AC38/AC37</f>
        <v>0.84287616511318242</v>
      </c>
      <c r="AD39" s="121">
        <f>AD38/AD37</f>
        <v>0.77777777777777779</v>
      </c>
      <c r="AE39" s="121">
        <f t="shared" ref="AE39" si="99">AE38/AE37</f>
        <v>1.2048559212105503</v>
      </c>
      <c r="AF39" s="121">
        <f t="shared" ref="AF39" si="100">AF38/AF37</f>
        <v>1.3306558037753506</v>
      </c>
      <c r="AG39" s="121" t="e">
        <f t="shared" ref="AG39" si="101">AG38/AG37</f>
        <v>#DIV/0!</v>
      </c>
      <c r="AH39" s="121" t="e">
        <f t="shared" ref="AH39" si="102">AH38/AH37</f>
        <v>#DIV/0!</v>
      </c>
      <c r="AI39" s="121" t="e">
        <f t="shared" ref="AI39" si="103">AI38/AI37</f>
        <v>#DIV/0!</v>
      </c>
      <c r="AJ39" s="121" t="e">
        <f t="shared" ref="AJ39" si="104">AJ38/AJ37</f>
        <v>#DIV/0!</v>
      </c>
      <c r="AK39" s="121" t="e">
        <f t="shared" ref="AK39" si="105">AK38/AK37</f>
        <v>#DIV/0!</v>
      </c>
      <c r="AL39" s="121" t="e">
        <f t="shared" ref="AL39" si="106">AL38/AL37</f>
        <v>#DIV/0!</v>
      </c>
      <c r="AM39" s="121" t="e">
        <f t="shared" ref="AM39" si="107">AM38/AM37</f>
        <v>#DIV/0!</v>
      </c>
      <c r="AN39" s="121" t="e">
        <f t="shared" ref="AN39" si="108">AN38/AN37</f>
        <v>#DIV/0!</v>
      </c>
      <c r="AO39" s="121" t="e">
        <f t="shared" ref="AO39" si="109">AO38/AO37</f>
        <v>#DIV/0!</v>
      </c>
      <c r="AP39" s="127"/>
      <c r="AQ39" s="127"/>
      <c r="AR39" s="127"/>
      <c r="AS39" s="127"/>
      <c r="AT39" s="63"/>
      <c r="AU39" s="63"/>
      <c r="AV39" s="63"/>
      <c r="AW39" s="64"/>
      <c r="AX39" s="1"/>
      <c r="AY39" s="1"/>
      <c r="AZ39" s="31"/>
      <c r="BA39" s="32"/>
      <c r="BB39" s="138"/>
      <c r="BC39" s="138"/>
      <c r="BD39" s="138"/>
      <c r="BE39" s="1"/>
      <c r="BF39" s="1"/>
      <c r="BG39" s="1"/>
      <c r="BH39" s="138"/>
      <c r="BI39" s="1"/>
      <c r="BJ39" s="138"/>
      <c r="BK39" s="138"/>
      <c r="BL39" s="138"/>
      <c r="BM39" s="7"/>
    </row>
    <row r="40" spans="1:66" s="6" customFormat="1" ht="63.75" customHeight="1" x14ac:dyDescent="0.25">
      <c r="A40" s="39" t="s">
        <v>64</v>
      </c>
      <c r="B40" s="65" t="s">
        <v>100</v>
      </c>
      <c r="C40" s="44" t="s">
        <v>15</v>
      </c>
      <c r="D40" s="63">
        <f>+D37+1</f>
        <v>11</v>
      </c>
      <c r="E40" s="63">
        <v>11</v>
      </c>
      <c r="F40" s="63">
        <v>4</v>
      </c>
      <c r="G40" s="64" t="s">
        <v>137</v>
      </c>
      <c r="H40" s="74">
        <v>1</v>
      </c>
      <c r="I40" s="64" t="s">
        <v>45</v>
      </c>
      <c r="J40" s="64" t="s">
        <v>107</v>
      </c>
      <c r="K40" s="64" t="s">
        <v>120</v>
      </c>
      <c r="L40" s="63" t="s">
        <v>567</v>
      </c>
      <c r="M40" s="63" t="s">
        <v>296</v>
      </c>
      <c r="N40" s="63" t="s">
        <v>306</v>
      </c>
      <c r="O40" s="64" t="s">
        <v>310</v>
      </c>
      <c r="P40" s="126" t="s">
        <v>12</v>
      </c>
      <c r="Q40" s="294">
        <v>0</v>
      </c>
      <c r="R40" s="294">
        <v>0</v>
      </c>
      <c r="S40" s="294">
        <v>1</v>
      </c>
      <c r="T40" s="121"/>
      <c r="U40" s="121"/>
      <c r="V40" s="121"/>
      <c r="W40" s="121"/>
      <c r="X40" s="121"/>
      <c r="Y40" s="121"/>
      <c r="Z40" s="121"/>
      <c r="AA40" s="121"/>
      <c r="AB40" s="121"/>
      <c r="AC40" s="262">
        <f>SUM(Q40:AB40)</f>
        <v>1</v>
      </c>
      <c r="AD40" s="294">
        <f>+Q40</f>
        <v>0</v>
      </c>
      <c r="AE40" s="315">
        <f>SUM($Q$10:R40)</f>
        <v>1342.5255343754202</v>
      </c>
      <c r="AF40" s="315">
        <f>SUM($Q$10:S40)</f>
        <v>2550.8137501070564</v>
      </c>
      <c r="AG40" s="315" t="e">
        <f>SUM($Q$10:T40)</f>
        <v>#DIV/0!</v>
      </c>
      <c r="AH40" s="315" t="e">
        <f>SUM($Q$10:U40)</f>
        <v>#DIV/0!</v>
      </c>
      <c r="AI40" s="315" t="e">
        <f>SUM($Q$10:V40)</f>
        <v>#DIV/0!</v>
      </c>
      <c r="AJ40" s="315" t="e">
        <f>SUM($Q$10:W40)</f>
        <v>#DIV/0!</v>
      </c>
      <c r="AK40" s="315" t="e">
        <f>SUM($Q$10:X40)</f>
        <v>#DIV/0!</v>
      </c>
      <c r="AL40" s="315" t="e">
        <f>SUM($Q$10:Y40)</f>
        <v>#DIV/0!</v>
      </c>
      <c r="AM40" s="315" t="e">
        <f>SUM($Q$10:Z40)</f>
        <v>#DIV/0!</v>
      </c>
      <c r="AN40" s="315" t="e">
        <f>SUM($Q$10:AA40)</f>
        <v>#DIV/0!</v>
      </c>
      <c r="AO40" s="315" t="e">
        <f>SUM($Q$10:AB40)</f>
        <v>#DIV/0!</v>
      </c>
      <c r="AP40" s="127"/>
      <c r="AQ40" s="127"/>
      <c r="AR40" s="127"/>
      <c r="AS40" s="127"/>
      <c r="AT40" s="63"/>
      <c r="AU40" s="63"/>
      <c r="AV40" s="63"/>
      <c r="AW40" s="64"/>
      <c r="AX40" s="1"/>
      <c r="AY40" s="1"/>
      <c r="AZ40" s="31"/>
      <c r="BA40" s="32"/>
      <c r="BB40" s="138"/>
      <c r="BC40" s="138"/>
      <c r="BD40" s="138"/>
      <c r="BE40" s="1"/>
      <c r="BF40" s="1"/>
      <c r="BG40" s="1"/>
      <c r="BH40" s="138"/>
      <c r="BI40" s="1"/>
      <c r="BJ40" s="138"/>
      <c r="BK40" s="138"/>
      <c r="BL40" s="138"/>
      <c r="BM40" s="7"/>
    </row>
    <row r="41" spans="1:66" s="6" customFormat="1" ht="27" customHeight="1" x14ac:dyDescent="0.25">
      <c r="A41" s="39"/>
      <c r="B41" s="65"/>
      <c r="C41" s="44"/>
      <c r="D41" s="65"/>
      <c r="E41" s="65"/>
      <c r="F41" s="63"/>
      <c r="G41" s="64" t="s">
        <v>137</v>
      </c>
      <c r="H41" s="74"/>
      <c r="I41" s="64"/>
      <c r="J41" s="64"/>
      <c r="K41" s="64" t="s">
        <v>120</v>
      </c>
      <c r="L41" s="63" t="s">
        <v>594</v>
      </c>
      <c r="M41" s="63" t="s">
        <v>296</v>
      </c>
      <c r="N41" s="63" t="s">
        <v>306</v>
      </c>
      <c r="O41" s="64" t="s">
        <v>310</v>
      </c>
      <c r="P41" s="126" t="s">
        <v>13</v>
      </c>
      <c r="Q41" s="262">
        <v>0</v>
      </c>
      <c r="R41" s="262">
        <v>0</v>
      </c>
      <c r="S41" s="262">
        <v>1</v>
      </c>
      <c r="T41" s="316"/>
      <c r="U41" s="316"/>
      <c r="V41" s="316"/>
      <c r="W41" s="316"/>
      <c r="X41" s="316"/>
      <c r="Y41" s="316"/>
      <c r="Z41" s="316"/>
      <c r="AA41" s="316"/>
      <c r="AB41" s="316"/>
      <c r="AC41" s="262">
        <f>SUM(Q41:AB41)</f>
        <v>1</v>
      </c>
      <c r="AD41" s="294">
        <f>+Q41</f>
        <v>0</v>
      </c>
      <c r="AE41" s="315">
        <f>SUM($Q$11:R41)</f>
        <v>1342.5255343754202</v>
      </c>
      <c r="AF41" s="315">
        <f>SUM($Q$11:S41)</f>
        <v>2551.8137501070564</v>
      </c>
      <c r="AG41" s="315" t="e">
        <f>SUM($Q$11:T41)</f>
        <v>#DIV/0!</v>
      </c>
      <c r="AH41" s="315" t="e">
        <f>SUM($Q$11:U41)</f>
        <v>#DIV/0!</v>
      </c>
      <c r="AI41" s="315" t="e">
        <f>SUM($Q$11:V41)</f>
        <v>#DIV/0!</v>
      </c>
      <c r="AJ41" s="315" t="e">
        <f>SUM($Q$11:W41)</f>
        <v>#DIV/0!</v>
      </c>
      <c r="AK41" s="315" t="e">
        <f>SUM($Q$11:X41)</f>
        <v>#DIV/0!</v>
      </c>
      <c r="AL41" s="315" t="e">
        <f>SUM($Q$11:Y41)</f>
        <v>#DIV/0!</v>
      </c>
      <c r="AM41" s="315" t="e">
        <f>SUM($Q$11:Z41)</f>
        <v>#DIV/0!</v>
      </c>
      <c r="AN41" s="315" t="e">
        <f>SUM($Q$11:AA41)</f>
        <v>#DIV/0!</v>
      </c>
      <c r="AO41" s="315" t="e">
        <f>SUM($Q$11:AB41)</f>
        <v>#DIV/0!</v>
      </c>
      <c r="AP41" s="127" t="s">
        <v>887</v>
      </c>
      <c r="AQ41" s="424" t="s">
        <v>888</v>
      </c>
      <c r="AR41" s="127" t="s">
        <v>887</v>
      </c>
      <c r="AS41" s="424" t="s">
        <v>888</v>
      </c>
      <c r="AT41" s="64" t="s">
        <v>895</v>
      </c>
      <c r="AU41" s="64" t="s">
        <v>896</v>
      </c>
      <c r="AV41" s="63"/>
      <c r="AW41" s="64"/>
      <c r="AX41" s="1"/>
      <c r="AY41" s="1"/>
      <c r="AZ41" s="31"/>
      <c r="BA41" s="32"/>
      <c r="BB41" s="138"/>
      <c r="BC41" s="138"/>
      <c r="BD41" s="138"/>
      <c r="BE41" s="1"/>
      <c r="BF41" s="1"/>
      <c r="BG41" s="1"/>
      <c r="BH41" s="138"/>
      <c r="BI41" s="1"/>
      <c r="BJ41" s="138"/>
      <c r="BK41" s="138"/>
      <c r="BL41" s="138"/>
      <c r="BM41" s="7"/>
    </row>
    <row r="42" spans="1:66" s="6" customFormat="1" ht="63.75" customHeight="1" x14ac:dyDescent="0.25">
      <c r="A42" s="39"/>
      <c r="B42" s="65"/>
      <c r="C42" s="44"/>
      <c r="D42" s="65"/>
      <c r="E42" s="65"/>
      <c r="F42" s="63"/>
      <c r="G42" s="64" t="s">
        <v>137</v>
      </c>
      <c r="H42" s="74"/>
      <c r="I42" s="64"/>
      <c r="J42" s="64"/>
      <c r="K42" s="64" t="s">
        <v>120</v>
      </c>
      <c r="L42" s="63" t="s">
        <v>595</v>
      </c>
      <c r="M42" s="63" t="s">
        <v>296</v>
      </c>
      <c r="N42" s="63" t="s">
        <v>306</v>
      </c>
      <c r="O42" s="64" t="s">
        <v>310</v>
      </c>
      <c r="P42" s="126" t="s">
        <v>14</v>
      </c>
      <c r="Q42" s="278">
        <v>0</v>
      </c>
      <c r="R42" s="278">
        <v>0</v>
      </c>
      <c r="S42" s="278">
        <f t="shared" ref="S42:AB42" si="110">+S41/S40</f>
        <v>1</v>
      </c>
      <c r="T42" s="278" t="e">
        <f t="shared" si="110"/>
        <v>#DIV/0!</v>
      </c>
      <c r="U42" s="278" t="e">
        <f t="shared" si="110"/>
        <v>#DIV/0!</v>
      </c>
      <c r="V42" s="278" t="e">
        <f t="shared" si="110"/>
        <v>#DIV/0!</v>
      </c>
      <c r="W42" s="278" t="e">
        <f t="shared" si="110"/>
        <v>#DIV/0!</v>
      </c>
      <c r="X42" s="278" t="e">
        <f t="shared" si="110"/>
        <v>#DIV/0!</v>
      </c>
      <c r="Y42" s="278" t="e">
        <f t="shared" si="110"/>
        <v>#DIV/0!</v>
      </c>
      <c r="Z42" s="278" t="e">
        <f t="shared" si="110"/>
        <v>#DIV/0!</v>
      </c>
      <c r="AA42" s="278" t="e">
        <f t="shared" si="110"/>
        <v>#DIV/0!</v>
      </c>
      <c r="AB42" s="278" t="e">
        <f t="shared" si="110"/>
        <v>#DIV/0!</v>
      </c>
      <c r="AC42" s="278">
        <f>+AC41/AC40</f>
        <v>1</v>
      </c>
      <c r="AD42" s="121" t="e">
        <f>AD41/AD40</f>
        <v>#DIV/0!</v>
      </c>
      <c r="AE42" s="121">
        <f t="shared" ref="AE42" si="111">AE41/AE40</f>
        <v>1</v>
      </c>
      <c r="AF42" s="121">
        <f t="shared" ref="AF42" si="112">AF41/AF40</f>
        <v>1.0003920317584762</v>
      </c>
      <c r="AG42" s="121" t="e">
        <f t="shared" ref="AG42" si="113">AG41/AG40</f>
        <v>#DIV/0!</v>
      </c>
      <c r="AH42" s="121" t="e">
        <f t="shared" ref="AH42" si="114">AH41/AH40</f>
        <v>#DIV/0!</v>
      </c>
      <c r="AI42" s="121" t="e">
        <f t="shared" ref="AI42" si="115">AI41/AI40</f>
        <v>#DIV/0!</v>
      </c>
      <c r="AJ42" s="121" t="e">
        <f t="shared" ref="AJ42" si="116">AJ41/AJ40</f>
        <v>#DIV/0!</v>
      </c>
      <c r="AK42" s="121" t="e">
        <f t="shared" ref="AK42" si="117">AK41/AK40</f>
        <v>#DIV/0!</v>
      </c>
      <c r="AL42" s="121" t="e">
        <f t="shared" ref="AL42" si="118">AL41/AL40</f>
        <v>#DIV/0!</v>
      </c>
      <c r="AM42" s="121" t="e">
        <f t="shared" ref="AM42" si="119">AM41/AM40</f>
        <v>#DIV/0!</v>
      </c>
      <c r="AN42" s="121" t="e">
        <f t="shared" ref="AN42" si="120">AN41/AN40</f>
        <v>#DIV/0!</v>
      </c>
      <c r="AO42" s="121" t="e">
        <f t="shared" ref="AO42" si="121">AO41/AO40</f>
        <v>#DIV/0!</v>
      </c>
      <c r="AP42" s="127"/>
      <c r="AQ42" s="127"/>
      <c r="AR42" s="127"/>
      <c r="AS42" s="127"/>
      <c r="AT42" s="63"/>
      <c r="AU42" s="63"/>
      <c r="AV42" s="63"/>
      <c r="AW42" s="64"/>
      <c r="AX42" s="1"/>
      <c r="AY42" s="1"/>
      <c r="AZ42" s="31"/>
      <c r="BA42" s="32"/>
      <c r="BB42" s="138"/>
      <c r="BC42" s="138"/>
      <c r="BD42" s="138"/>
      <c r="BE42" s="1"/>
      <c r="BF42" s="1"/>
      <c r="BG42" s="1"/>
      <c r="BH42" s="138"/>
      <c r="BI42" s="1"/>
      <c r="BJ42" s="138"/>
      <c r="BK42" s="138"/>
      <c r="BL42" s="138"/>
      <c r="BM42" s="7"/>
      <c r="BN42" s="52">
        <v>3</v>
      </c>
    </row>
    <row r="43" spans="1:66" s="53" customFormat="1" ht="60.75" customHeight="1" x14ac:dyDescent="0.25">
      <c r="A43" s="39" t="s">
        <v>64</v>
      </c>
      <c r="B43" s="65" t="s">
        <v>100</v>
      </c>
      <c r="C43" s="44" t="s">
        <v>15</v>
      </c>
      <c r="D43" s="63">
        <f>+D40+1</f>
        <v>12</v>
      </c>
      <c r="E43" s="63">
        <v>12</v>
      </c>
      <c r="F43" s="63">
        <v>2</v>
      </c>
      <c r="G43" s="64" t="s">
        <v>135</v>
      </c>
      <c r="H43" s="74">
        <v>1</v>
      </c>
      <c r="I43" s="64" t="s">
        <v>45</v>
      </c>
      <c r="J43" s="64" t="s">
        <v>105</v>
      </c>
      <c r="K43" s="64" t="s">
        <v>120</v>
      </c>
      <c r="L43" s="63" t="s">
        <v>377</v>
      </c>
      <c r="M43" s="63" t="s">
        <v>295</v>
      </c>
      <c r="N43" s="63" t="s">
        <v>306</v>
      </c>
      <c r="O43" s="93" t="s">
        <v>311</v>
      </c>
      <c r="P43" s="126" t="s">
        <v>12</v>
      </c>
      <c r="Q43" s="262">
        <v>0</v>
      </c>
      <c r="R43" s="262">
        <v>0</v>
      </c>
      <c r="S43" s="262">
        <v>0</v>
      </c>
      <c r="T43" s="262">
        <v>1</v>
      </c>
      <c r="U43" s="262"/>
      <c r="V43" s="262"/>
      <c r="W43" s="262"/>
      <c r="X43" s="262">
        <v>1</v>
      </c>
      <c r="Y43" s="262"/>
      <c r="Z43" s="262"/>
      <c r="AA43" s="262"/>
      <c r="AB43" s="262">
        <v>1</v>
      </c>
      <c r="AC43" s="262">
        <f>SUM(Q43:AB43)</f>
        <v>3</v>
      </c>
      <c r="AD43" s="294">
        <f>+Q43</f>
        <v>0</v>
      </c>
      <c r="AE43" s="315">
        <f>SUM($Q$10:R43)</f>
        <v>1342.5255343754202</v>
      </c>
      <c r="AF43" s="315">
        <f>SUM($Q$10:S43)</f>
        <v>2552.8137501070564</v>
      </c>
      <c r="AG43" s="315" t="e">
        <f>SUM($Q$10:T43)</f>
        <v>#DIV/0!</v>
      </c>
      <c r="AH43" s="315" t="e">
        <f>SUM($Q$10:U43)</f>
        <v>#DIV/0!</v>
      </c>
      <c r="AI43" s="315" t="e">
        <f>SUM($Q$10:V43)</f>
        <v>#DIV/0!</v>
      </c>
      <c r="AJ43" s="315" t="e">
        <f>SUM($Q$10:W43)</f>
        <v>#DIV/0!</v>
      </c>
      <c r="AK43" s="315" t="e">
        <f>SUM($Q$10:X43)</f>
        <v>#DIV/0!</v>
      </c>
      <c r="AL43" s="315" t="e">
        <f>SUM($Q$10:Y43)</f>
        <v>#DIV/0!</v>
      </c>
      <c r="AM43" s="315" t="e">
        <f>SUM($Q$10:Z43)</f>
        <v>#DIV/0!</v>
      </c>
      <c r="AN43" s="315" t="e">
        <f>SUM($Q$10:AA43)</f>
        <v>#DIV/0!</v>
      </c>
      <c r="AO43" s="315" t="e">
        <f>SUM($Q$10:AB43)</f>
        <v>#DIV/0!</v>
      </c>
      <c r="AP43" s="300"/>
      <c r="AQ43" s="300"/>
      <c r="AR43" s="300"/>
      <c r="AS43" s="300"/>
      <c r="AT43" s="93"/>
      <c r="AU43" s="93"/>
      <c r="AV43" s="63"/>
      <c r="AW43" s="64"/>
      <c r="AX43" s="1"/>
      <c r="AY43" s="1"/>
      <c r="AZ43" s="31"/>
      <c r="BA43" s="32"/>
      <c r="BB43" s="138"/>
      <c r="BC43" s="138"/>
      <c r="BD43" s="138"/>
      <c r="BE43" s="1"/>
      <c r="BF43" s="1"/>
      <c r="BG43" s="1"/>
      <c r="BH43" s="138"/>
      <c r="BI43" s="1"/>
      <c r="BJ43" s="138"/>
      <c r="BK43" s="138"/>
      <c r="BL43" s="138"/>
      <c r="BM43" s="7"/>
    </row>
    <row r="44" spans="1:66" s="53" customFormat="1" ht="27" customHeight="1" x14ac:dyDescent="0.25">
      <c r="A44" s="39"/>
      <c r="B44" s="65"/>
      <c r="C44" s="44"/>
      <c r="D44" s="209"/>
      <c r="E44" s="65"/>
      <c r="F44" s="63"/>
      <c r="G44" s="64" t="s">
        <v>135</v>
      </c>
      <c r="H44" s="74"/>
      <c r="I44" s="64"/>
      <c r="J44" s="64"/>
      <c r="K44" s="64" t="s">
        <v>120</v>
      </c>
      <c r="L44" s="63" t="s">
        <v>377</v>
      </c>
      <c r="M44" s="63" t="s">
        <v>295</v>
      </c>
      <c r="N44" s="63" t="s">
        <v>306</v>
      </c>
      <c r="O44" s="93" t="s">
        <v>311</v>
      </c>
      <c r="P44" s="126" t="s">
        <v>13</v>
      </c>
      <c r="Q44" s="262">
        <v>0</v>
      </c>
      <c r="R44" s="262">
        <v>0</v>
      </c>
      <c r="S44" s="262">
        <v>0</v>
      </c>
      <c r="T44" s="316"/>
      <c r="U44" s="316"/>
      <c r="V44" s="316"/>
      <c r="W44" s="316"/>
      <c r="X44" s="316"/>
      <c r="Y44" s="316"/>
      <c r="Z44" s="316"/>
      <c r="AA44" s="316"/>
      <c r="AB44" s="316"/>
      <c r="AC44" s="262">
        <f>SUM(Q44:AB44)</f>
        <v>0</v>
      </c>
      <c r="AD44" s="294">
        <f>+Q44</f>
        <v>0</v>
      </c>
      <c r="AE44" s="315">
        <f>SUM($Q$11:R44)</f>
        <v>1342.5255343754202</v>
      </c>
      <c r="AF44" s="315">
        <f>SUM($Q$11:S44)</f>
        <v>2552.8137501070564</v>
      </c>
      <c r="AG44" s="315" t="e">
        <f>SUM($Q$11:T44)</f>
        <v>#DIV/0!</v>
      </c>
      <c r="AH44" s="315" t="e">
        <f>SUM($Q$11:U44)</f>
        <v>#DIV/0!</v>
      </c>
      <c r="AI44" s="315" t="e">
        <f>SUM($Q$11:V44)</f>
        <v>#DIV/0!</v>
      </c>
      <c r="AJ44" s="315" t="e">
        <f>SUM($Q$11:W44)</f>
        <v>#DIV/0!</v>
      </c>
      <c r="AK44" s="315" t="e">
        <f>SUM($Q$11:X44)</f>
        <v>#DIV/0!</v>
      </c>
      <c r="AL44" s="315" t="e">
        <f>SUM($Q$11:Y44)</f>
        <v>#DIV/0!</v>
      </c>
      <c r="AM44" s="315" t="e">
        <f>SUM($Q$11:Z44)</f>
        <v>#DIV/0!</v>
      </c>
      <c r="AN44" s="315" t="e">
        <f>SUM($Q$11:AA44)</f>
        <v>#DIV/0!</v>
      </c>
      <c r="AO44" s="315" t="e">
        <f>SUM($Q$11:AB44)</f>
        <v>#DIV/0!</v>
      </c>
      <c r="AP44" s="300"/>
      <c r="AQ44" s="300"/>
      <c r="AR44" s="300"/>
      <c r="AS44" s="300"/>
      <c r="AT44" s="93"/>
      <c r="AU44" s="93"/>
      <c r="AV44" s="63"/>
      <c r="AW44" s="64"/>
      <c r="AX44" s="1"/>
      <c r="AY44" s="1"/>
      <c r="AZ44" s="31"/>
      <c r="BA44" s="32"/>
      <c r="BB44" s="138"/>
      <c r="BC44" s="138"/>
      <c r="BD44" s="138"/>
      <c r="BE44" s="1"/>
      <c r="BF44" s="1"/>
      <c r="BG44" s="1"/>
      <c r="BH44" s="138"/>
      <c r="BI44" s="1"/>
      <c r="BJ44" s="138"/>
      <c r="BK44" s="138"/>
      <c r="BL44" s="138"/>
      <c r="BM44" s="7"/>
    </row>
    <row r="45" spans="1:66" s="53" customFormat="1" ht="27" customHeight="1" x14ac:dyDescent="0.25">
      <c r="A45" s="39"/>
      <c r="B45" s="65"/>
      <c r="C45" s="44"/>
      <c r="D45" s="209"/>
      <c r="E45" s="65"/>
      <c r="F45" s="63"/>
      <c r="G45" s="64" t="s">
        <v>135</v>
      </c>
      <c r="H45" s="74"/>
      <c r="I45" s="64"/>
      <c r="J45" s="64"/>
      <c r="K45" s="64" t="s">
        <v>120</v>
      </c>
      <c r="L45" s="63" t="s">
        <v>377</v>
      </c>
      <c r="M45" s="63" t="s">
        <v>295</v>
      </c>
      <c r="N45" s="63" t="s">
        <v>306</v>
      </c>
      <c r="O45" s="93" t="s">
        <v>311</v>
      </c>
      <c r="P45" s="126" t="s">
        <v>14</v>
      </c>
      <c r="Q45" s="274">
        <v>0</v>
      </c>
      <c r="R45" s="274">
        <v>0</v>
      </c>
      <c r="S45" s="274">
        <v>0</v>
      </c>
      <c r="T45" s="278">
        <f t="shared" ref="T45:AB45" si="122">+T44/T43</f>
        <v>0</v>
      </c>
      <c r="U45" s="278" t="e">
        <f t="shared" si="122"/>
        <v>#DIV/0!</v>
      </c>
      <c r="V45" s="278" t="e">
        <f t="shared" si="122"/>
        <v>#DIV/0!</v>
      </c>
      <c r="W45" s="278" t="e">
        <f t="shared" si="122"/>
        <v>#DIV/0!</v>
      </c>
      <c r="X45" s="278">
        <f t="shared" si="122"/>
        <v>0</v>
      </c>
      <c r="Y45" s="278" t="e">
        <f t="shared" si="122"/>
        <v>#DIV/0!</v>
      </c>
      <c r="Z45" s="278" t="e">
        <f t="shared" si="122"/>
        <v>#DIV/0!</v>
      </c>
      <c r="AA45" s="278" t="e">
        <f t="shared" si="122"/>
        <v>#DIV/0!</v>
      </c>
      <c r="AB45" s="278">
        <f t="shared" si="122"/>
        <v>0</v>
      </c>
      <c r="AC45" s="278">
        <f>+AC44/AC43</f>
        <v>0</v>
      </c>
      <c r="AD45" s="121" t="e">
        <f>AD44/AD43</f>
        <v>#DIV/0!</v>
      </c>
      <c r="AE45" s="121">
        <f t="shared" ref="AE45" si="123">AE44/AE43</f>
        <v>1</v>
      </c>
      <c r="AF45" s="121">
        <f t="shared" ref="AF45" si="124">AF44/AF43</f>
        <v>1</v>
      </c>
      <c r="AG45" s="121" t="e">
        <f t="shared" ref="AG45" si="125">AG44/AG43</f>
        <v>#DIV/0!</v>
      </c>
      <c r="AH45" s="121" t="e">
        <f t="shared" ref="AH45" si="126">AH44/AH43</f>
        <v>#DIV/0!</v>
      </c>
      <c r="AI45" s="121" t="e">
        <f t="shared" ref="AI45" si="127">AI44/AI43</f>
        <v>#DIV/0!</v>
      </c>
      <c r="AJ45" s="121" t="e">
        <f t="shared" ref="AJ45" si="128">AJ44/AJ43</f>
        <v>#DIV/0!</v>
      </c>
      <c r="AK45" s="121" t="e">
        <f t="shared" ref="AK45" si="129">AK44/AK43</f>
        <v>#DIV/0!</v>
      </c>
      <c r="AL45" s="121" t="e">
        <f t="shared" ref="AL45" si="130">AL44/AL43</f>
        <v>#DIV/0!</v>
      </c>
      <c r="AM45" s="121" t="e">
        <f t="shared" ref="AM45" si="131">AM44/AM43</f>
        <v>#DIV/0!</v>
      </c>
      <c r="AN45" s="121" t="e">
        <f t="shared" ref="AN45" si="132">AN44/AN43</f>
        <v>#DIV/0!</v>
      </c>
      <c r="AO45" s="121" t="e">
        <f t="shared" ref="AO45" si="133">AO44/AO43</f>
        <v>#DIV/0!</v>
      </c>
      <c r="AP45" s="300"/>
      <c r="AQ45" s="300"/>
      <c r="AR45" s="300"/>
      <c r="AS45" s="300"/>
      <c r="AT45" s="93"/>
      <c r="AU45" s="93"/>
      <c r="AV45" s="63"/>
      <c r="AW45" s="64"/>
      <c r="AX45" s="1"/>
      <c r="AY45" s="1"/>
      <c r="AZ45" s="31"/>
      <c r="BA45" s="32"/>
      <c r="BB45" s="138"/>
      <c r="BC45" s="138"/>
      <c r="BD45" s="138"/>
      <c r="BE45" s="1"/>
      <c r="BF45" s="1"/>
      <c r="BG45" s="1"/>
      <c r="BH45" s="138"/>
      <c r="BI45" s="1"/>
      <c r="BJ45" s="138"/>
      <c r="BK45" s="138"/>
      <c r="BL45" s="138"/>
      <c r="BM45" s="7"/>
    </row>
    <row r="46" spans="1:66" s="6" customFormat="1" ht="60" customHeight="1" x14ac:dyDescent="0.25">
      <c r="A46" s="39" t="s">
        <v>64</v>
      </c>
      <c r="B46" s="65" t="s">
        <v>100</v>
      </c>
      <c r="C46" s="44" t="s">
        <v>15</v>
      </c>
      <c r="D46" s="63">
        <f>+D43+1</f>
        <v>13</v>
      </c>
      <c r="E46" s="63">
        <v>13</v>
      </c>
      <c r="F46" s="63">
        <v>3</v>
      </c>
      <c r="G46" s="64" t="s">
        <v>137</v>
      </c>
      <c r="H46" s="74">
        <v>1</v>
      </c>
      <c r="I46" s="62" t="s">
        <v>53</v>
      </c>
      <c r="J46" s="64" t="s">
        <v>108</v>
      </c>
      <c r="K46" s="64" t="s">
        <v>120</v>
      </c>
      <c r="L46" s="63" t="s">
        <v>567</v>
      </c>
      <c r="M46" s="63" t="s">
        <v>295</v>
      </c>
      <c r="N46" s="63" t="s">
        <v>306</v>
      </c>
      <c r="O46" s="63" t="s">
        <v>311</v>
      </c>
      <c r="P46" s="126" t="s">
        <v>12</v>
      </c>
      <c r="Q46" s="262">
        <v>1</v>
      </c>
      <c r="R46" s="262">
        <v>2</v>
      </c>
      <c r="S46" s="262">
        <v>1</v>
      </c>
      <c r="T46" s="262">
        <v>2</v>
      </c>
      <c r="U46" s="319"/>
      <c r="V46" s="319"/>
      <c r="W46" s="319"/>
      <c r="X46" s="319"/>
      <c r="Y46" s="319"/>
      <c r="Z46" s="320"/>
      <c r="AA46" s="319"/>
      <c r="AB46" s="321"/>
      <c r="AC46" s="262">
        <f>SUM(Q46:AB46)</f>
        <v>6</v>
      </c>
      <c r="AD46" s="294">
        <f>+Q46</f>
        <v>1</v>
      </c>
      <c r="AE46" s="315">
        <f>SUM($Q$10:R46)</f>
        <v>1345.5255343754202</v>
      </c>
      <c r="AF46" s="315">
        <f>SUM($Q$10:S46)</f>
        <v>2556.8137501070564</v>
      </c>
      <c r="AG46" s="315" t="e">
        <f>SUM($Q$10:T46)</f>
        <v>#DIV/0!</v>
      </c>
      <c r="AH46" s="315" t="e">
        <f>SUM($Q$10:U46)</f>
        <v>#DIV/0!</v>
      </c>
      <c r="AI46" s="315" t="e">
        <f>SUM($Q$10:V46)</f>
        <v>#DIV/0!</v>
      </c>
      <c r="AJ46" s="315" t="e">
        <f>SUM($Q$10:W46)</f>
        <v>#DIV/0!</v>
      </c>
      <c r="AK46" s="315" t="e">
        <f>SUM($Q$10:X46)</f>
        <v>#DIV/0!</v>
      </c>
      <c r="AL46" s="315" t="e">
        <f>SUM($Q$10:Y46)</f>
        <v>#DIV/0!</v>
      </c>
      <c r="AM46" s="315" t="e">
        <f>SUM($Q$10:Z46)</f>
        <v>#DIV/0!</v>
      </c>
      <c r="AN46" s="315" t="e">
        <f>SUM($Q$10:AA46)</f>
        <v>#DIV/0!</v>
      </c>
      <c r="AO46" s="315" t="e">
        <f>SUM($Q$10:AB46)</f>
        <v>#DIV/0!</v>
      </c>
      <c r="AP46" s="127"/>
      <c r="AQ46" s="299"/>
      <c r="AR46" s="127"/>
      <c r="AS46" s="322"/>
      <c r="AT46" s="63"/>
      <c r="AU46" s="63"/>
      <c r="AV46" s="63"/>
      <c r="AW46" s="64"/>
      <c r="AX46" s="1"/>
      <c r="AY46" s="1"/>
      <c r="AZ46" s="31"/>
      <c r="BA46" s="32"/>
      <c r="BB46" s="138"/>
      <c r="BC46" s="138"/>
      <c r="BD46" s="138"/>
      <c r="BE46" s="1"/>
      <c r="BF46" s="1"/>
      <c r="BG46" s="1"/>
      <c r="BH46" s="138"/>
      <c r="BI46" s="1"/>
      <c r="BJ46" s="138"/>
      <c r="BK46" s="138"/>
      <c r="BL46" s="138"/>
      <c r="BM46" s="7"/>
    </row>
    <row r="47" spans="1:66" s="6" customFormat="1" ht="57.75" customHeight="1" x14ac:dyDescent="0.25">
      <c r="A47" s="39"/>
      <c r="B47" s="65"/>
      <c r="C47" s="44"/>
      <c r="D47" s="65"/>
      <c r="E47" s="65"/>
      <c r="F47" s="63"/>
      <c r="G47" s="64" t="s">
        <v>137</v>
      </c>
      <c r="H47" s="74"/>
      <c r="I47" s="62"/>
      <c r="J47" s="64"/>
      <c r="K47" s="64" t="s">
        <v>120</v>
      </c>
      <c r="L47" s="63" t="s">
        <v>594</v>
      </c>
      <c r="M47" s="63" t="s">
        <v>295</v>
      </c>
      <c r="N47" s="63" t="s">
        <v>306</v>
      </c>
      <c r="O47" s="63" t="s">
        <v>311</v>
      </c>
      <c r="P47" s="126" t="s">
        <v>13</v>
      </c>
      <c r="Q47" s="262">
        <v>1</v>
      </c>
      <c r="R47" s="262">
        <v>2</v>
      </c>
      <c r="S47" s="262">
        <v>1</v>
      </c>
      <c r="T47" s="262" t="s">
        <v>15</v>
      </c>
      <c r="U47" s="319"/>
      <c r="V47" s="319"/>
      <c r="W47" s="319"/>
      <c r="X47" s="319"/>
      <c r="Y47" s="319"/>
      <c r="Z47" s="320"/>
      <c r="AA47" s="319"/>
      <c r="AB47" s="321"/>
      <c r="AC47" s="262">
        <f>SUM(Q47:AB47)</f>
        <v>4</v>
      </c>
      <c r="AD47" s="294">
        <f>+Q47</f>
        <v>1</v>
      </c>
      <c r="AE47" s="315">
        <f>SUM($Q$11:R47)</f>
        <v>1348.5255343754202</v>
      </c>
      <c r="AF47" s="315">
        <f>SUM($Q$11:S47)</f>
        <v>2560.8137501070564</v>
      </c>
      <c r="AG47" s="315" t="e">
        <f>SUM($Q$11:T47)</f>
        <v>#DIV/0!</v>
      </c>
      <c r="AH47" s="315" t="e">
        <f>SUM($Q$11:U47)</f>
        <v>#DIV/0!</v>
      </c>
      <c r="AI47" s="315" t="e">
        <f>SUM($Q$11:V47)</f>
        <v>#DIV/0!</v>
      </c>
      <c r="AJ47" s="315" t="e">
        <f>SUM($Q$11:W47)</f>
        <v>#DIV/0!</v>
      </c>
      <c r="AK47" s="315" t="e">
        <f>SUM($Q$11:X47)</f>
        <v>#DIV/0!</v>
      </c>
      <c r="AL47" s="315" t="e">
        <f>SUM($Q$11:Y47)</f>
        <v>#DIV/0!</v>
      </c>
      <c r="AM47" s="315" t="e">
        <f>SUM($Q$11:Z47)</f>
        <v>#DIV/0!</v>
      </c>
      <c r="AN47" s="315" t="e">
        <f>SUM($Q$11:AA47)</f>
        <v>#DIV/0!</v>
      </c>
      <c r="AO47" s="315" t="e">
        <f>SUM($Q$11:AB47)</f>
        <v>#DIV/0!</v>
      </c>
      <c r="AP47" s="127" t="s">
        <v>1107</v>
      </c>
      <c r="AQ47" s="299" t="s">
        <v>1108</v>
      </c>
      <c r="AR47" s="127" t="s">
        <v>1107</v>
      </c>
      <c r="AS47" s="322" t="s">
        <v>1109</v>
      </c>
      <c r="AT47" s="127" t="s">
        <v>1107</v>
      </c>
      <c r="AU47" s="63" t="s">
        <v>1110</v>
      </c>
      <c r="AV47" s="63"/>
      <c r="AW47" s="64"/>
      <c r="AX47" s="1"/>
      <c r="AY47" s="1"/>
      <c r="AZ47" s="31"/>
      <c r="BA47" s="32"/>
      <c r="BB47" s="138"/>
      <c r="BC47" s="138"/>
      <c r="BD47" s="138"/>
      <c r="BE47" s="1"/>
      <c r="BF47" s="1"/>
      <c r="BG47" s="1"/>
      <c r="BH47" s="138"/>
      <c r="BI47" s="1"/>
      <c r="BJ47" s="138"/>
      <c r="BK47" s="138"/>
      <c r="BL47" s="138"/>
      <c r="BM47" s="7"/>
    </row>
    <row r="48" spans="1:66" s="6" customFormat="1" ht="67.5" customHeight="1" x14ac:dyDescent="0.25">
      <c r="A48" s="39"/>
      <c r="B48" s="65"/>
      <c r="C48" s="44"/>
      <c r="D48" s="65"/>
      <c r="E48" s="65"/>
      <c r="F48" s="63"/>
      <c r="G48" s="64" t="s">
        <v>137</v>
      </c>
      <c r="H48" s="74"/>
      <c r="I48" s="62"/>
      <c r="J48" s="64"/>
      <c r="K48" s="64" t="s">
        <v>120</v>
      </c>
      <c r="L48" s="63" t="s">
        <v>595</v>
      </c>
      <c r="M48" s="63" t="s">
        <v>295</v>
      </c>
      <c r="N48" s="63" t="s">
        <v>306</v>
      </c>
      <c r="O48" s="63" t="s">
        <v>311</v>
      </c>
      <c r="P48" s="126" t="s">
        <v>14</v>
      </c>
      <c r="Q48" s="278">
        <f t="shared" ref="Q48:S48" si="134">+Q47/Q46</f>
        <v>1</v>
      </c>
      <c r="R48" s="278">
        <f t="shared" si="134"/>
        <v>1</v>
      </c>
      <c r="S48" s="278">
        <f t="shared" si="134"/>
        <v>1</v>
      </c>
      <c r="T48" s="278" t="e">
        <f t="shared" ref="T48:AB48" si="135">+T47/T46</f>
        <v>#VALUE!</v>
      </c>
      <c r="U48" s="278" t="e">
        <f t="shared" si="135"/>
        <v>#DIV/0!</v>
      </c>
      <c r="V48" s="278" t="e">
        <f t="shared" si="135"/>
        <v>#DIV/0!</v>
      </c>
      <c r="W48" s="278" t="e">
        <f t="shared" si="135"/>
        <v>#DIV/0!</v>
      </c>
      <c r="X48" s="278" t="e">
        <f t="shared" si="135"/>
        <v>#DIV/0!</v>
      </c>
      <c r="Y48" s="278" t="e">
        <f t="shared" si="135"/>
        <v>#DIV/0!</v>
      </c>
      <c r="Z48" s="278" t="e">
        <f t="shared" si="135"/>
        <v>#DIV/0!</v>
      </c>
      <c r="AA48" s="278" t="e">
        <f t="shared" si="135"/>
        <v>#DIV/0!</v>
      </c>
      <c r="AB48" s="278" t="e">
        <f t="shared" si="135"/>
        <v>#DIV/0!</v>
      </c>
      <c r="AC48" s="278">
        <f>+AC47/AC46</f>
        <v>0.66666666666666663</v>
      </c>
      <c r="AD48" s="121">
        <f>AD47/AD46</f>
        <v>1</v>
      </c>
      <c r="AE48" s="121">
        <f t="shared" ref="AE48" si="136">AE47/AE46</f>
        <v>1.0022296120908567</v>
      </c>
      <c r="AF48" s="121">
        <f t="shared" ref="AF48" si="137">AF47/AF46</f>
        <v>1.0015644471560874</v>
      </c>
      <c r="AG48" s="121" t="e">
        <f t="shared" ref="AG48" si="138">AG47/AG46</f>
        <v>#DIV/0!</v>
      </c>
      <c r="AH48" s="121" t="e">
        <f t="shared" ref="AH48" si="139">AH47/AH46</f>
        <v>#DIV/0!</v>
      </c>
      <c r="AI48" s="121" t="e">
        <f t="shared" ref="AI48" si="140">AI47/AI46</f>
        <v>#DIV/0!</v>
      </c>
      <c r="AJ48" s="121" t="e">
        <f t="shared" ref="AJ48" si="141">AJ47/AJ46</f>
        <v>#DIV/0!</v>
      </c>
      <c r="AK48" s="121" t="e">
        <f t="shared" ref="AK48" si="142">AK47/AK46</f>
        <v>#DIV/0!</v>
      </c>
      <c r="AL48" s="121" t="e">
        <f t="shared" ref="AL48" si="143">AL47/AL46</f>
        <v>#DIV/0!</v>
      </c>
      <c r="AM48" s="121" t="e">
        <f t="shared" ref="AM48" si="144">AM47/AM46</f>
        <v>#DIV/0!</v>
      </c>
      <c r="AN48" s="121" t="e">
        <f t="shared" ref="AN48" si="145">AN47/AN46</f>
        <v>#DIV/0!</v>
      </c>
      <c r="AO48" s="121" t="e">
        <f t="shared" ref="AO48" si="146">AO47/AO46</f>
        <v>#DIV/0!</v>
      </c>
      <c r="AP48" s="127"/>
      <c r="AQ48" s="299"/>
      <c r="AR48" s="127"/>
      <c r="AS48" s="322"/>
      <c r="AT48" s="63"/>
      <c r="AU48" s="63"/>
      <c r="AV48" s="63"/>
      <c r="AW48" s="64"/>
      <c r="AX48" s="1"/>
      <c r="AY48" s="1"/>
      <c r="AZ48" s="31"/>
      <c r="BA48" s="32"/>
      <c r="BB48" s="138"/>
      <c r="BC48" s="138"/>
      <c r="BD48" s="138"/>
      <c r="BE48" s="1"/>
      <c r="BF48" s="1"/>
      <c r="BG48" s="1"/>
      <c r="BH48" s="138"/>
      <c r="BI48" s="1"/>
      <c r="BJ48" s="138"/>
      <c r="BK48" s="138"/>
      <c r="BL48" s="138"/>
      <c r="BM48" s="7"/>
    </row>
    <row r="49" spans="1:66" s="6" customFormat="1" ht="144" x14ac:dyDescent="0.25">
      <c r="A49" s="39" t="s">
        <v>64</v>
      </c>
      <c r="B49" s="65" t="s">
        <v>100</v>
      </c>
      <c r="C49" s="44" t="s">
        <v>15</v>
      </c>
      <c r="D49" s="63">
        <f>+D46+1</f>
        <v>14</v>
      </c>
      <c r="E49" s="63">
        <v>14</v>
      </c>
      <c r="F49" s="63">
        <v>4</v>
      </c>
      <c r="G49" s="67" t="s">
        <v>138</v>
      </c>
      <c r="H49" s="74">
        <v>1</v>
      </c>
      <c r="I49" s="62" t="s">
        <v>53</v>
      </c>
      <c r="J49" s="64" t="s">
        <v>108</v>
      </c>
      <c r="K49" s="64" t="s">
        <v>120</v>
      </c>
      <c r="L49" s="63" t="s">
        <v>379</v>
      </c>
      <c r="M49" s="63" t="s">
        <v>295</v>
      </c>
      <c r="N49" s="63" t="s">
        <v>306</v>
      </c>
      <c r="O49" s="63" t="s">
        <v>311</v>
      </c>
      <c r="P49" s="126" t="s">
        <v>12</v>
      </c>
      <c r="Q49" s="262">
        <v>19</v>
      </c>
      <c r="R49" s="262">
        <v>33</v>
      </c>
      <c r="S49" s="262">
        <v>26</v>
      </c>
      <c r="T49" s="262">
        <v>31</v>
      </c>
      <c r="U49" s="319"/>
      <c r="V49" s="319"/>
      <c r="W49" s="319"/>
      <c r="X49" s="319"/>
      <c r="Y49" s="319"/>
      <c r="Z49" s="320"/>
      <c r="AA49" s="319"/>
      <c r="AB49" s="321"/>
      <c r="AC49" s="262">
        <f>SUM(Q49:AB49)</f>
        <v>109</v>
      </c>
      <c r="AD49" s="294">
        <f>+Q49</f>
        <v>19</v>
      </c>
      <c r="AE49" s="315">
        <f>SUM($Q$10:R49)</f>
        <v>1402.5255343754202</v>
      </c>
      <c r="AF49" s="315">
        <f>SUM($Q$10:S49)</f>
        <v>2641.8137501070564</v>
      </c>
      <c r="AG49" s="315" t="e">
        <f>SUM($Q$10:T49)</f>
        <v>#DIV/0!</v>
      </c>
      <c r="AH49" s="315" t="e">
        <f>SUM($Q$10:U49)</f>
        <v>#DIV/0!</v>
      </c>
      <c r="AI49" s="315" t="e">
        <f>SUM($Q$10:V49)</f>
        <v>#DIV/0!</v>
      </c>
      <c r="AJ49" s="315" t="e">
        <f>SUM($Q$10:W49)</f>
        <v>#DIV/0!</v>
      </c>
      <c r="AK49" s="315" t="e">
        <f>SUM($Q$10:X49)</f>
        <v>#DIV/0!</v>
      </c>
      <c r="AL49" s="315" t="e">
        <f>SUM($Q$10:Y49)</f>
        <v>#DIV/0!</v>
      </c>
      <c r="AM49" s="315" t="e">
        <f>SUM($Q$10:Z49)</f>
        <v>#DIV/0!</v>
      </c>
      <c r="AN49" s="315" t="e">
        <f>SUM($Q$10:AA49)</f>
        <v>#DIV/0!</v>
      </c>
      <c r="AO49" s="315" t="e">
        <f>SUM($Q$10:AB49)</f>
        <v>#DIV/0!</v>
      </c>
      <c r="AP49" s="127"/>
      <c r="AQ49" s="299"/>
      <c r="AR49" s="127"/>
      <c r="AS49" s="322"/>
      <c r="AT49" s="63"/>
      <c r="AU49" s="63"/>
      <c r="AV49" s="63"/>
      <c r="AW49" s="64"/>
      <c r="AX49" s="1"/>
      <c r="AY49" s="1"/>
      <c r="AZ49" s="31"/>
      <c r="BA49" s="32"/>
      <c r="BB49" s="138"/>
      <c r="BC49" s="138"/>
      <c r="BD49" s="138"/>
      <c r="BE49" s="1"/>
      <c r="BF49" s="1"/>
      <c r="BG49" s="1"/>
      <c r="BH49" s="138"/>
      <c r="BI49" s="1"/>
      <c r="BJ49" s="138"/>
      <c r="BK49" s="138"/>
      <c r="BL49" s="138"/>
      <c r="BM49" s="7"/>
    </row>
    <row r="50" spans="1:66" s="6" customFormat="1" ht="45.75" customHeight="1" x14ac:dyDescent="0.25">
      <c r="A50" s="39"/>
      <c r="B50" s="65"/>
      <c r="C50" s="44"/>
      <c r="D50" s="65"/>
      <c r="E50" s="65"/>
      <c r="F50" s="63"/>
      <c r="G50" s="67" t="s">
        <v>138</v>
      </c>
      <c r="H50" s="74"/>
      <c r="I50" s="62"/>
      <c r="J50" s="64"/>
      <c r="K50" s="64" t="s">
        <v>120</v>
      </c>
      <c r="L50" s="63" t="s">
        <v>379</v>
      </c>
      <c r="M50" s="63" t="s">
        <v>295</v>
      </c>
      <c r="N50" s="63" t="s">
        <v>306</v>
      </c>
      <c r="O50" s="63" t="s">
        <v>311</v>
      </c>
      <c r="P50" s="126" t="s">
        <v>13</v>
      </c>
      <c r="Q50" s="262">
        <v>19</v>
      </c>
      <c r="R50" s="262">
        <v>33</v>
      </c>
      <c r="S50" s="262">
        <v>26</v>
      </c>
      <c r="T50" s="262" t="s">
        <v>15</v>
      </c>
      <c r="U50" s="319"/>
      <c r="V50" s="319"/>
      <c r="W50" s="319"/>
      <c r="X50" s="319"/>
      <c r="Y50" s="319"/>
      <c r="Z50" s="320"/>
      <c r="AA50" s="319"/>
      <c r="AB50" s="321"/>
      <c r="AC50" s="262">
        <f>SUM(Q50:AB50)</f>
        <v>78</v>
      </c>
      <c r="AD50" s="294">
        <f>+Q50</f>
        <v>19</v>
      </c>
      <c r="AE50" s="315">
        <f>SUM($Q$11:R50)</f>
        <v>1454.5255343754202</v>
      </c>
      <c r="AF50" s="315">
        <f>SUM($Q$11:S50)</f>
        <v>2719.8137501070564</v>
      </c>
      <c r="AG50" s="315" t="e">
        <f>SUM($Q$11:T50)</f>
        <v>#DIV/0!</v>
      </c>
      <c r="AH50" s="315" t="e">
        <f>SUM($Q$11:U50)</f>
        <v>#DIV/0!</v>
      </c>
      <c r="AI50" s="315" t="e">
        <f>SUM($Q$11:V50)</f>
        <v>#DIV/0!</v>
      </c>
      <c r="AJ50" s="315" t="e">
        <f>SUM($Q$11:W50)</f>
        <v>#DIV/0!</v>
      </c>
      <c r="AK50" s="315" t="e">
        <f>SUM($Q$11:X50)</f>
        <v>#DIV/0!</v>
      </c>
      <c r="AL50" s="315" t="e">
        <f>SUM($Q$11:Y50)</f>
        <v>#DIV/0!</v>
      </c>
      <c r="AM50" s="315" t="e">
        <f>SUM($Q$11:Z50)</f>
        <v>#DIV/0!</v>
      </c>
      <c r="AN50" s="315" t="e">
        <f>SUM($Q$11:AA50)</f>
        <v>#DIV/0!</v>
      </c>
      <c r="AO50" s="315" t="e">
        <f>SUM($Q$11:AB50)</f>
        <v>#DIV/0!</v>
      </c>
      <c r="AP50" s="127" t="s">
        <v>1111</v>
      </c>
      <c r="AQ50" s="127" t="s">
        <v>1111</v>
      </c>
      <c r="AR50" s="127" t="s">
        <v>1111</v>
      </c>
      <c r="AS50" s="127" t="s">
        <v>1111</v>
      </c>
      <c r="AT50" s="127" t="s">
        <v>1111</v>
      </c>
      <c r="AU50" s="127" t="s">
        <v>1111</v>
      </c>
      <c r="AV50" s="63"/>
      <c r="AW50" s="64"/>
      <c r="AX50" s="1"/>
      <c r="AY50" s="1"/>
      <c r="AZ50" s="31"/>
      <c r="BA50" s="32"/>
      <c r="BB50" s="138"/>
      <c r="BC50" s="138"/>
      <c r="BD50" s="138"/>
      <c r="BE50" s="1"/>
      <c r="BF50" s="1"/>
      <c r="BG50" s="1"/>
      <c r="BH50" s="138"/>
      <c r="BI50" s="1"/>
      <c r="BJ50" s="138"/>
      <c r="BK50" s="138"/>
      <c r="BL50" s="138"/>
      <c r="BM50" s="7"/>
    </row>
    <row r="51" spans="1:66" s="6" customFormat="1" ht="45.75" customHeight="1" x14ac:dyDescent="0.25">
      <c r="A51" s="39"/>
      <c r="B51" s="65"/>
      <c r="C51" s="44"/>
      <c r="D51" s="65"/>
      <c r="E51" s="65"/>
      <c r="F51" s="63"/>
      <c r="G51" s="67" t="s">
        <v>138</v>
      </c>
      <c r="H51" s="74"/>
      <c r="I51" s="62"/>
      <c r="J51" s="64"/>
      <c r="K51" s="64" t="s">
        <v>120</v>
      </c>
      <c r="L51" s="63" t="s">
        <v>379</v>
      </c>
      <c r="M51" s="63" t="s">
        <v>295</v>
      </c>
      <c r="N51" s="63" t="s">
        <v>306</v>
      </c>
      <c r="O51" s="63" t="s">
        <v>311</v>
      </c>
      <c r="P51" s="126" t="s">
        <v>14</v>
      </c>
      <c r="Q51" s="278">
        <f t="shared" ref="Q51:S51" si="147">+Q50/Q49</f>
        <v>1</v>
      </c>
      <c r="R51" s="278">
        <f t="shared" si="147"/>
        <v>1</v>
      </c>
      <c r="S51" s="278">
        <f t="shared" si="147"/>
        <v>1</v>
      </c>
      <c r="T51" s="278" t="e">
        <f t="shared" ref="T51:AB51" si="148">+T50/T49</f>
        <v>#VALUE!</v>
      </c>
      <c r="U51" s="278" t="e">
        <f t="shared" si="148"/>
        <v>#DIV/0!</v>
      </c>
      <c r="V51" s="278" t="e">
        <f t="shared" si="148"/>
        <v>#DIV/0!</v>
      </c>
      <c r="W51" s="278" t="e">
        <f t="shared" si="148"/>
        <v>#DIV/0!</v>
      </c>
      <c r="X51" s="278" t="e">
        <f t="shared" si="148"/>
        <v>#DIV/0!</v>
      </c>
      <c r="Y51" s="278" t="e">
        <f t="shared" si="148"/>
        <v>#DIV/0!</v>
      </c>
      <c r="Z51" s="278" t="e">
        <f t="shared" si="148"/>
        <v>#DIV/0!</v>
      </c>
      <c r="AA51" s="278" t="e">
        <f t="shared" si="148"/>
        <v>#DIV/0!</v>
      </c>
      <c r="AB51" s="278" t="e">
        <f t="shared" si="148"/>
        <v>#DIV/0!</v>
      </c>
      <c r="AC51" s="278">
        <f>+AC50/AC49</f>
        <v>0.7155963302752294</v>
      </c>
      <c r="AD51" s="121">
        <f>AD50/AD49</f>
        <v>1</v>
      </c>
      <c r="AE51" s="121">
        <f t="shared" ref="AE51" si="149">AE50/AE49</f>
        <v>1.0370759738240038</v>
      </c>
      <c r="AF51" s="121">
        <f t="shared" ref="AF51" si="150">AF50/AF49</f>
        <v>1.0295251699696237</v>
      </c>
      <c r="AG51" s="121" t="e">
        <f t="shared" ref="AG51" si="151">AG50/AG49</f>
        <v>#DIV/0!</v>
      </c>
      <c r="AH51" s="121" t="e">
        <f t="shared" ref="AH51" si="152">AH50/AH49</f>
        <v>#DIV/0!</v>
      </c>
      <c r="AI51" s="121" t="e">
        <f t="shared" ref="AI51" si="153">AI50/AI49</f>
        <v>#DIV/0!</v>
      </c>
      <c r="AJ51" s="121" t="e">
        <f t="shared" ref="AJ51" si="154">AJ50/AJ49</f>
        <v>#DIV/0!</v>
      </c>
      <c r="AK51" s="121" t="e">
        <f t="shared" ref="AK51" si="155">AK50/AK49</f>
        <v>#DIV/0!</v>
      </c>
      <c r="AL51" s="121" t="e">
        <f t="shared" ref="AL51" si="156">AL50/AL49</f>
        <v>#DIV/0!</v>
      </c>
      <c r="AM51" s="121" t="e">
        <f t="shared" ref="AM51" si="157">AM50/AM49</f>
        <v>#DIV/0!</v>
      </c>
      <c r="AN51" s="121" t="e">
        <f t="shared" ref="AN51" si="158">AN50/AN49</f>
        <v>#DIV/0!</v>
      </c>
      <c r="AO51" s="121" t="e">
        <f t="shared" ref="AO51" si="159">AO50/AO49</f>
        <v>#DIV/0!</v>
      </c>
      <c r="AP51" s="127"/>
      <c r="AQ51" s="299"/>
      <c r="AR51" s="127"/>
      <c r="AS51" s="322"/>
      <c r="AT51" s="63"/>
      <c r="AU51" s="63"/>
      <c r="AV51" s="63"/>
      <c r="AW51" s="64"/>
      <c r="AX51" s="1"/>
      <c r="AY51" s="1"/>
      <c r="AZ51" s="31"/>
      <c r="BA51" s="32"/>
      <c r="BB51" s="138"/>
      <c r="BC51" s="138"/>
      <c r="BD51" s="138"/>
      <c r="BE51" s="1"/>
      <c r="BF51" s="1"/>
      <c r="BG51" s="1"/>
      <c r="BH51" s="138"/>
      <c r="BI51" s="1"/>
      <c r="BJ51" s="138"/>
      <c r="BK51" s="138"/>
      <c r="BL51" s="138"/>
      <c r="BM51" s="7"/>
    </row>
    <row r="52" spans="1:66" s="6" customFormat="1" ht="45.75" customHeight="1" x14ac:dyDescent="0.25">
      <c r="A52" s="39"/>
      <c r="B52" s="65"/>
      <c r="C52" s="44"/>
      <c r="D52" s="63">
        <f>+D49+1</f>
        <v>15</v>
      </c>
      <c r="E52" s="63">
        <v>15</v>
      </c>
      <c r="F52" s="63">
        <v>1</v>
      </c>
      <c r="G52" s="64" t="s">
        <v>1124</v>
      </c>
      <c r="H52" s="74">
        <v>1</v>
      </c>
      <c r="I52" s="64" t="s">
        <v>43</v>
      </c>
      <c r="J52" s="64" t="s">
        <v>104</v>
      </c>
      <c r="K52" s="64" t="s">
        <v>120</v>
      </c>
      <c r="L52" s="71" t="s">
        <v>1220</v>
      </c>
      <c r="M52" s="63" t="s">
        <v>297</v>
      </c>
      <c r="N52" s="63" t="s">
        <v>312</v>
      </c>
      <c r="O52" s="63" t="s">
        <v>313</v>
      </c>
      <c r="P52" s="126" t="s">
        <v>12</v>
      </c>
      <c r="Q52" s="262">
        <v>8</v>
      </c>
      <c r="R52" s="262">
        <v>16</v>
      </c>
      <c r="S52" s="262">
        <v>13</v>
      </c>
      <c r="T52" s="278"/>
      <c r="U52" s="278"/>
      <c r="V52" s="278"/>
      <c r="W52" s="278"/>
      <c r="X52" s="278"/>
      <c r="Y52" s="278"/>
      <c r="Z52" s="278"/>
      <c r="AA52" s="278"/>
      <c r="AB52" s="278"/>
      <c r="AC52" s="278"/>
      <c r="AD52" s="121"/>
      <c r="AE52" s="121"/>
      <c r="AF52" s="121"/>
      <c r="AG52" s="121"/>
      <c r="AH52" s="121"/>
      <c r="AI52" s="121"/>
      <c r="AJ52" s="121"/>
      <c r="AK52" s="121"/>
      <c r="AL52" s="121"/>
      <c r="AM52" s="121"/>
      <c r="AN52" s="121"/>
      <c r="AO52" s="121"/>
      <c r="AP52" s="127" t="s">
        <v>1222</v>
      </c>
      <c r="AQ52" s="299" t="s">
        <v>1221</v>
      </c>
      <c r="AR52" s="127" t="s">
        <v>1223</v>
      </c>
      <c r="AS52" s="322" t="s">
        <v>1224</v>
      </c>
      <c r="AT52" s="63" t="s">
        <v>1225</v>
      </c>
      <c r="AU52" s="63" t="s">
        <v>1226</v>
      </c>
      <c r="AV52" s="63"/>
      <c r="AW52" s="64"/>
      <c r="AX52" s="1"/>
      <c r="AY52" s="1"/>
      <c r="AZ52" s="31"/>
      <c r="BA52" s="32"/>
      <c r="BB52" s="138"/>
      <c r="BC52" s="138"/>
      <c r="BD52" s="138"/>
      <c r="BE52" s="1"/>
      <c r="BF52" s="1"/>
      <c r="BG52" s="1"/>
      <c r="BH52" s="138"/>
      <c r="BI52" s="1"/>
      <c r="BJ52" s="138"/>
      <c r="BK52" s="138"/>
      <c r="BL52" s="138"/>
      <c r="BM52" s="7"/>
    </row>
    <row r="53" spans="1:66" s="6" customFormat="1" ht="45.75" customHeight="1" x14ac:dyDescent="0.25">
      <c r="A53" s="39"/>
      <c r="B53" s="65"/>
      <c r="C53" s="44"/>
      <c r="D53" s="65"/>
      <c r="E53" s="65"/>
      <c r="F53" s="63"/>
      <c r="G53" s="64" t="s">
        <v>1124</v>
      </c>
      <c r="H53" s="74"/>
      <c r="I53" s="62"/>
      <c r="J53" s="64"/>
      <c r="K53" s="64" t="s">
        <v>120</v>
      </c>
      <c r="L53" s="71" t="s">
        <v>1220</v>
      </c>
      <c r="M53" s="63" t="s">
        <v>297</v>
      </c>
      <c r="N53" s="63" t="s">
        <v>312</v>
      </c>
      <c r="O53" s="63" t="s">
        <v>313</v>
      </c>
      <c r="P53" s="126" t="s">
        <v>13</v>
      </c>
      <c r="Q53" s="262">
        <v>8</v>
      </c>
      <c r="R53" s="262">
        <v>16</v>
      </c>
      <c r="S53" s="262">
        <v>13</v>
      </c>
      <c r="T53" s="278"/>
      <c r="U53" s="278"/>
      <c r="V53" s="278"/>
      <c r="W53" s="278"/>
      <c r="X53" s="278"/>
      <c r="Y53" s="278"/>
      <c r="Z53" s="278"/>
      <c r="AA53" s="278"/>
      <c r="AB53" s="278"/>
      <c r="AC53" s="278"/>
      <c r="AD53" s="121"/>
      <c r="AE53" s="121"/>
      <c r="AF53" s="121"/>
      <c r="AG53" s="121"/>
      <c r="AH53" s="121"/>
      <c r="AI53" s="121"/>
      <c r="AJ53" s="121"/>
      <c r="AK53" s="121"/>
      <c r="AL53" s="121"/>
      <c r="AM53" s="121"/>
      <c r="AN53" s="121"/>
      <c r="AO53" s="121"/>
      <c r="AP53" s="127"/>
      <c r="AQ53" s="299"/>
      <c r="AR53" s="127"/>
      <c r="AS53" s="322"/>
      <c r="AT53" s="63"/>
      <c r="AU53" s="63"/>
      <c r="AV53" s="63"/>
      <c r="AW53" s="64"/>
      <c r="AX53" s="1"/>
      <c r="AY53" s="1"/>
      <c r="AZ53" s="31"/>
      <c r="BA53" s="32"/>
      <c r="BB53" s="138"/>
      <c r="BC53" s="138"/>
      <c r="BD53" s="138"/>
      <c r="BE53" s="1"/>
      <c r="BF53" s="1"/>
      <c r="BG53" s="1"/>
      <c r="BH53" s="138"/>
      <c r="BI53" s="1"/>
      <c r="BJ53" s="138"/>
      <c r="BK53" s="138"/>
      <c r="BL53" s="138"/>
      <c r="BM53" s="7"/>
    </row>
    <row r="54" spans="1:66" s="6" customFormat="1" ht="45.75" customHeight="1" x14ac:dyDescent="0.25">
      <c r="A54" s="39"/>
      <c r="B54" s="65"/>
      <c r="C54" s="44"/>
      <c r="D54" s="65"/>
      <c r="E54" s="65"/>
      <c r="F54" s="63"/>
      <c r="G54" s="64" t="s">
        <v>1124</v>
      </c>
      <c r="H54" s="74"/>
      <c r="I54" s="62"/>
      <c r="J54" s="64"/>
      <c r="K54" s="64" t="s">
        <v>120</v>
      </c>
      <c r="L54" s="71" t="s">
        <v>1220</v>
      </c>
      <c r="M54" s="63" t="s">
        <v>297</v>
      </c>
      <c r="N54" s="63" t="s">
        <v>312</v>
      </c>
      <c r="O54" s="63" t="s">
        <v>313</v>
      </c>
      <c r="P54" s="126" t="s">
        <v>14</v>
      </c>
      <c r="Q54" s="278">
        <f t="shared" ref="Q54:S54" si="160">+Q53/Q52</f>
        <v>1</v>
      </c>
      <c r="R54" s="278">
        <f t="shared" si="160"/>
        <v>1</v>
      </c>
      <c r="S54" s="278">
        <f t="shared" si="160"/>
        <v>1</v>
      </c>
      <c r="T54" s="278"/>
      <c r="U54" s="278"/>
      <c r="V54" s="278"/>
      <c r="W54" s="278"/>
      <c r="X54" s="278"/>
      <c r="Y54" s="278"/>
      <c r="Z54" s="278"/>
      <c r="AA54" s="278"/>
      <c r="AB54" s="278"/>
      <c r="AC54" s="278"/>
      <c r="AD54" s="121"/>
      <c r="AE54" s="121"/>
      <c r="AF54" s="121"/>
      <c r="AG54" s="121"/>
      <c r="AH54" s="121"/>
      <c r="AI54" s="121"/>
      <c r="AJ54" s="121"/>
      <c r="AK54" s="121"/>
      <c r="AL54" s="121"/>
      <c r="AM54" s="121"/>
      <c r="AN54" s="121"/>
      <c r="AO54" s="121"/>
      <c r="AP54" s="127"/>
      <c r="AQ54" s="299"/>
      <c r="AR54" s="127"/>
      <c r="AS54" s="322"/>
      <c r="AT54" s="63"/>
      <c r="AU54" s="63"/>
      <c r="AV54" s="63"/>
      <c r="AW54" s="64"/>
      <c r="AX54" s="1"/>
      <c r="AY54" s="1"/>
      <c r="AZ54" s="31"/>
      <c r="BA54" s="32"/>
      <c r="BB54" s="138"/>
      <c r="BC54" s="138"/>
      <c r="BD54" s="138"/>
      <c r="BE54" s="1"/>
      <c r="BF54" s="1"/>
      <c r="BG54" s="1"/>
      <c r="BH54" s="138"/>
      <c r="BI54" s="1"/>
      <c r="BJ54" s="138"/>
      <c r="BK54" s="138"/>
      <c r="BL54" s="138"/>
      <c r="BM54" s="7"/>
    </row>
    <row r="55" spans="1:66" s="6" customFormat="1" ht="54.75" customHeight="1" x14ac:dyDescent="0.25">
      <c r="A55" s="39" t="s">
        <v>64</v>
      </c>
      <c r="B55" s="65" t="s">
        <v>100</v>
      </c>
      <c r="C55" s="44"/>
      <c r="D55" s="63">
        <f>+D52+1</f>
        <v>16</v>
      </c>
      <c r="E55" s="63">
        <v>16</v>
      </c>
      <c r="F55" s="63">
        <v>2</v>
      </c>
      <c r="G55" s="64" t="s">
        <v>1124</v>
      </c>
      <c r="H55" s="74">
        <v>1</v>
      </c>
      <c r="I55" s="64" t="s">
        <v>43</v>
      </c>
      <c r="J55" s="64" t="s">
        <v>104</v>
      </c>
      <c r="K55" s="64" t="s">
        <v>120</v>
      </c>
      <c r="L55" s="71" t="s">
        <v>723</v>
      </c>
      <c r="M55" s="63" t="s">
        <v>297</v>
      </c>
      <c r="N55" s="63" t="s">
        <v>312</v>
      </c>
      <c r="O55" s="63" t="s">
        <v>313</v>
      </c>
      <c r="P55" s="126" t="s">
        <v>12</v>
      </c>
      <c r="Q55" s="262">
        <v>8</v>
      </c>
      <c r="R55" s="262">
        <v>18</v>
      </c>
      <c r="S55" s="323">
        <v>17</v>
      </c>
      <c r="T55" s="321"/>
      <c r="U55" s="319"/>
      <c r="V55" s="319"/>
      <c r="W55" s="319"/>
      <c r="X55" s="319"/>
      <c r="Y55" s="319"/>
      <c r="Z55" s="320"/>
      <c r="AA55" s="319"/>
      <c r="AB55" s="321"/>
      <c r="AC55" s="262">
        <f>SUM(Q55:AB55)</f>
        <v>43</v>
      </c>
      <c r="AD55" s="294">
        <f>+Q55</f>
        <v>8</v>
      </c>
      <c r="AE55" s="315">
        <f>SUM($Q$10:R55)</f>
        <v>1532.5255343754202</v>
      </c>
      <c r="AF55" s="315">
        <f>SUM($Q$10:S55)</f>
        <v>2842.8137501070564</v>
      </c>
      <c r="AG55" s="315" t="e">
        <f>SUM($Q$10:T55)</f>
        <v>#DIV/0!</v>
      </c>
      <c r="AH55" s="315" t="e">
        <f>SUM($Q$10:U55)</f>
        <v>#DIV/0!</v>
      </c>
      <c r="AI55" s="315" t="e">
        <f>SUM($Q$10:V55)</f>
        <v>#DIV/0!</v>
      </c>
      <c r="AJ55" s="315" t="e">
        <f>SUM($Q$10:W55)</f>
        <v>#DIV/0!</v>
      </c>
      <c r="AK55" s="315" t="e">
        <f>SUM($Q$10:X55)</f>
        <v>#DIV/0!</v>
      </c>
      <c r="AL55" s="315" t="e">
        <f>SUM($Q$10:Y55)</f>
        <v>#DIV/0!</v>
      </c>
      <c r="AM55" s="315" t="e">
        <f>SUM($Q$10:Z55)</f>
        <v>#DIV/0!</v>
      </c>
      <c r="AN55" s="315" t="e">
        <f>SUM($Q$10:AA55)</f>
        <v>#DIV/0!</v>
      </c>
      <c r="AO55" s="315" t="e">
        <f>SUM($Q$10:AB55)</f>
        <v>#DIV/0!</v>
      </c>
      <c r="AP55" s="127"/>
      <c r="AQ55" s="299"/>
      <c r="AR55" s="127"/>
      <c r="AS55" s="322"/>
      <c r="AT55" s="63"/>
      <c r="AU55" s="63"/>
      <c r="AV55" s="63"/>
      <c r="AW55" s="64"/>
      <c r="AX55" s="1"/>
      <c r="AY55" s="1"/>
      <c r="AZ55" s="31"/>
      <c r="BA55" s="32"/>
      <c r="BB55" s="138"/>
      <c r="BC55" s="138"/>
      <c r="BD55" s="138"/>
      <c r="BE55" s="1"/>
      <c r="BF55" s="1"/>
      <c r="BG55" s="1"/>
      <c r="BH55" s="138"/>
      <c r="BI55" s="1"/>
      <c r="BJ55" s="138"/>
      <c r="BK55" s="138"/>
      <c r="BL55" s="138"/>
      <c r="BM55" s="7"/>
    </row>
    <row r="56" spans="1:66" s="6" customFormat="1" ht="54.75" customHeight="1" x14ac:dyDescent="0.25">
      <c r="A56" s="39"/>
      <c r="B56" s="65"/>
      <c r="C56" s="44"/>
      <c r="D56" s="65"/>
      <c r="E56" s="65"/>
      <c r="F56" s="63"/>
      <c r="G56" s="64" t="s">
        <v>1124</v>
      </c>
      <c r="H56" s="74"/>
      <c r="I56" s="64"/>
      <c r="J56" s="64"/>
      <c r="K56" s="64" t="s">
        <v>120</v>
      </c>
      <c r="L56" s="71" t="s">
        <v>723</v>
      </c>
      <c r="M56" s="63" t="s">
        <v>297</v>
      </c>
      <c r="N56" s="63" t="s">
        <v>312</v>
      </c>
      <c r="O56" s="63" t="s">
        <v>313</v>
      </c>
      <c r="P56" s="126" t="s">
        <v>13</v>
      </c>
      <c r="Q56" s="262">
        <v>8</v>
      </c>
      <c r="R56" s="262">
        <v>18</v>
      </c>
      <c r="S56" s="323">
        <v>17</v>
      </c>
      <c r="T56" s="321"/>
      <c r="U56" s="319"/>
      <c r="V56" s="319"/>
      <c r="W56" s="319"/>
      <c r="X56" s="319"/>
      <c r="Y56" s="319"/>
      <c r="Z56" s="320"/>
      <c r="AA56" s="319"/>
      <c r="AB56" s="321"/>
      <c r="AC56" s="262">
        <f>SUM(Q56:AB56)</f>
        <v>43</v>
      </c>
      <c r="AD56" s="294">
        <f>+Q56</f>
        <v>8</v>
      </c>
      <c r="AE56" s="315">
        <f>SUM($Q$11:R56)</f>
        <v>1558.5255343754202</v>
      </c>
      <c r="AF56" s="315">
        <f>SUM($Q$11:S56)</f>
        <v>2885.8137501070564</v>
      </c>
      <c r="AG56" s="315" t="e">
        <f>SUM($Q$11:T56)</f>
        <v>#DIV/0!</v>
      </c>
      <c r="AH56" s="315" t="e">
        <f>SUM($Q$11:U56)</f>
        <v>#DIV/0!</v>
      </c>
      <c r="AI56" s="315" t="e">
        <f>SUM($Q$11:V56)</f>
        <v>#DIV/0!</v>
      </c>
      <c r="AJ56" s="315" t="e">
        <f>SUM($Q$11:W56)</f>
        <v>#DIV/0!</v>
      </c>
      <c r="AK56" s="315" t="e">
        <f>SUM($Q$11:X56)</f>
        <v>#DIV/0!</v>
      </c>
      <c r="AL56" s="315" t="e">
        <f>SUM($Q$11:Y56)</f>
        <v>#DIV/0!</v>
      </c>
      <c r="AM56" s="315" t="e">
        <f>SUM($Q$11:Z56)</f>
        <v>#DIV/0!</v>
      </c>
      <c r="AN56" s="315" t="e">
        <f>SUM($Q$11:AA56)</f>
        <v>#DIV/0!</v>
      </c>
      <c r="AO56" s="315" t="e">
        <f>SUM($Q$11:AB56)</f>
        <v>#DIV/0!</v>
      </c>
      <c r="AP56" s="425" t="s">
        <v>770</v>
      </c>
      <c r="AQ56" s="76" t="s">
        <v>1129</v>
      </c>
      <c r="AR56" s="425" t="s">
        <v>771</v>
      </c>
      <c r="AS56" s="76" t="s">
        <v>1130</v>
      </c>
      <c r="AT56" s="425" t="s">
        <v>772</v>
      </c>
      <c r="AU56" s="63" t="s">
        <v>1131</v>
      </c>
      <c r="AV56" s="63"/>
      <c r="AW56" s="64"/>
      <c r="AX56" s="1"/>
      <c r="AY56" s="1"/>
      <c r="AZ56" s="31"/>
      <c r="BA56" s="32"/>
      <c r="BB56" s="138"/>
      <c r="BC56" s="138"/>
      <c r="BD56" s="138"/>
      <c r="BE56" s="1"/>
      <c r="BF56" s="1"/>
      <c r="BG56" s="1"/>
      <c r="BH56" s="138"/>
      <c r="BI56" s="1"/>
      <c r="BJ56" s="138"/>
      <c r="BK56" s="138"/>
      <c r="BL56" s="138"/>
      <c r="BM56" s="7"/>
    </row>
    <row r="57" spans="1:66" s="6" customFormat="1" ht="54.75" customHeight="1" x14ac:dyDescent="0.25">
      <c r="A57" s="39"/>
      <c r="B57" s="65"/>
      <c r="C57" s="44"/>
      <c r="D57" s="65"/>
      <c r="E57" s="65"/>
      <c r="F57" s="63"/>
      <c r="G57" s="64" t="s">
        <v>1124</v>
      </c>
      <c r="H57" s="74"/>
      <c r="I57" s="64"/>
      <c r="J57" s="64"/>
      <c r="K57" s="64" t="s">
        <v>120</v>
      </c>
      <c r="L57" s="71" t="s">
        <v>723</v>
      </c>
      <c r="M57" s="63" t="s">
        <v>297</v>
      </c>
      <c r="N57" s="63" t="s">
        <v>312</v>
      </c>
      <c r="O57" s="63" t="s">
        <v>313</v>
      </c>
      <c r="P57" s="126" t="s">
        <v>14</v>
      </c>
      <c r="Q57" s="278">
        <f t="shared" ref="Q57:AB57" si="161">+Q56/Q55</f>
        <v>1</v>
      </c>
      <c r="R57" s="278">
        <f t="shared" si="161"/>
        <v>1</v>
      </c>
      <c r="S57" s="278">
        <f t="shared" si="161"/>
        <v>1</v>
      </c>
      <c r="T57" s="278" t="e">
        <f t="shared" si="161"/>
        <v>#DIV/0!</v>
      </c>
      <c r="U57" s="278" t="e">
        <f t="shared" si="161"/>
        <v>#DIV/0!</v>
      </c>
      <c r="V57" s="278" t="e">
        <f t="shared" si="161"/>
        <v>#DIV/0!</v>
      </c>
      <c r="W57" s="278" t="e">
        <f t="shared" si="161"/>
        <v>#DIV/0!</v>
      </c>
      <c r="X57" s="278" t="e">
        <f t="shared" si="161"/>
        <v>#DIV/0!</v>
      </c>
      <c r="Y57" s="278" t="e">
        <f t="shared" si="161"/>
        <v>#DIV/0!</v>
      </c>
      <c r="Z57" s="278" t="e">
        <f t="shared" si="161"/>
        <v>#DIV/0!</v>
      </c>
      <c r="AA57" s="278" t="e">
        <f t="shared" si="161"/>
        <v>#DIV/0!</v>
      </c>
      <c r="AB57" s="278" t="e">
        <f t="shared" si="161"/>
        <v>#DIV/0!</v>
      </c>
      <c r="AC57" s="278">
        <f>+AC56/AC55</f>
        <v>1</v>
      </c>
      <c r="AD57" s="121">
        <f>AD56/AD55</f>
        <v>1</v>
      </c>
      <c r="AE57" s="121">
        <f t="shared" ref="AE57" si="162">AE56/AE55</f>
        <v>1.0169654595742812</v>
      </c>
      <c r="AF57" s="121">
        <f t="shared" ref="AF57" si="163">AF56/AF55</f>
        <v>1.0151258590185097</v>
      </c>
      <c r="AG57" s="121" t="e">
        <f t="shared" ref="AG57" si="164">AG56/AG55</f>
        <v>#DIV/0!</v>
      </c>
      <c r="AH57" s="121" t="e">
        <f t="shared" ref="AH57" si="165">AH56/AH55</f>
        <v>#DIV/0!</v>
      </c>
      <c r="AI57" s="121" t="e">
        <f t="shared" ref="AI57" si="166">AI56/AI55</f>
        <v>#DIV/0!</v>
      </c>
      <c r="AJ57" s="121" t="e">
        <f t="shared" ref="AJ57" si="167">AJ56/AJ55</f>
        <v>#DIV/0!</v>
      </c>
      <c r="AK57" s="121" t="e">
        <f t="shared" ref="AK57" si="168">AK56/AK55</f>
        <v>#DIV/0!</v>
      </c>
      <c r="AL57" s="121" t="e">
        <f t="shared" ref="AL57" si="169">AL56/AL55</f>
        <v>#DIV/0!</v>
      </c>
      <c r="AM57" s="121" t="e">
        <f t="shared" ref="AM57" si="170">AM56/AM55</f>
        <v>#DIV/0!</v>
      </c>
      <c r="AN57" s="121" t="e">
        <f t="shared" ref="AN57" si="171">AN56/AN55</f>
        <v>#DIV/0!</v>
      </c>
      <c r="AO57" s="121" t="e">
        <f t="shared" ref="AO57" si="172">AO56/AO55</f>
        <v>#DIV/0!</v>
      </c>
      <c r="AP57" s="127"/>
      <c r="AQ57" s="299"/>
      <c r="AR57" s="127"/>
      <c r="AS57" s="322"/>
      <c r="AT57" s="63"/>
      <c r="AU57" s="63"/>
      <c r="AV57" s="63"/>
      <c r="AW57" s="64"/>
      <c r="AX57" s="1"/>
      <c r="AY57" s="1"/>
      <c r="AZ57" s="31"/>
      <c r="BA57" s="32"/>
      <c r="BB57" s="138"/>
      <c r="BC57" s="138"/>
      <c r="BD57" s="138"/>
      <c r="BE57" s="1"/>
      <c r="BF57" s="1"/>
      <c r="BG57" s="1"/>
      <c r="BH57" s="138"/>
      <c r="BI57" s="1"/>
      <c r="BJ57" s="138"/>
      <c r="BK57" s="138"/>
      <c r="BL57" s="138"/>
      <c r="BM57" s="7"/>
      <c r="BN57" s="52">
        <v>4</v>
      </c>
    </row>
    <row r="58" spans="1:66" s="53" customFormat="1" ht="45.75" customHeight="1" x14ac:dyDescent="0.25">
      <c r="A58" s="39" t="s">
        <v>64</v>
      </c>
      <c r="B58" s="65" t="s">
        <v>100</v>
      </c>
      <c r="C58" s="44"/>
      <c r="D58" s="63">
        <f>+D55+1</f>
        <v>17</v>
      </c>
      <c r="E58" s="63">
        <v>17</v>
      </c>
      <c r="F58" s="63">
        <f>+F55+1</f>
        <v>3</v>
      </c>
      <c r="G58" s="67" t="s">
        <v>138</v>
      </c>
      <c r="H58" s="74">
        <v>1</v>
      </c>
      <c r="I58" s="64" t="s">
        <v>43</v>
      </c>
      <c r="J58" s="64" t="s">
        <v>104</v>
      </c>
      <c r="K58" s="64" t="s">
        <v>120</v>
      </c>
      <c r="L58" s="63" t="s">
        <v>785</v>
      </c>
      <c r="M58" s="63" t="s">
        <v>297</v>
      </c>
      <c r="N58" s="63" t="s">
        <v>312</v>
      </c>
      <c r="O58" s="63" t="s">
        <v>313</v>
      </c>
      <c r="P58" s="126" t="s">
        <v>12</v>
      </c>
      <c r="Q58" s="262">
        <v>39</v>
      </c>
      <c r="R58" s="262">
        <v>78</v>
      </c>
      <c r="S58" s="262">
        <v>40</v>
      </c>
      <c r="T58" s="318"/>
      <c r="U58" s="318"/>
      <c r="V58" s="318"/>
      <c r="W58" s="318"/>
      <c r="X58" s="318"/>
      <c r="Y58" s="318"/>
      <c r="Z58" s="318"/>
      <c r="AA58" s="318"/>
      <c r="AB58" s="318"/>
      <c r="AC58" s="262">
        <f>SUM(Q58:AB58)</f>
        <v>157</v>
      </c>
      <c r="AD58" s="294">
        <f>+Q58</f>
        <v>39</v>
      </c>
      <c r="AE58" s="315">
        <f>SUM($Q$10:R58)</f>
        <v>1677.5255343754202</v>
      </c>
      <c r="AF58" s="315">
        <f>SUM($Q$10:S58)</f>
        <v>3045.8137501070564</v>
      </c>
      <c r="AG58" s="315" t="e">
        <f>SUM($Q$10:T58)</f>
        <v>#DIV/0!</v>
      </c>
      <c r="AH58" s="315" t="e">
        <f>SUM($Q$10:U58)</f>
        <v>#DIV/0!</v>
      </c>
      <c r="AI58" s="315" t="e">
        <f>SUM($Q$10:V58)</f>
        <v>#DIV/0!</v>
      </c>
      <c r="AJ58" s="315" t="e">
        <f>SUM($Q$10:W58)</f>
        <v>#DIV/0!</v>
      </c>
      <c r="AK58" s="315" t="e">
        <f>SUM($Q$10:X58)</f>
        <v>#DIV/0!</v>
      </c>
      <c r="AL58" s="315" t="e">
        <f>SUM($Q$10:Y58)</f>
        <v>#DIV/0!</v>
      </c>
      <c r="AM58" s="315" t="e">
        <f>SUM($Q$10:Z58)</f>
        <v>#DIV/0!</v>
      </c>
      <c r="AN58" s="315" t="e">
        <f>SUM($Q$10:AA58)</f>
        <v>#DIV/0!</v>
      </c>
      <c r="AO58" s="315" t="e">
        <f>SUM($Q$10:AB58)</f>
        <v>#DIV/0!</v>
      </c>
      <c r="AP58" s="127"/>
      <c r="AQ58" s="299"/>
      <c r="AR58" s="127"/>
      <c r="AS58" s="322"/>
      <c r="AT58" s="93"/>
      <c r="AU58" s="93"/>
      <c r="AV58" s="93"/>
      <c r="AW58" s="324"/>
      <c r="AX58" s="56"/>
      <c r="AY58" s="56"/>
      <c r="AZ58" s="57"/>
      <c r="BA58" s="58"/>
      <c r="BB58" s="2"/>
      <c r="BC58" s="2"/>
      <c r="BD58" s="2"/>
      <c r="BE58" s="56"/>
      <c r="BF58" s="56"/>
      <c r="BG58" s="56"/>
      <c r="BH58" s="2"/>
      <c r="BI58" s="56"/>
      <c r="BJ58" s="2"/>
      <c r="BK58" s="2"/>
      <c r="BL58" s="2"/>
      <c r="BM58" s="97"/>
    </row>
    <row r="59" spans="1:66" s="53" customFormat="1" ht="45.75" customHeight="1" x14ac:dyDescent="0.25">
      <c r="A59" s="39"/>
      <c r="B59" s="65"/>
      <c r="C59" s="44"/>
      <c r="D59" s="65"/>
      <c r="E59" s="65"/>
      <c r="F59" s="63"/>
      <c r="G59" s="67" t="s">
        <v>138</v>
      </c>
      <c r="H59" s="74"/>
      <c r="I59" s="64"/>
      <c r="J59" s="64"/>
      <c r="K59" s="64" t="s">
        <v>120</v>
      </c>
      <c r="L59" s="63" t="s">
        <v>785</v>
      </c>
      <c r="M59" s="63" t="s">
        <v>297</v>
      </c>
      <c r="N59" s="63" t="s">
        <v>312</v>
      </c>
      <c r="O59" s="63" t="s">
        <v>313</v>
      </c>
      <c r="P59" s="126" t="s">
        <v>13</v>
      </c>
      <c r="Q59" s="262">
        <v>37</v>
      </c>
      <c r="R59" s="262">
        <v>77</v>
      </c>
      <c r="S59" s="262">
        <v>36</v>
      </c>
      <c r="T59" s="318"/>
      <c r="U59" s="318"/>
      <c r="V59" s="318"/>
      <c r="W59" s="318"/>
      <c r="X59" s="318"/>
      <c r="Y59" s="318"/>
      <c r="Z59" s="318"/>
      <c r="AA59" s="318"/>
      <c r="AB59" s="318"/>
      <c r="AC59" s="262">
        <f>SUM(Q59:AB59)</f>
        <v>150</v>
      </c>
      <c r="AD59" s="294">
        <f>+Q59</f>
        <v>37</v>
      </c>
      <c r="AE59" s="315">
        <f>SUM($Q$11:R59)</f>
        <v>1791.5255343754202</v>
      </c>
      <c r="AF59" s="315">
        <f>SUM($Q$11:S59)</f>
        <v>3195.8137501070564</v>
      </c>
      <c r="AG59" s="315" t="e">
        <f>SUM($Q$11:T59)</f>
        <v>#DIV/0!</v>
      </c>
      <c r="AH59" s="315" t="e">
        <f>SUM($Q$11:U59)</f>
        <v>#DIV/0!</v>
      </c>
      <c r="AI59" s="315" t="e">
        <f>SUM($Q$11:V59)</f>
        <v>#DIV/0!</v>
      </c>
      <c r="AJ59" s="315" t="e">
        <f>SUM($Q$11:W59)</f>
        <v>#DIV/0!</v>
      </c>
      <c r="AK59" s="315" t="e">
        <f>SUM($Q$11:X59)</f>
        <v>#DIV/0!</v>
      </c>
      <c r="AL59" s="315" t="e">
        <f>SUM($Q$11:Y59)</f>
        <v>#DIV/0!</v>
      </c>
      <c r="AM59" s="315" t="e">
        <f>SUM($Q$11:Z59)</f>
        <v>#DIV/0!</v>
      </c>
      <c r="AN59" s="315" t="e">
        <f>SUM($Q$11:AA59)</f>
        <v>#DIV/0!</v>
      </c>
      <c r="AO59" s="315" t="e">
        <f>SUM($Q$11:AB59)</f>
        <v>#DIV/0!</v>
      </c>
      <c r="AP59" s="127" t="s">
        <v>783</v>
      </c>
      <c r="AQ59" s="127" t="s">
        <v>784</v>
      </c>
      <c r="AR59" s="127" t="s">
        <v>783</v>
      </c>
      <c r="AS59" s="127" t="s">
        <v>784</v>
      </c>
      <c r="AT59" s="127" t="s">
        <v>783</v>
      </c>
      <c r="AU59" s="127" t="s">
        <v>784</v>
      </c>
      <c r="AV59" s="93"/>
      <c r="AW59" s="324"/>
      <c r="AX59" s="56"/>
      <c r="AY59" s="56"/>
      <c r="AZ59" s="57"/>
      <c r="BA59" s="58"/>
      <c r="BB59" s="2"/>
      <c r="BC59" s="2"/>
      <c r="BD59" s="2"/>
      <c r="BE59" s="56"/>
      <c r="BF59" s="56"/>
      <c r="BG59" s="56"/>
      <c r="BH59" s="2"/>
      <c r="BI59" s="56"/>
      <c r="BJ59" s="2"/>
      <c r="BK59" s="2"/>
      <c r="BL59" s="2"/>
      <c r="BM59" s="97"/>
    </row>
    <row r="60" spans="1:66" s="53" customFormat="1" ht="45.75" customHeight="1" thickBot="1" x14ac:dyDescent="0.3">
      <c r="A60" s="100"/>
      <c r="B60" s="115"/>
      <c r="C60" s="110"/>
      <c r="D60" s="115"/>
      <c r="E60" s="115"/>
      <c r="F60" s="103"/>
      <c r="G60" s="181" t="s">
        <v>138</v>
      </c>
      <c r="H60" s="166"/>
      <c r="I60" s="102"/>
      <c r="J60" s="102"/>
      <c r="K60" s="102" t="s">
        <v>120</v>
      </c>
      <c r="L60" s="103" t="s">
        <v>785</v>
      </c>
      <c r="M60" s="103" t="s">
        <v>297</v>
      </c>
      <c r="N60" s="103" t="s">
        <v>312</v>
      </c>
      <c r="O60" s="103" t="s">
        <v>313</v>
      </c>
      <c r="P60" s="263" t="s">
        <v>14</v>
      </c>
      <c r="Q60" s="264">
        <f t="shared" ref="Q60:AB60" si="173">+Q59/Q58</f>
        <v>0.94871794871794868</v>
      </c>
      <c r="R60" s="264">
        <f t="shared" si="173"/>
        <v>0.98717948717948723</v>
      </c>
      <c r="S60" s="264">
        <f t="shared" si="173"/>
        <v>0.9</v>
      </c>
      <c r="T60" s="278" t="e">
        <f t="shared" si="173"/>
        <v>#DIV/0!</v>
      </c>
      <c r="U60" s="278" t="e">
        <f t="shared" si="173"/>
        <v>#DIV/0!</v>
      </c>
      <c r="V60" s="278" t="e">
        <f t="shared" si="173"/>
        <v>#DIV/0!</v>
      </c>
      <c r="W60" s="278" t="e">
        <f t="shared" si="173"/>
        <v>#DIV/0!</v>
      </c>
      <c r="X60" s="278" t="e">
        <f t="shared" si="173"/>
        <v>#DIV/0!</v>
      </c>
      <c r="Y60" s="278" t="e">
        <f t="shared" si="173"/>
        <v>#DIV/0!</v>
      </c>
      <c r="Z60" s="278" t="e">
        <f t="shared" si="173"/>
        <v>#DIV/0!</v>
      </c>
      <c r="AA60" s="278" t="e">
        <f t="shared" si="173"/>
        <v>#DIV/0!</v>
      </c>
      <c r="AB60" s="278" t="e">
        <f t="shared" si="173"/>
        <v>#DIV/0!</v>
      </c>
      <c r="AC60" s="264">
        <f>+AC59/AC58</f>
        <v>0.95541401273885351</v>
      </c>
      <c r="AD60" s="121">
        <f>AD59/AD58</f>
        <v>0.94871794871794868</v>
      </c>
      <c r="AE60" s="121">
        <f t="shared" ref="AE60" si="174">AE59/AE58</f>
        <v>1.0679572368133547</v>
      </c>
      <c r="AF60" s="121">
        <f t="shared" ref="AF60" si="175">AF59/AF58</f>
        <v>1.0492479226593312</v>
      </c>
      <c r="AG60" s="121" t="e">
        <f t="shared" ref="AG60" si="176">AG59/AG58</f>
        <v>#DIV/0!</v>
      </c>
      <c r="AH60" s="121" t="e">
        <f t="shared" ref="AH60" si="177">AH59/AH58</f>
        <v>#DIV/0!</v>
      </c>
      <c r="AI60" s="121" t="e">
        <f t="shared" ref="AI60" si="178">AI59/AI58</f>
        <v>#DIV/0!</v>
      </c>
      <c r="AJ60" s="121" t="e">
        <f t="shared" ref="AJ60" si="179">AJ59/AJ58</f>
        <v>#DIV/0!</v>
      </c>
      <c r="AK60" s="121" t="e">
        <f t="shared" ref="AK60" si="180">AK59/AK58</f>
        <v>#DIV/0!</v>
      </c>
      <c r="AL60" s="121" t="e">
        <f t="shared" ref="AL60" si="181">AL59/AL58</f>
        <v>#DIV/0!</v>
      </c>
      <c r="AM60" s="121" t="e">
        <f t="shared" ref="AM60" si="182">AM59/AM58</f>
        <v>#DIV/0!</v>
      </c>
      <c r="AN60" s="121" t="e">
        <f t="shared" ref="AN60" si="183">AN59/AN58</f>
        <v>#DIV/0!</v>
      </c>
      <c r="AO60" s="121" t="e">
        <f t="shared" ref="AO60" si="184">AO59/AO58</f>
        <v>#DIV/0!</v>
      </c>
      <c r="AP60" s="325"/>
      <c r="AQ60" s="326"/>
      <c r="AR60" s="325"/>
      <c r="AS60" s="327"/>
      <c r="AT60" s="328"/>
      <c r="AU60" s="328"/>
      <c r="AV60" s="328"/>
      <c r="AW60" s="329"/>
      <c r="AX60" s="183"/>
      <c r="AY60" s="183"/>
      <c r="AZ60" s="184"/>
      <c r="BA60" s="185"/>
      <c r="BB60" s="182"/>
      <c r="BC60" s="182"/>
      <c r="BD60" s="182"/>
      <c r="BE60" s="183"/>
      <c r="BF60" s="183"/>
      <c r="BG60" s="183"/>
      <c r="BH60" s="182"/>
      <c r="BI60" s="183"/>
      <c r="BJ60" s="182"/>
      <c r="BK60" s="182"/>
      <c r="BL60" s="182"/>
      <c r="BM60" s="186"/>
      <c r="BN60" s="52">
        <v>5</v>
      </c>
    </row>
    <row r="61" spans="1:66" s="53" customFormat="1" ht="25.5" customHeight="1" x14ac:dyDescent="0.25">
      <c r="A61" s="108" t="s">
        <v>83</v>
      </c>
      <c r="B61" s="112" t="s">
        <v>101</v>
      </c>
      <c r="C61" s="187" t="s">
        <v>75</v>
      </c>
      <c r="D61" s="63">
        <f>+D58+1</f>
        <v>18</v>
      </c>
      <c r="E61" s="84">
        <v>1</v>
      </c>
      <c r="F61" s="63">
        <f>+F58+1</f>
        <v>4</v>
      </c>
      <c r="G61" s="112" t="s">
        <v>1125</v>
      </c>
      <c r="H61" s="167">
        <f>+(21*100%)/32</f>
        <v>0.65625</v>
      </c>
      <c r="I61" s="83" t="s">
        <v>52</v>
      </c>
      <c r="J61" s="83" t="s">
        <v>109</v>
      </c>
      <c r="K61" s="83" t="s">
        <v>121</v>
      </c>
      <c r="L61" s="117" t="s">
        <v>381</v>
      </c>
      <c r="M61" s="84" t="s">
        <v>297</v>
      </c>
      <c r="N61" s="84" t="s">
        <v>314</v>
      </c>
      <c r="O61" s="84" t="s">
        <v>315</v>
      </c>
      <c r="P61" s="217" t="s">
        <v>12</v>
      </c>
      <c r="Q61" s="330">
        <f>(15*H61)/21</f>
        <v>0.46875</v>
      </c>
      <c r="R61" s="330">
        <v>0</v>
      </c>
      <c r="S61" s="331">
        <v>0</v>
      </c>
      <c r="T61" s="332">
        <v>0.16</v>
      </c>
      <c r="U61" s="274">
        <v>0.03</v>
      </c>
      <c r="V61" s="122"/>
      <c r="W61" s="274"/>
      <c r="X61" s="274"/>
      <c r="Y61" s="274"/>
      <c r="Z61" s="274"/>
      <c r="AA61" s="274"/>
      <c r="AB61" s="333"/>
      <c r="AC61" s="334">
        <f>SUM(Q61:AB61)</f>
        <v>0.65875000000000006</v>
      </c>
      <c r="AD61" s="335">
        <f>+Q61</f>
        <v>0.46875</v>
      </c>
      <c r="AE61" s="315">
        <f>SUM($Q$10:R61)</f>
        <v>1793.9301818113177</v>
      </c>
      <c r="AF61" s="315">
        <f>SUM($Q$10:S61)</f>
        <v>3199.118397542954</v>
      </c>
      <c r="AG61" s="315" t="e">
        <f>SUM($Q$10:T61)</f>
        <v>#DIV/0!</v>
      </c>
      <c r="AH61" s="315" t="e">
        <f>SUM($Q$10:U61)</f>
        <v>#DIV/0!</v>
      </c>
      <c r="AI61" s="315" t="e">
        <f>SUM($Q$10:V61)</f>
        <v>#DIV/0!</v>
      </c>
      <c r="AJ61" s="315" t="e">
        <f>SUM($Q$10:W61)</f>
        <v>#DIV/0!</v>
      </c>
      <c r="AK61" s="315" t="e">
        <f>SUM($Q$10:X61)</f>
        <v>#DIV/0!</v>
      </c>
      <c r="AL61" s="315" t="e">
        <f>SUM($Q$10:Y61)</f>
        <v>#DIV/0!</v>
      </c>
      <c r="AM61" s="315" t="e">
        <f>SUM($Q$10:Z61)</f>
        <v>#DIV/0!</v>
      </c>
      <c r="AN61" s="315" t="e">
        <f>SUM($Q$10:AA61)</f>
        <v>#DIV/0!</v>
      </c>
      <c r="AO61" s="336" t="e">
        <f>SUM($Q$10:AB61)</f>
        <v>#DIV/0!</v>
      </c>
      <c r="AP61" s="283"/>
      <c r="AQ61" s="284"/>
      <c r="AR61" s="284"/>
      <c r="AS61" s="284"/>
      <c r="AT61" s="337"/>
      <c r="AU61" s="337"/>
      <c r="AV61" s="337"/>
      <c r="AW61" s="337"/>
      <c r="AX61" s="190"/>
      <c r="AY61" s="190"/>
      <c r="AZ61" s="190"/>
      <c r="BA61" s="190"/>
      <c r="BB61" s="190"/>
      <c r="BC61" s="190"/>
      <c r="BD61" s="190"/>
      <c r="BE61" s="190"/>
      <c r="BF61" s="190"/>
      <c r="BG61" s="190"/>
      <c r="BH61" s="190"/>
      <c r="BI61" s="190"/>
      <c r="BJ61" s="190"/>
      <c r="BK61" s="190"/>
      <c r="BL61" s="190"/>
      <c r="BM61" s="191"/>
    </row>
    <row r="62" spans="1:66" s="53" customFormat="1" ht="22.5" customHeight="1" x14ac:dyDescent="0.25">
      <c r="A62" s="39"/>
      <c r="B62" s="65"/>
      <c r="C62" s="59" t="s">
        <v>75</v>
      </c>
      <c r="D62" s="306"/>
      <c r="E62" s="306"/>
      <c r="F62" s="307"/>
      <c r="G62" s="65" t="s">
        <v>1125</v>
      </c>
      <c r="H62" s="168"/>
      <c r="I62" s="64"/>
      <c r="J62" s="64"/>
      <c r="K62" s="64" t="s">
        <v>121</v>
      </c>
      <c r="L62" s="71" t="s">
        <v>381</v>
      </c>
      <c r="M62" s="63" t="s">
        <v>297</v>
      </c>
      <c r="N62" s="63" t="s">
        <v>314</v>
      </c>
      <c r="O62" s="63" t="s">
        <v>315</v>
      </c>
      <c r="P62" s="126" t="s">
        <v>13</v>
      </c>
      <c r="Q62" s="295">
        <v>0.46879999999999999</v>
      </c>
      <c r="R62" s="296">
        <v>0</v>
      </c>
      <c r="S62" s="338">
        <v>0</v>
      </c>
      <c r="T62" s="339">
        <v>0.16</v>
      </c>
      <c r="U62" s="274" t="s">
        <v>15</v>
      </c>
      <c r="V62" s="274"/>
      <c r="W62" s="274"/>
      <c r="X62" s="274"/>
      <c r="Y62" s="274"/>
      <c r="Z62" s="274"/>
      <c r="AA62" s="274"/>
      <c r="AB62" s="333"/>
      <c r="AC62" s="276">
        <f>SUM(Q62:AB62)</f>
        <v>0.62880000000000003</v>
      </c>
      <c r="AD62" s="335">
        <f>+Q62</f>
        <v>0.46879999999999999</v>
      </c>
      <c r="AE62" s="315">
        <f>SUM($Q$11:R62)</f>
        <v>1794.3989818113178</v>
      </c>
      <c r="AF62" s="315">
        <f>SUM($Q$11:S62)</f>
        <v>3199.5871975429541</v>
      </c>
      <c r="AG62" s="315" t="e">
        <f>SUM($Q$11:T62)</f>
        <v>#DIV/0!</v>
      </c>
      <c r="AH62" s="315" t="e">
        <f>SUM($Q$11:U62)</f>
        <v>#DIV/0!</v>
      </c>
      <c r="AI62" s="315" t="e">
        <f>SUM($Q$11:V62)</f>
        <v>#DIV/0!</v>
      </c>
      <c r="AJ62" s="315" t="e">
        <f>SUM($Q$11:W62)</f>
        <v>#DIV/0!</v>
      </c>
      <c r="AK62" s="315" t="e">
        <f>SUM($Q$11:X62)</f>
        <v>#DIV/0!</v>
      </c>
      <c r="AL62" s="315" t="e">
        <f>SUM($Q$11:Y62)</f>
        <v>#DIV/0!</v>
      </c>
      <c r="AM62" s="315" t="e">
        <f>SUM($Q$11:Z62)</f>
        <v>#DIV/0!</v>
      </c>
      <c r="AN62" s="315" t="e">
        <f>SUM($Q$11:AA62)</f>
        <v>#DIV/0!</v>
      </c>
      <c r="AO62" s="336" t="e">
        <f>SUM($Q$11:AB62)</f>
        <v>#DIV/0!</v>
      </c>
      <c r="AP62" s="147" t="s">
        <v>1164</v>
      </c>
      <c r="AQ62" s="65" t="s">
        <v>1084</v>
      </c>
      <c r="AR62" s="340"/>
      <c r="AS62" s="340"/>
      <c r="AT62" s="301"/>
      <c r="AU62" s="301"/>
      <c r="AV62" s="147" t="s">
        <v>1165</v>
      </c>
      <c r="AW62" s="65" t="s">
        <v>1149</v>
      </c>
      <c r="AX62" s="141"/>
      <c r="AY62" s="141"/>
      <c r="AZ62" s="141"/>
      <c r="BA62" s="141"/>
      <c r="BB62" s="141"/>
      <c r="BC62" s="141"/>
      <c r="BD62" s="141"/>
      <c r="BE62" s="141"/>
      <c r="BF62" s="141"/>
      <c r="BG62" s="141"/>
      <c r="BH62" s="141"/>
      <c r="BI62" s="141"/>
      <c r="BJ62" s="141"/>
      <c r="BK62" s="141"/>
      <c r="BL62" s="141"/>
      <c r="BM62" s="86"/>
    </row>
    <row r="63" spans="1:66" s="53" customFormat="1" ht="34.5" customHeight="1" thickBot="1" x14ac:dyDescent="0.3">
      <c r="A63" s="91"/>
      <c r="B63" s="113"/>
      <c r="C63" s="188" t="s">
        <v>75</v>
      </c>
      <c r="D63" s="426"/>
      <c r="E63" s="426"/>
      <c r="F63" s="427"/>
      <c r="G63" s="113" t="s">
        <v>1125</v>
      </c>
      <c r="H63" s="169"/>
      <c r="I63" s="114"/>
      <c r="J63" s="114"/>
      <c r="K63" s="114" t="s">
        <v>121</v>
      </c>
      <c r="L63" s="189" t="s">
        <v>381</v>
      </c>
      <c r="M63" s="109" t="s">
        <v>297</v>
      </c>
      <c r="N63" s="109" t="s">
        <v>314</v>
      </c>
      <c r="O63" s="109" t="s">
        <v>315</v>
      </c>
      <c r="P63" s="341" t="s">
        <v>14</v>
      </c>
      <c r="Q63" s="270">
        <f t="shared" ref="Q63" si="185">+Q62/Q61</f>
        <v>1.0001066666666667</v>
      </c>
      <c r="R63" s="270">
        <v>0</v>
      </c>
      <c r="S63" s="271">
        <v>0</v>
      </c>
      <c r="T63" s="342">
        <f t="shared" ref="T63" si="186">+T62/T61</f>
        <v>1</v>
      </c>
      <c r="U63" s="278" t="e">
        <f t="shared" ref="U63" si="187">+U62/U61</f>
        <v>#VALUE!</v>
      </c>
      <c r="V63" s="278" t="e">
        <f t="shared" ref="V63" si="188">+V62/V61</f>
        <v>#DIV/0!</v>
      </c>
      <c r="W63" s="278" t="e">
        <f t="shared" ref="W63" si="189">+W62/W61</f>
        <v>#DIV/0!</v>
      </c>
      <c r="X63" s="278" t="e">
        <f t="shared" ref="X63" si="190">+X62/X61</f>
        <v>#DIV/0!</v>
      </c>
      <c r="Y63" s="278" t="e">
        <f t="shared" ref="Y63" si="191">+Y62/Y61</f>
        <v>#DIV/0!</v>
      </c>
      <c r="Z63" s="278" t="e">
        <f t="shared" ref="Z63" si="192">+Z62/Z61</f>
        <v>#DIV/0!</v>
      </c>
      <c r="AA63" s="278" t="e">
        <f t="shared" ref="AA63" si="193">+AA62/AA61</f>
        <v>#DIV/0!</v>
      </c>
      <c r="AB63" s="343" t="e">
        <f t="shared" ref="AB63" si="194">+AB62/AB61</f>
        <v>#DIV/0!</v>
      </c>
      <c r="AC63" s="277">
        <f>+AC62/AC61</f>
        <v>0.95453510436432631</v>
      </c>
      <c r="AD63" s="344">
        <f>AD62/AD61</f>
        <v>1.0001066666666667</v>
      </c>
      <c r="AE63" s="121">
        <f t="shared" ref="AE63" si="195">AE62/AE61</f>
        <v>1.000261325666268</v>
      </c>
      <c r="AF63" s="121">
        <f t="shared" ref="AF63" si="196">AF62/AF61</f>
        <v>1.0001465403719851</v>
      </c>
      <c r="AG63" s="121" t="e">
        <f t="shared" ref="AG63" si="197">AG62/AG61</f>
        <v>#DIV/0!</v>
      </c>
      <c r="AH63" s="121" t="e">
        <f t="shared" ref="AH63" si="198">AH62/AH61</f>
        <v>#DIV/0!</v>
      </c>
      <c r="AI63" s="121" t="e">
        <f t="shared" ref="AI63" si="199">AI62/AI61</f>
        <v>#DIV/0!</v>
      </c>
      <c r="AJ63" s="121" t="e">
        <f t="shared" ref="AJ63" si="200">AJ62/AJ61</f>
        <v>#DIV/0!</v>
      </c>
      <c r="AK63" s="121" t="e">
        <f t="shared" ref="AK63" si="201">AK62/AK61</f>
        <v>#DIV/0!</v>
      </c>
      <c r="AL63" s="121" t="e">
        <f t="shared" ref="AL63" si="202">AL62/AL61</f>
        <v>#DIV/0!</v>
      </c>
      <c r="AM63" s="121" t="e">
        <f t="shared" ref="AM63" si="203">AM62/AM61</f>
        <v>#DIV/0!</v>
      </c>
      <c r="AN63" s="121" t="e">
        <f t="shared" ref="AN63" si="204">AN62/AN61</f>
        <v>#DIV/0!</v>
      </c>
      <c r="AO63" s="345" t="e">
        <f t="shared" ref="AO63" si="205">AO62/AO61</f>
        <v>#DIV/0!</v>
      </c>
      <c r="AP63" s="289"/>
      <c r="AQ63" s="290"/>
      <c r="AR63" s="290"/>
      <c r="AS63" s="290"/>
      <c r="AT63" s="346"/>
      <c r="AU63" s="346"/>
      <c r="AV63" s="346"/>
      <c r="AW63" s="346"/>
      <c r="AX63" s="192"/>
      <c r="AY63" s="192"/>
      <c r="AZ63" s="192"/>
      <c r="BA63" s="192"/>
      <c r="BB63" s="192"/>
      <c r="BC63" s="192"/>
      <c r="BD63" s="192"/>
      <c r="BE63" s="192"/>
      <c r="BF63" s="192"/>
      <c r="BG63" s="192"/>
      <c r="BH63" s="192"/>
      <c r="BI63" s="192"/>
      <c r="BJ63" s="192"/>
      <c r="BK63" s="192"/>
      <c r="BL63" s="192"/>
      <c r="BM63" s="193"/>
      <c r="BN63" s="52">
        <v>6</v>
      </c>
    </row>
    <row r="64" spans="1:66" s="6" customFormat="1" ht="51" customHeight="1" x14ac:dyDescent="0.25">
      <c r="A64" s="108" t="s">
        <v>83</v>
      </c>
      <c r="B64" s="112" t="s">
        <v>101</v>
      </c>
      <c r="C64" s="187" t="s">
        <v>75</v>
      </c>
      <c r="D64" s="63">
        <f>+D61+1</f>
        <v>19</v>
      </c>
      <c r="E64" s="84">
        <v>18</v>
      </c>
      <c r="F64" s="63">
        <f>+F61+1</f>
        <v>5</v>
      </c>
      <c r="G64" s="83" t="s">
        <v>1128</v>
      </c>
      <c r="H64" s="194">
        <v>7</v>
      </c>
      <c r="I64" s="83" t="s">
        <v>52</v>
      </c>
      <c r="J64" s="83" t="s">
        <v>109</v>
      </c>
      <c r="K64" s="83" t="s">
        <v>120</v>
      </c>
      <c r="L64" s="84" t="s">
        <v>382</v>
      </c>
      <c r="M64" s="84" t="s">
        <v>297</v>
      </c>
      <c r="N64" s="84" t="s">
        <v>314</v>
      </c>
      <c r="O64" s="84" t="s">
        <v>315</v>
      </c>
      <c r="P64" s="217" t="s">
        <v>12</v>
      </c>
      <c r="Q64" s="311">
        <v>0</v>
      </c>
      <c r="R64" s="311">
        <v>0</v>
      </c>
      <c r="S64" s="347">
        <v>2</v>
      </c>
      <c r="T64" s="348">
        <v>2</v>
      </c>
      <c r="U64" s="262" t="s">
        <v>521</v>
      </c>
      <c r="V64" s="262"/>
      <c r="W64" s="262"/>
      <c r="X64" s="262"/>
      <c r="Y64" s="262">
        <v>3</v>
      </c>
      <c r="Z64" s="262"/>
      <c r="AA64" s="262"/>
      <c r="AB64" s="349"/>
      <c r="AC64" s="350">
        <f>SUM(Q64:AB64)</f>
        <v>7</v>
      </c>
      <c r="AD64" s="335">
        <f>+Q64</f>
        <v>0</v>
      </c>
      <c r="AE64" s="315">
        <f>SUM($Q$10:R64)</f>
        <v>1795.3990884779844</v>
      </c>
      <c r="AF64" s="315">
        <f>SUM($Q$10:S64)</f>
        <v>3202.5873042096209</v>
      </c>
      <c r="AG64" s="315" t="e">
        <f>SUM($Q$10:T64)</f>
        <v>#DIV/0!</v>
      </c>
      <c r="AH64" s="315" t="e">
        <f>SUM($Q$10:U64)</f>
        <v>#DIV/0!</v>
      </c>
      <c r="AI64" s="315" t="e">
        <f>SUM($Q$10:V64)</f>
        <v>#DIV/0!</v>
      </c>
      <c r="AJ64" s="315" t="e">
        <f>SUM($Q$10:W64)</f>
        <v>#DIV/0!</v>
      </c>
      <c r="AK64" s="315" t="e">
        <f>SUM($Q$10:X64)</f>
        <v>#DIV/0!</v>
      </c>
      <c r="AL64" s="315" t="e">
        <f>SUM($Q$10:Y64)</f>
        <v>#DIV/0!</v>
      </c>
      <c r="AM64" s="315" t="e">
        <f>SUM($Q$10:Z64)</f>
        <v>#DIV/0!</v>
      </c>
      <c r="AN64" s="315" t="e">
        <f>SUM($Q$10:AA64)</f>
        <v>#DIV/0!</v>
      </c>
      <c r="AO64" s="336" t="e">
        <f>SUM($Q$10:AB64)</f>
        <v>#DIV/0!</v>
      </c>
      <c r="AP64" s="283" t="s">
        <v>15</v>
      </c>
      <c r="AQ64" s="284"/>
      <c r="AR64" s="284"/>
      <c r="AS64" s="284"/>
      <c r="AT64" s="285"/>
      <c r="AU64" s="285"/>
      <c r="AV64" s="285"/>
      <c r="AW64" s="285"/>
      <c r="AX64" s="95"/>
      <c r="AY64" s="95"/>
      <c r="AZ64" s="95"/>
      <c r="BA64" s="95"/>
      <c r="BB64" s="95"/>
      <c r="BC64" s="95"/>
      <c r="BD64" s="95"/>
      <c r="BE64" s="95"/>
      <c r="BF64" s="95"/>
      <c r="BG64" s="95"/>
      <c r="BH64" s="95"/>
      <c r="BI64" s="95"/>
      <c r="BJ64" s="95"/>
      <c r="BK64" s="95"/>
      <c r="BL64" s="95"/>
      <c r="BM64" s="96"/>
    </row>
    <row r="65" spans="1:66" s="6" customFormat="1" ht="42.75" customHeight="1" x14ac:dyDescent="0.25">
      <c r="A65" s="39"/>
      <c r="B65" s="65"/>
      <c r="C65" s="59" t="s">
        <v>75</v>
      </c>
      <c r="D65" s="306"/>
      <c r="E65" s="306"/>
      <c r="F65" s="307"/>
      <c r="G65" s="64" t="s">
        <v>1128</v>
      </c>
      <c r="H65" s="170"/>
      <c r="I65" s="64"/>
      <c r="J65" s="64"/>
      <c r="K65" s="64" t="s">
        <v>120</v>
      </c>
      <c r="L65" s="63" t="s">
        <v>382</v>
      </c>
      <c r="M65" s="63" t="s">
        <v>297</v>
      </c>
      <c r="N65" s="63" t="s">
        <v>314</v>
      </c>
      <c r="O65" s="63" t="s">
        <v>315</v>
      </c>
      <c r="P65" s="126" t="s">
        <v>13</v>
      </c>
      <c r="Q65" s="262">
        <v>0</v>
      </c>
      <c r="R65" s="262">
        <v>1</v>
      </c>
      <c r="S65" s="268">
        <v>1</v>
      </c>
      <c r="T65" s="348">
        <v>2</v>
      </c>
      <c r="U65" s="262"/>
      <c r="V65" s="262"/>
      <c r="W65" s="262"/>
      <c r="X65" s="262"/>
      <c r="Y65" s="262"/>
      <c r="Z65" s="262"/>
      <c r="AA65" s="262"/>
      <c r="AB65" s="349"/>
      <c r="AC65" s="351">
        <f>SUM(Q65:AB65)</f>
        <v>4</v>
      </c>
      <c r="AD65" s="335">
        <f>+Q65</f>
        <v>0</v>
      </c>
      <c r="AE65" s="315">
        <f>SUM($Q$11:R65)</f>
        <v>1796.3990884779844</v>
      </c>
      <c r="AF65" s="315">
        <f>SUM($Q$11:S65)</f>
        <v>3204.5873042096209</v>
      </c>
      <c r="AG65" s="315" t="e">
        <f>SUM($Q$11:T65)</f>
        <v>#DIV/0!</v>
      </c>
      <c r="AH65" s="315" t="e">
        <f>SUM($Q$11:U65)</f>
        <v>#DIV/0!</v>
      </c>
      <c r="AI65" s="315" t="e">
        <f>SUM($Q$11:V65)</f>
        <v>#DIV/0!</v>
      </c>
      <c r="AJ65" s="315" t="e">
        <f>SUM($Q$11:W65)</f>
        <v>#DIV/0!</v>
      </c>
      <c r="AK65" s="315" t="e">
        <f>SUM($Q$11:X65)</f>
        <v>#DIV/0!</v>
      </c>
      <c r="AL65" s="315" t="e">
        <f>SUM($Q$11:Y65)</f>
        <v>#DIV/0!</v>
      </c>
      <c r="AM65" s="315" t="e">
        <f>SUM($Q$11:Z65)</f>
        <v>#DIV/0!</v>
      </c>
      <c r="AN65" s="315" t="e">
        <f>SUM($Q$11:AA65)</f>
        <v>#DIV/0!</v>
      </c>
      <c r="AO65" s="336" t="e">
        <f>SUM($Q$11:AB65)</f>
        <v>#DIV/0!</v>
      </c>
      <c r="AP65" s="352"/>
      <c r="AQ65" s="127"/>
      <c r="AR65" s="127" t="s">
        <v>1086</v>
      </c>
      <c r="AS65" s="127" t="s">
        <v>1085</v>
      </c>
      <c r="AT65" s="127" t="s">
        <v>1086</v>
      </c>
      <c r="AU65" s="127" t="s">
        <v>1087</v>
      </c>
      <c r="AV65" s="127" t="s">
        <v>1086</v>
      </c>
      <c r="AW65" s="127" t="s">
        <v>1148</v>
      </c>
      <c r="AX65" s="177"/>
      <c r="AY65" s="177"/>
      <c r="AZ65" s="177"/>
      <c r="BA65" s="177"/>
      <c r="BB65" s="177"/>
      <c r="BC65" s="177"/>
      <c r="BD65" s="177"/>
      <c r="BE65" s="177"/>
      <c r="BF65" s="177"/>
      <c r="BG65" s="177"/>
      <c r="BH65" s="177"/>
      <c r="BI65" s="177"/>
      <c r="BJ65" s="177"/>
      <c r="BK65" s="177"/>
      <c r="BL65" s="177"/>
      <c r="BM65" s="179"/>
    </row>
    <row r="66" spans="1:66" s="6" customFormat="1" ht="57" customHeight="1" thickBot="1" x14ac:dyDescent="0.3">
      <c r="A66" s="91"/>
      <c r="B66" s="113"/>
      <c r="C66" s="188" t="s">
        <v>75</v>
      </c>
      <c r="D66" s="426"/>
      <c r="E66" s="426"/>
      <c r="F66" s="427"/>
      <c r="G66" s="114" t="s">
        <v>1128</v>
      </c>
      <c r="H66" s="195"/>
      <c r="I66" s="114"/>
      <c r="J66" s="114"/>
      <c r="K66" s="114" t="s">
        <v>120</v>
      </c>
      <c r="L66" s="109" t="s">
        <v>382</v>
      </c>
      <c r="M66" s="109" t="s">
        <v>297</v>
      </c>
      <c r="N66" s="109" t="s">
        <v>314</v>
      </c>
      <c r="O66" s="109" t="s">
        <v>315</v>
      </c>
      <c r="P66" s="341" t="s">
        <v>14</v>
      </c>
      <c r="Q66" s="270">
        <v>0</v>
      </c>
      <c r="R66" s="270">
        <v>1</v>
      </c>
      <c r="S66" s="271">
        <v>1</v>
      </c>
      <c r="T66" s="342">
        <f t="shared" ref="T66:AB66" si="206">+T65/T64</f>
        <v>1</v>
      </c>
      <c r="U66" s="278" t="e">
        <f t="shared" si="206"/>
        <v>#VALUE!</v>
      </c>
      <c r="V66" s="278" t="e">
        <f t="shared" si="206"/>
        <v>#DIV/0!</v>
      </c>
      <c r="W66" s="278" t="e">
        <f t="shared" si="206"/>
        <v>#DIV/0!</v>
      </c>
      <c r="X66" s="278" t="e">
        <f t="shared" si="206"/>
        <v>#DIV/0!</v>
      </c>
      <c r="Y66" s="278">
        <f t="shared" si="206"/>
        <v>0</v>
      </c>
      <c r="Z66" s="278" t="e">
        <f t="shared" si="206"/>
        <v>#DIV/0!</v>
      </c>
      <c r="AA66" s="278" t="e">
        <f t="shared" si="206"/>
        <v>#DIV/0!</v>
      </c>
      <c r="AB66" s="343" t="e">
        <f t="shared" si="206"/>
        <v>#DIV/0!</v>
      </c>
      <c r="AC66" s="277">
        <f>+AC65/AC64</f>
        <v>0.5714285714285714</v>
      </c>
      <c r="AD66" s="344" t="e">
        <f>AD65/AD64</f>
        <v>#DIV/0!</v>
      </c>
      <c r="AE66" s="121">
        <f t="shared" ref="AE66" si="207">AE65/AE64</f>
        <v>1.0005569792289735</v>
      </c>
      <c r="AF66" s="121">
        <f t="shared" ref="AF66" si="208">AF65/AF64</f>
        <v>1.0006244950753946</v>
      </c>
      <c r="AG66" s="121" t="e">
        <f t="shared" ref="AG66" si="209">AG65/AG64</f>
        <v>#DIV/0!</v>
      </c>
      <c r="AH66" s="121" t="e">
        <f t="shared" ref="AH66" si="210">AH65/AH64</f>
        <v>#DIV/0!</v>
      </c>
      <c r="AI66" s="121" t="e">
        <f t="shared" ref="AI66" si="211">AI65/AI64</f>
        <v>#DIV/0!</v>
      </c>
      <c r="AJ66" s="121" t="e">
        <f t="shared" ref="AJ66" si="212">AJ65/AJ64</f>
        <v>#DIV/0!</v>
      </c>
      <c r="AK66" s="121" t="e">
        <f t="shared" ref="AK66" si="213">AK65/AK64</f>
        <v>#DIV/0!</v>
      </c>
      <c r="AL66" s="121" t="e">
        <f t="shared" ref="AL66" si="214">AL65/AL64</f>
        <v>#DIV/0!</v>
      </c>
      <c r="AM66" s="121" t="e">
        <f t="shared" ref="AM66" si="215">AM65/AM64</f>
        <v>#DIV/0!</v>
      </c>
      <c r="AN66" s="121" t="e">
        <f t="shared" ref="AN66" si="216">AN65/AN64</f>
        <v>#DIV/0!</v>
      </c>
      <c r="AO66" s="345" t="e">
        <f t="shared" ref="AO66" si="217">AO65/AO64</f>
        <v>#DIV/0!</v>
      </c>
      <c r="AP66" s="289"/>
      <c r="AQ66" s="290"/>
      <c r="AR66" s="290"/>
      <c r="AS66" s="290"/>
      <c r="AT66" s="291"/>
      <c r="AU66" s="291"/>
      <c r="AV66" s="291"/>
      <c r="AW66" s="291"/>
      <c r="AX66" s="196"/>
      <c r="AY66" s="196"/>
      <c r="AZ66" s="196"/>
      <c r="BA66" s="196"/>
      <c r="BB66" s="196"/>
      <c r="BC66" s="196"/>
      <c r="BD66" s="196"/>
      <c r="BE66" s="196"/>
      <c r="BF66" s="196"/>
      <c r="BG66" s="196"/>
      <c r="BH66" s="196"/>
      <c r="BI66" s="196"/>
      <c r="BJ66" s="196"/>
      <c r="BK66" s="196"/>
      <c r="BL66" s="196"/>
      <c r="BM66" s="197"/>
    </row>
    <row r="67" spans="1:66" s="6" customFormat="1" ht="82.5" customHeight="1" x14ac:dyDescent="0.25">
      <c r="A67" s="108" t="s">
        <v>83</v>
      </c>
      <c r="B67" s="112" t="s">
        <v>100</v>
      </c>
      <c r="C67" s="112" t="s">
        <v>520</v>
      </c>
      <c r="D67" s="63">
        <f>+D64+1</f>
        <v>20</v>
      </c>
      <c r="E67" s="84">
        <v>2</v>
      </c>
      <c r="F67" s="63">
        <f>+F64+1</f>
        <v>6</v>
      </c>
      <c r="G67" s="112" t="s">
        <v>517</v>
      </c>
      <c r="H67" s="167" t="s">
        <v>518</v>
      </c>
      <c r="I67" s="83" t="s">
        <v>53</v>
      </c>
      <c r="J67" s="83" t="s">
        <v>111</v>
      </c>
      <c r="K67" s="83" t="s">
        <v>121</v>
      </c>
      <c r="L67" s="84" t="s">
        <v>77</v>
      </c>
      <c r="M67" s="84" t="s">
        <v>297</v>
      </c>
      <c r="N67" s="84" t="s">
        <v>316</v>
      </c>
      <c r="O67" s="84" t="s">
        <v>317</v>
      </c>
      <c r="P67" s="217" t="s">
        <v>12</v>
      </c>
      <c r="Q67" s="330">
        <f>+$H$69/12</f>
        <v>2.8333333333333335E-2</v>
      </c>
      <c r="R67" s="330">
        <f t="shared" ref="R67:AB68" si="218">+$H$69/12</f>
        <v>2.8333333333333335E-2</v>
      </c>
      <c r="S67" s="331">
        <f t="shared" si="218"/>
        <v>2.8333333333333335E-2</v>
      </c>
      <c r="T67" s="353">
        <f t="shared" si="218"/>
        <v>2.8333333333333335E-2</v>
      </c>
      <c r="U67" s="296">
        <f t="shared" si="218"/>
        <v>2.8333333333333335E-2</v>
      </c>
      <c r="V67" s="296">
        <f t="shared" si="218"/>
        <v>2.8333333333333335E-2</v>
      </c>
      <c r="W67" s="296">
        <f t="shared" si="218"/>
        <v>2.8333333333333335E-2</v>
      </c>
      <c r="X67" s="296">
        <f t="shared" si="218"/>
        <v>2.8333333333333335E-2</v>
      </c>
      <c r="Y67" s="296">
        <f t="shared" si="218"/>
        <v>2.8333333333333335E-2</v>
      </c>
      <c r="Z67" s="296">
        <f t="shared" si="218"/>
        <v>2.8333333333333335E-2</v>
      </c>
      <c r="AA67" s="296">
        <f t="shared" si="218"/>
        <v>2.8333333333333335E-2</v>
      </c>
      <c r="AB67" s="354">
        <f t="shared" si="218"/>
        <v>2.8333333333333335E-2</v>
      </c>
      <c r="AC67" s="334">
        <f>SUM(Q67:AB67)</f>
        <v>0.33999999999999991</v>
      </c>
      <c r="AD67" s="355">
        <f>IF(AD$5&lt;=$Q$8,IF(SUM($Q67:Q67)=0,"",SUM($Q67:Q67)),"")</f>
        <v>2.8333333333333335E-2</v>
      </c>
      <c r="AE67" s="356">
        <f>IF(AE$5&lt;=$Q$8,IF(SUM($Q67:R67)=0,"",SUM($Q67:R67)),"")</f>
        <v>5.6666666666666671E-2</v>
      </c>
      <c r="AF67" s="356">
        <f>IF(AF$5&lt;=$Q$8,IF(SUM($Q67:S67)=0,"",SUM($Q67:S67)),"")</f>
        <v>8.5000000000000006E-2</v>
      </c>
      <c r="AG67" s="356">
        <f>IF(AG$5&lt;=$Q$8,IF(SUM($Q67:T67)=0,"",SUM($Q67:T67)),"")</f>
        <v>0.11333333333333334</v>
      </c>
      <c r="AH67" s="356">
        <f>IF(AH$5&lt;=$Q$8,IF(SUM($Q67:U67)=0,"",SUM($Q67:U67)),"")</f>
        <v>0.14166666666666666</v>
      </c>
      <c r="AI67" s="356">
        <f>IF(AI$5&lt;=$Q$8,IF(SUM($Q67:V67)=0,"",SUM($Q67:V67)),"")</f>
        <v>0.16999999999999998</v>
      </c>
      <c r="AJ67" s="356">
        <f>IF(AJ$5&lt;=$Q$8,IF(SUM($Q67:W67)=0,"",SUM($Q67:W67)),"")</f>
        <v>0.19833333333333331</v>
      </c>
      <c r="AK67" s="356">
        <f>IF(AK$5&lt;=$Q$8,IF(SUM($Q67:X67)=0,"",SUM($Q67:X67)),"")</f>
        <v>0.22666666666666663</v>
      </c>
      <c r="AL67" s="356">
        <f>IF(AL$5&lt;=$Q$8,IF(SUM($Q67:Y67)=0,"",SUM($Q67:Y67)),"")</f>
        <v>0.25499999999999995</v>
      </c>
      <c r="AM67" s="356">
        <f>IF(AM$5&lt;=$Q$8,IF(SUM($Q67:Z67)=0,"",SUM($Q67:Z67)),"")</f>
        <v>0.28333333333333327</v>
      </c>
      <c r="AN67" s="356">
        <f>IF(AN$5&lt;=$Q$8,IF(SUM($Q67:AA67)=0,"",SUM($Q67:AA67)),"")</f>
        <v>0.31166666666666659</v>
      </c>
      <c r="AO67" s="357">
        <f>IF(AO$5&lt;=$Q$8,IF(SUM($Q67:AB67)=0,"",SUM($Q67:AB67)),"")</f>
        <v>0.33999999999999991</v>
      </c>
      <c r="AP67" s="283"/>
      <c r="AQ67" s="284"/>
      <c r="AR67" s="284"/>
      <c r="AS67" s="284"/>
      <c r="AT67" s="285"/>
      <c r="AU67" s="285"/>
      <c r="AV67" s="285"/>
      <c r="AW67" s="285"/>
      <c r="AX67" s="95"/>
      <c r="AY67" s="95"/>
      <c r="AZ67" s="95"/>
      <c r="BA67" s="95"/>
      <c r="BB67" s="95"/>
      <c r="BC67" s="95"/>
      <c r="BD67" s="95"/>
      <c r="BE67" s="95"/>
      <c r="BF67" s="95"/>
      <c r="BG67" s="95"/>
      <c r="BH67" s="95"/>
      <c r="BI67" s="95"/>
      <c r="BJ67" s="95"/>
      <c r="BK67" s="95"/>
      <c r="BL67" s="95"/>
      <c r="BM67" s="96"/>
    </row>
    <row r="68" spans="1:66" s="6" customFormat="1" ht="82.5" customHeight="1" x14ac:dyDescent="0.25">
      <c r="A68" s="39"/>
      <c r="B68" s="65"/>
      <c r="C68" s="44"/>
      <c r="D68" s="65"/>
      <c r="E68" s="65"/>
      <c r="F68" s="63"/>
      <c r="G68" s="65" t="s">
        <v>517</v>
      </c>
      <c r="H68" s="126">
        <f>+H69/12</f>
        <v>2.8333333333333335E-2</v>
      </c>
      <c r="I68" s="64"/>
      <c r="J68" s="64"/>
      <c r="K68" s="64" t="s">
        <v>121</v>
      </c>
      <c r="L68" s="63" t="s">
        <v>77</v>
      </c>
      <c r="M68" s="63" t="s">
        <v>297</v>
      </c>
      <c r="N68" s="63" t="s">
        <v>316</v>
      </c>
      <c r="O68" s="63" t="s">
        <v>317</v>
      </c>
      <c r="P68" s="126" t="s">
        <v>13</v>
      </c>
      <c r="Q68" s="296">
        <v>2.8333000000000001E-2</v>
      </c>
      <c r="R68" s="296">
        <v>2.8333000000000001E-2</v>
      </c>
      <c r="S68" s="338">
        <f t="shared" si="218"/>
        <v>2.8333333333333335E-2</v>
      </c>
      <c r="T68" s="358"/>
      <c r="U68" s="316"/>
      <c r="V68" s="316"/>
      <c r="W68" s="316"/>
      <c r="X68" s="316"/>
      <c r="Y68" s="316"/>
      <c r="Z68" s="316"/>
      <c r="AA68" s="316"/>
      <c r="AB68" s="359"/>
      <c r="AC68" s="276">
        <f>SUM(Q68:AB68)</f>
        <v>8.4999333333333343E-2</v>
      </c>
      <c r="AD68" s="355"/>
      <c r="AE68" s="356"/>
      <c r="AF68" s="356"/>
      <c r="AG68" s="356"/>
      <c r="AH68" s="356"/>
      <c r="AI68" s="356"/>
      <c r="AJ68" s="356"/>
      <c r="AK68" s="356"/>
      <c r="AL68" s="356"/>
      <c r="AM68" s="356"/>
      <c r="AN68" s="356"/>
      <c r="AO68" s="357"/>
      <c r="AP68" s="352" t="s">
        <v>519</v>
      </c>
      <c r="AQ68" s="127" t="s">
        <v>1132</v>
      </c>
      <c r="AR68" s="127" t="s">
        <v>519</v>
      </c>
      <c r="AS68" s="127" t="s">
        <v>1133</v>
      </c>
      <c r="AT68" s="127" t="s">
        <v>519</v>
      </c>
      <c r="AU68" s="127" t="s">
        <v>1134</v>
      </c>
      <c r="AV68" s="280"/>
      <c r="AW68" s="280"/>
      <c r="AX68" s="177"/>
      <c r="AY68" s="177"/>
      <c r="AZ68" s="177"/>
      <c r="BA68" s="177"/>
      <c r="BB68" s="177"/>
      <c r="BC68" s="177"/>
      <c r="BD68" s="177"/>
      <c r="BE68" s="177"/>
      <c r="BF68" s="177"/>
      <c r="BG68" s="177"/>
      <c r="BH68" s="177"/>
      <c r="BI68" s="177"/>
      <c r="BJ68" s="177"/>
      <c r="BK68" s="177"/>
      <c r="BL68" s="177"/>
      <c r="BM68" s="179"/>
    </row>
    <row r="69" spans="1:66" s="6" customFormat="1" ht="39.75" customHeight="1" thickBot="1" x14ac:dyDescent="0.3">
      <c r="A69" s="91"/>
      <c r="B69" s="113"/>
      <c r="C69" s="199"/>
      <c r="D69" s="113"/>
      <c r="E69" s="113"/>
      <c r="F69" s="109"/>
      <c r="G69" s="113" t="s">
        <v>517</v>
      </c>
      <c r="H69" s="203">
        <v>0.34</v>
      </c>
      <c r="I69" s="114"/>
      <c r="J69" s="114"/>
      <c r="K69" s="114" t="s">
        <v>121</v>
      </c>
      <c r="L69" s="109" t="s">
        <v>77</v>
      </c>
      <c r="M69" s="109" t="s">
        <v>297</v>
      </c>
      <c r="N69" s="109" t="s">
        <v>316</v>
      </c>
      <c r="O69" s="109" t="s">
        <v>317</v>
      </c>
      <c r="P69" s="341" t="s">
        <v>14</v>
      </c>
      <c r="Q69" s="270">
        <f t="shared" ref="Q69:AB69" si="219">+Q68/Q67</f>
        <v>0.99998823529411762</v>
      </c>
      <c r="R69" s="270">
        <f t="shared" si="219"/>
        <v>0.99998823529411762</v>
      </c>
      <c r="S69" s="271">
        <f t="shared" si="219"/>
        <v>1</v>
      </c>
      <c r="T69" s="342">
        <f t="shared" si="219"/>
        <v>0</v>
      </c>
      <c r="U69" s="278">
        <f t="shared" si="219"/>
        <v>0</v>
      </c>
      <c r="V69" s="278">
        <f t="shared" si="219"/>
        <v>0</v>
      </c>
      <c r="W69" s="278">
        <f t="shared" si="219"/>
        <v>0</v>
      </c>
      <c r="X69" s="278">
        <f t="shared" si="219"/>
        <v>0</v>
      </c>
      <c r="Y69" s="278">
        <f t="shared" si="219"/>
        <v>0</v>
      </c>
      <c r="Z69" s="278">
        <f t="shared" si="219"/>
        <v>0</v>
      </c>
      <c r="AA69" s="278">
        <f t="shared" si="219"/>
        <v>0</v>
      </c>
      <c r="AB69" s="343">
        <f t="shared" si="219"/>
        <v>0</v>
      </c>
      <c r="AC69" s="277">
        <f>+AC68/AC67</f>
        <v>0.24999803921568636</v>
      </c>
      <c r="AD69" s="355"/>
      <c r="AE69" s="356"/>
      <c r="AF69" s="356"/>
      <c r="AG69" s="356"/>
      <c r="AH69" s="356"/>
      <c r="AI69" s="356"/>
      <c r="AJ69" s="356"/>
      <c r="AK69" s="356"/>
      <c r="AL69" s="356"/>
      <c r="AM69" s="356"/>
      <c r="AN69" s="356"/>
      <c r="AO69" s="357"/>
      <c r="AP69" s="289"/>
      <c r="AQ69" s="290"/>
      <c r="AR69" s="290"/>
      <c r="AS69" s="290"/>
      <c r="AT69" s="291"/>
      <c r="AU69" s="291"/>
      <c r="AV69" s="291"/>
      <c r="AW69" s="291"/>
      <c r="AX69" s="196"/>
      <c r="AY69" s="196"/>
      <c r="AZ69" s="196"/>
      <c r="BA69" s="196"/>
      <c r="BB69" s="196"/>
      <c r="BC69" s="196"/>
      <c r="BD69" s="196"/>
      <c r="BE69" s="196"/>
      <c r="BF69" s="196"/>
      <c r="BG69" s="196"/>
      <c r="BH69" s="196"/>
      <c r="BI69" s="196"/>
      <c r="BJ69" s="196"/>
      <c r="BK69" s="196"/>
      <c r="BL69" s="196"/>
      <c r="BM69" s="197"/>
    </row>
    <row r="70" spans="1:66" s="6" customFormat="1" ht="82.5" customHeight="1" x14ac:dyDescent="0.25">
      <c r="A70" s="104" t="s">
        <v>83</v>
      </c>
      <c r="B70" s="111" t="s">
        <v>100</v>
      </c>
      <c r="C70" s="43"/>
      <c r="D70" s="63">
        <f>+D67+1</f>
        <v>21</v>
      </c>
      <c r="E70" s="107">
        <v>19</v>
      </c>
      <c r="F70" s="63">
        <f>+F67+1</f>
        <v>7</v>
      </c>
      <c r="G70" s="111" t="s">
        <v>1126</v>
      </c>
      <c r="H70" s="171" t="s">
        <v>481</v>
      </c>
      <c r="I70" s="106" t="s">
        <v>53</v>
      </c>
      <c r="J70" s="106" t="s">
        <v>111</v>
      </c>
      <c r="K70" s="106" t="s">
        <v>120</v>
      </c>
      <c r="L70" s="116" t="s">
        <v>383</v>
      </c>
      <c r="M70" s="107" t="s">
        <v>297</v>
      </c>
      <c r="N70" s="107" t="s">
        <v>316</v>
      </c>
      <c r="O70" s="107" t="s">
        <v>317</v>
      </c>
      <c r="P70" s="272" t="s">
        <v>12</v>
      </c>
      <c r="Q70" s="360">
        <v>75</v>
      </c>
      <c r="R70" s="360">
        <v>75</v>
      </c>
      <c r="S70" s="361">
        <v>60</v>
      </c>
      <c r="T70" s="319"/>
      <c r="U70" s="319"/>
      <c r="V70" s="319"/>
      <c r="W70" s="319"/>
      <c r="X70" s="319"/>
      <c r="Y70" s="319"/>
      <c r="Z70" s="320"/>
      <c r="AA70" s="319"/>
      <c r="AB70" s="319"/>
      <c r="AC70" s="360">
        <f>SUM(Q70:AB70)</f>
        <v>210</v>
      </c>
      <c r="AD70" s="294">
        <f>+Q70</f>
        <v>75</v>
      </c>
      <c r="AE70" s="315">
        <f>SUM($Q$10:R70)</f>
        <v>1949.5123976152393</v>
      </c>
      <c r="AF70" s="315">
        <f>SUM($Q$10:S70)</f>
        <v>3419.7572800135422</v>
      </c>
      <c r="AG70" s="315" t="e">
        <f>SUM($Q$10:T70)</f>
        <v>#DIV/0!</v>
      </c>
      <c r="AH70" s="315" t="e">
        <f>SUM($Q$10:U70)</f>
        <v>#DIV/0!</v>
      </c>
      <c r="AI70" s="315" t="e">
        <f>SUM($Q$10:V70)</f>
        <v>#DIV/0!</v>
      </c>
      <c r="AJ70" s="315" t="e">
        <f>SUM($Q$10:W70)</f>
        <v>#DIV/0!</v>
      </c>
      <c r="AK70" s="315" t="e">
        <f>SUM($Q$10:X70)</f>
        <v>#DIV/0!</v>
      </c>
      <c r="AL70" s="315" t="e">
        <f>SUM($Q$10:Y70)</f>
        <v>#DIV/0!</v>
      </c>
      <c r="AM70" s="315" t="e">
        <f>SUM($Q$10:Z70)</f>
        <v>#DIV/0!</v>
      </c>
      <c r="AN70" s="315" t="e">
        <f>SUM($Q$10:AA70)</f>
        <v>#DIV/0!</v>
      </c>
      <c r="AO70" s="315" t="e">
        <f>SUM($Q$10:AB70)</f>
        <v>#DIV/0!</v>
      </c>
      <c r="AP70" s="361"/>
      <c r="AQ70" s="361"/>
      <c r="AR70" s="361"/>
      <c r="AS70" s="107"/>
      <c r="AT70" s="223"/>
      <c r="AU70" s="223"/>
      <c r="AV70" s="223"/>
      <c r="AW70" s="223"/>
      <c r="AX70" s="176"/>
      <c r="AY70" s="176"/>
      <c r="AZ70" s="176"/>
      <c r="BA70" s="176"/>
      <c r="BB70" s="176"/>
      <c r="BC70" s="176"/>
      <c r="BD70" s="176"/>
      <c r="BE70" s="176"/>
      <c r="BF70" s="176"/>
      <c r="BG70" s="176"/>
      <c r="BH70" s="176"/>
      <c r="BI70" s="176"/>
      <c r="BJ70" s="176"/>
      <c r="BK70" s="176"/>
      <c r="BL70" s="176"/>
      <c r="BM70" s="178"/>
    </row>
    <row r="71" spans="1:66" s="6" customFormat="1" ht="82.5" customHeight="1" x14ac:dyDescent="0.25">
      <c r="A71" s="39"/>
      <c r="B71" s="65"/>
      <c r="C71" s="44"/>
      <c r="D71" s="65"/>
      <c r="E71" s="65"/>
      <c r="F71" s="63"/>
      <c r="G71" s="65" t="s">
        <v>1126</v>
      </c>
      <c r="H71" s="74"/>
      <c r="I71" s="64"/>
      <c r="J71" s="64"/>
      <c r="K71" s="64" t="s">
        <v>120</v>
      </c>
      <c r="L71" s="72" t="s">
        <v>383</v>
      </c>
      <c r="M71" s="63" t="s">
        <v>297</v>
      </c>
      <c r="N71" s="63" t="s">
        <v>316</v>
      </c>
      <c r="O71" s="63" t="s">
        <v>317</v>
      </c>
      <c r="P71" s="126" t="s">
        <v>13</v>
      </c>
      <c r="Q71" s="262">
        <v>75</v>
      </c>
      <c r="R71" s="262">
        <v>75</v>
      </c>
      <c r="S71" s="127">
        <v>60</v>
      </c>
      <c r="T71" s="319"/>
      <c r="U71" s="319"/>
      <c r="V71" s="319"/>
      <c r="W71" s="319"/>
      <c r="X71" s="319"/>
      <c r="Y71" s="319"/>
      <c r="Z71" s="320"/>
      <c r="AA71" s="319"/>
      <c r="AB71" s="319"/>
      <c r="AC71" s="262">
        <f>SUM(Q71:AB71)</f>
        <v>210</v>
      </c>
      <c r="AD71" s="294">
        <f>+Q71</f>
        <v>75</v>
      </c>
      <c r="AE71" s="315">
        <f>SUM($Q$11:R71)</f>
        <v>2099.512397615239</v>
      </c>
      <c r="AF71" s="315">
        <f>SUM($Q$11:S71)</f>
        <v>3629.7572800135422</v>
      </c>
      <c r="AG71" s="315" t="e">
        <f>SUM($Q$11:T71)</f>
        <v>#DIV/0!</v>
      </c>
      <c r="AH71" s="315" t="e">
        <f>SUM($Q$11:U71)</f>
        <v>#DIV/0!</v>
      </c>
      <c r="AI71" s="315" t="e">
        <f>SUM($Q$11:V71)</f>
        <v>#DIV/0!</v>
      </c>
      <c r="AJ71" s="315" t="e">
        <f>SUM($Q$11:W71)</f>
        <v>#DIV/0!</v>
      </c>
      <c r="AK71" s="315" t="e">
        <f>SUM($Q$11:X71)</f>
        <v>#DIV/0!</v>
      </c>
      <c r="AL71" s="315" t="e">
        <f>SUM($Q$11:Y71)</f>
        <v>#DIV/0!</v>
      </c>
      <c r="AM71" s="315" t="e">
        <f>SUM($Q$11:Z71)</f>
        <v>#DIV/0!</v>
      </c>
      <c r="AN71" s="315" t="e">
        <f>SUM($Q$11:AA71)</f>
        <v>#DIV/0!</v>
      </c>
      <c r="AO71" s="315" t="e">
        <f>SUM($Q$11:AB71)</f>
        <v>#DIV/0!</v>
      </c>
      <c r="AP71" s="127" t="s">
        <v>1122</v>
      </c>
      <c r="AQ71" s="127" t="s">
        <v>1135</v>
      </c>
      <c r="AR71" s="127" t="s">
        <v>1122</v>
      </c>
      <c r="AS71" s="127" t="s">
        <v>1135</v>
      </c>
      <c r="AT71" s="63" t="s">
        <v>1123</v>
      </c>
      <c r="AU71" s="127" t="s">
        <v>1135</v>
      </c>
      <c r="AV71" s="280"/>
      <c r="AW71" s="280"/>
      <c r="AX71" s="177"/>
      <c r="AY71" s="177"/>
      <c r="AZ71" s="177"/>
      <c r="BA71" s="177"/>
      <c r="BB71" s="177"/>
      <c r="BC71" s="177"/>
      <c r="BD71" s="177"/>
      <c r="BE71" s="177"/>
      <c r="BF71" s="177"/>
      <c r="BG71" s="177"/>
      <c r="BH71" s="177"/>
      <c r="BI71" s="177"/>
      <c r="BJ71" s="177"/>
      <c r="BK71" s="177"/>
      <c r="BL71" s="177"/>
      <c r="BM71" s="179"/>
    </row>
    <row r="72" spans="1:66" s="6" customFormat="1" ht="82.5" customHeight="1" x14ac:dyDescent="0.25">
      <c r="A72" s="39"/>
      <c r="B72" s="65"/>
      <c r="C72" s="44"/>
      <c r="D72" s="65"/>
      <c r="E72" s="65"/>
      <c r="F72" s="63"/>
      <c r="G72" s="65" t="s">
        <v>1126</v>
      </c>
      <c r="H72" s="74"/>
      <c r="I72" s="64"/>
      <c r="J72" s="64"/>
      <c r="K72" s="64" t="s">
        <v>120</v>
      </c>
      <c r="L72" s="72" t="s">
        <v>383</v>
      </c>
      <c r="M72" s="63" t="s">
        <v>297</v>
      </c>
      <c r="N72" s="63" t="s">
        <v>316</v>
      </c>
      <c r="O72" s="63" t="s">
        <v>317</v>
      </c>
      <c r="P72" s="126" t="s">
        <v>14</v>
      </c>
      <c r="Q72" s="278">
        <f t="shared" ref="Q72:AB72" si="220">+Q71/Q70</f>
        <v>1</v>
      </c>
      <c r="R72" s="278">
        <f t="shared" si="220"/>
        <v>1</v>
      </c>
      <c r="S72" s="278">
        <f t="shared" si="220"/>
        <v>1</v>
      </c>
      <c r="T72" s="278" t="e">
        <f t="shared" si="220"/>
        <v>#DIV/0!</v>
      </c>
      <c r="U72" s="278" t="e">
        <f t="shared" si="220"/>
        <v>#DIV/0!</v>
      </c>
      <c r="V72" s="278" t="e">
        <f t="shared" si="220"/>
        <v>#DIV/0!</v>
      </c>
      <c r="W72" s="278" t="e">
        <f t="shared" si="220"/>
        <v>#DIV/0!</v>
      </c>
      <c r="X72" s="278" t="e">
        <f t="shared" si="220"/>
        <v>#DIV/0!</v>
      </c>
      <c r="Y72" s="278" t="e">
        <f t="shared" si="220"/>
        <v>#DIV/0!</v>
      </c>
      <c r="Z72" s="278" t="e">
        <f t="shared" si="220"/>
        <v>#DIV/0!</v>
      </c>
      <c r="AA72" s="278" t="e">
        <f t="shared" si="220"/>
        <v>#DIV/0!</v>
      </c>
      <c r="AB72" s="278" t="e">
        <f t="shared" si="220"/>
        <v>#DIV/0!</v>
      </c>
      <c r="AC72" s="278">
        <f>+AC71/AC70</f>
        <v>1</v>
      </c>
      <c r="AD72" s="121">
        <f>AD71/AD70</f>
        <v>1</v>
      </c>
      <c r="AE72" s="121">
        <f t="shared" ref="AE72" si="221">AE71/AE70</f>
        <v>1.0769423165420691</v>
      </c>
      <c r="AF72" s="121">
        <f t="shared" ref="AF72" si="222">AF71/AF70</f>
        <v>1.0614078669346874</v>
      </c>
      <c r="AG72" s="121" t="e">
        <f t="shared" ref="AG72" si="223">AG71/AG70</f>
        <v>#DIV/0!</v>
      </c>
      <c r="AH72" s="121" t="e">
        <f t="shared" ref="AH72" si="224">AH71/AH70</f>
        <v>#DIV/0!</v>
      </c>
      <c r="AI72" s="121" t="e">
        <f t="shared" ref="AI72" si="225">AI71/AI70</f>
        <v>#DIV/0!</v>
      </c>
      <c r="AJ72" s="121" t="e">
        <f t="shared" ref="AJ72" si="226">AJ71/AJ70</f>
        <v>#DIV/0!</v>
      </c>
      <c r="AK72" s="121" t="e">
        <f t="shared" ref="AK72" si="227">AK71/AK70</f>
        <v>#DIV/0!</v>
      </c>
      <c r="AL72" s="121" t="e">
        <f t="shared" ref="AL72" si="228">AL71/AL70</f>
        <v>#DIV/0!</v>
      </c>
      <c r="AM72" s="121" t="e">
        <f t="shared" ref="AM72" si="229">AM71/AM70</f>
        <v>#DIV/0!</v>
      </c>
      <c r="AN72" s="121" t="e">
        <f t="shared" ref="AN72" si="230">AN71/AN70</f>
        <v>#DIV/0!</v>
      </c>
      <c r="AO72" s="121" t="e">
        <f t="shared" ref="AO72" si="231">AO71/AO70</f>
        <v>#DIV/0!</v>
      </c>
      <c r="AP72" s="127"/>
      <c r="AQ72" s="127"/>
      <c r="AR72" s="127"/>
      <c r="AS72" s="63"/>
      <c r="AT72" s="280"/>
      <c r="AU72" s="280"/>
      <c r="AV72" s="280"/>
      <c r="AW72" s="280"/>
      <c r="AX72" s="177"/>
      <c r="AY72" s="177"/>
      <c r="AZ72" s="177"/>
      <c r="BA72" s="177"/>
      <c r="BB72" s="177"/>
      <c r="BC72" s="177"/>
      <c r="BD72" s="177"/>
      <c r="BE72" s="177"/>
      <c r="BF72" s="177"/>
      <c r="BG72" s="177"/>
      <c r="BH72" s="177"/>
      <c r="BI72" s="177"/>
      <c r="BJ72" s="177"/>
      <c r="BK72" s="177"/>
      <c r="BL72" s="177"/>
      <c r="BM72" s="179"/>
      <c r="BN72" s="52">
        <v>7</v>
      </c>
    </row>
    <row r="73" spans="1:66" s="6" customFormat="1" ht="82.5" customHeight="1" x14ac:dyDescent="0.25">
      <c r="A73" s="39" t="s">
        <v>83</v>
      </c>
      <c r="B73" s="65" t="s">
        <v>100</v>
      </c>
      <c r="C73" s="44"/>
      <c r="D73" s="63">
        <f>+D70+1</f>
        <v>22</v>
      </c>
      <c r="E73" s="63">
        <v>20</v>
      </c>
      <c r="F73" s="63">
        <f>+F70+1</f>
        <v>8</v>
      </c>
      <c r="G73" s="65" t="s">
        <v>1127</v>
      </c>
      <c r="H73" s="72" t="s">
        <v>482</v>
      </c>
      <c r="I73" s="64" t="s">
        <v>53</v>
      </c>
      <c r="J73" s="64" t="s">
        <v>111</v>
      </c>
      <c r="K73" s="64" t="s">
        <v>120</v>
      </c>
      <c r="L73" s="72" t="s">
        <v>384</v>
      </c>
      <c r="M73" s="63" t="s">
        <v>297</v>
      </c>
      <c r="N73" s="63" t="s">
        <v>316</v>
      </c>
      <c r="O73" s="63" t="s">
        <v>317</v>
      </c>
      <c r="P73" s="126" t="s">
        <v>12</v>
      </c>
      <c r="Q73" s="262">
        <v>415</v>
      </c>
      <c r="R73" s="262">
        <v>300</v>
      </c>
      <c r="S73" s="262">
        <v>480</v>
      </c>
      <c r="T73" s="262">
        <v>500</v>
      </c>
      <c r="U73" s="262">
        <v>415</v>
      </c>
      <c r="V73" s="262">
        <v>415</v>
      </c>
      <c r="W73" s="262">
        <v>415</v>
      </c>
      <c r="X73" s="262">
        <v>415</v>
      </c>
      <c r="Y73" s="262">
        <v>415</v>
      </c>
      <c r="Z73" s="262">
        <v>415</v>
      </c>
      <c r="AA73" s="262">
        <v>415</v>
      </c>
      <c r="AB73" s="262">
        <v>400</v>
      </c>
      <c r="AC73" s="262">
        <f>SUM(Q73:AB73)</f>
        <v>5000</v>
      </c>
      <c r="AD73" s="294">
        <f>+Q73</f>
        <v>415</v>
      </c>
      <c r="AE73" s="315">
        <f>SUM($Q$10:R73)</f>
        <v>2816.512397615239</v>
      </c>
      <c r="AF73" s="315">
        <f>SUM($Q$10:S73)</f>
        <v>4827.7572800135422</v>
      </c>
      <c r="AG73" s="315" t="e">
        <f>SUM($Q$10:T73)</f>
        <v>#DIV/0!</v>
      </c>
      <c r="AH73" s="315" t="e">
        <f>SUM($Q$10:U73)</f>
        <v>#DIV/0!</v>
      </c>
      <c r="AI73" s="315" t="e">
        <f>SUM($Q$10:V73)</f>
        <v>#DIV/0!</v>
      </c>
      <c r="AJ73" s="315" t="e">
        <f>SUM($Q$10:W73)</f>
        <v>#DIV/0!</v>
      </c>
      <c r="AK73" s="315" t="e">
        <f>SUM($Q$10:X73)</f>
        <v>#DIV/0!</v>
      </c>
      <c r="AL73" s="315" t="e">
        <f>SUM($Q$10:Y73)</f>
        <v>#DIV/0!</v>
      </c>
      <c r="AM73" s="315" t="e">
        <f>SUM($Q$10:Z73)</f>
        <v>#DIV/0!</v>
      </c>
      <c r="AN73" s="315" t="e">
        <f>SUM($Q$10:AA73)</f>
        <v>#DIV/0!</v>
      </c>
      <c r="AO73" s="315" t="e">
        <f>SUM($Q$10:AB73)</f>
        <v>#DIV/0!</v>
      </c>
      <c r="AP73" s="127"/>
      <c r="AQ73" s="127"/>
      <c r="AR73" s="127"/>
      <c r="AS73" s="63"/>
      <c r="AT73" s="280"/>
      <c r="AU73" s="280"/>
      <c r="AV73" s="280"/>
      <c r="AW73" s="280"/>
      <c r="AX73" s="177"/>
      <c r="AY73" s="177"/>
      <c r="AZ73" s="177"/>
      <c r="BA73" s="177"/>
      <c r="BB73" s="177"/>
      <c r="BC73" s="177"/>
      <c r="BD73" s="177"/>
      <c r="BE73" s="177"/>
      <c r="BF73" s="177"/>
      <c r="BG73" s="177"/>
      <c r="BH73" s="177"/>
      <c r="BI73" s="177"/>
      <c r="BJ73" s="177"/>
      <c r="BK73" s="177"/>
      <c r="BL73" s="177"/>
      <c r="BM73" s="179"/>
    </row>
    <row r="74" spans="1:66" s="6" customFormat="1" ht="82.5" customHeight="1" x14ac:dyDescent="0.25">
      <c r="A74" s="39"/>
      <c r="B74" s="65"/>
      <c r="C74" s="44"/>
      <c r="D74" s="65"/>
      <c r="E74" s="65"/>
      <c r="F74" s="63"/>
      <c r="G74" s="65" t="s">
        <v>1127</v>
      </c>
      <c r="H74" s="72"/>
      <c r="I74" s="64"/>
      <c r="J74" s="64"/>
      <c r="K74" s="64" t="s">
        <v>120</v>
      </c>
      <c r="L74" s="72" t="s">
        <v>384</v>
      </c>
      <c r="M74" s="63" t="s">
        <v>297</v>
      </c>
      <c r="N74" s="63" t="s">
        <v>316</v>
      </c>
      <c r="O74" s="63" t="s">
        <v>317</v>
      </c>
      <c r="P74" s="126" t="s">
        <v>13</v>
      </c>
      <c r="Q74" s="262">
        <v>428</v>
      </c>
      <c r="R74" s="262">
        <v>315</v>
      </c>
      <c r="S74" s="127">
        <v>484</v>
      </c>
      <c r="T74" s="319"/>
      <c r="U74" s="319"/>
      <c r="V74" s="319"/>
      <c r="W74" s="319"/>
      <c r="X74" s="319"/>
      <c r="Y74" s="319"/>
      <c r="Z74" s="320"/>
      <c r="AA74" s="319"/>
      <c r="AB74" s="319"/>
      <c r="AC74" s="262">
        <f>SUM(Q74:AB74)</f>
        <v>1227</v>
      </c>
      <c r="AD74" s="294">
        <f>+Q74</f>
        <v>428</v>
      </c>
      <c r="AE74" s="315">
        <f>SUM($Q$11:R74)</f>
        <v>3559.512397615239</v>
      </c>
      <c r="AF74" s="315">
        <f>SUM($Q$11:S74)</f>
        <v>6054.7572800135422</v>
      </c>
      <c r="AG74" s="315" t="e">
        <f>SUM($Q$11:T74)</f>
        <v>#DIV/0!</v>
      </c>
      <c r="AH74" s="315" t="e">
        <f>SUM($Q$11:U74)</f>
        <v>#DIV/0!</v>
      </c>
      <c r="AI74" s="315" t="e">
        <f>SUM($Q$11:V74)</f>
        <v>#DIV/0!</v>
      </c>
      <c r="AJ74" s="315" t="e">
        <f>SUM($Q$11:W74)</f>
        <v>#DIV/0!</v>
      </c>
      <c r="AK74" s="315" t="e">
        <f>SUM($Q$11:X74)</f>
        <v>#DIV/0!</v>
      </c>
      <c r="AL74" s="315" t="e">
        <f>SUM($Q$11:Y74)</f>
        <v>#DIV/0!</v>
      </c>
      <c r="AM74" s="315" t="e">
        <f>SUM($Q$11:Z74)</f>
        <v>#DIV/0!</v>
      </c>
      <c r="AN74" s="315" t="e">
        <f>SUM($Q$11:AA74)</f>
        <v>#DIV/0!</v>
      </c>
      <c r="AO74" s="315" t="e">
        <f>SUM($Q$11:AB74)</f>
        <v>#DIV/0!</v>
      </c>
      <c r="AP74" s="127" t="s">
        <v>1136</v>
      </c>
      <c r="AQ74" s="127" t="s">
        <v>724</v>
      </c>
      <c r="AR74" s="127" t="s">
        <v>1136</v>
      </c>
      <c r="AS74" s="127" t="s">
        <v>724</v>
      </c>
      <c r="AT74" s="127" t="s">
        <v>1136</v>
      </c>
      <c r="AU74" s="127" t="s">
        <v>1081</v>
      </c>
      <c r="AV74" s="280"/>
      <c r="AW74" s="280"/>
      <c r="AX74" s="177"/>
      <c r="AY74" s="177"/>
      <c r="AZ74" s="177"/>
      <c r="BA74" s="177"/>
      <c r="BB74" s="177"/>
      <c r="BC74" s="177"/>
      <c r="BD74" s="177"/>
      <c r="BE74" s="177"/>
      <c r="BF74" s="177"/>
      <c r="BG74" s="177"/>
      <c r="BH74" s="177"/>
      <c r="BI74" s="177"/>
      <c r="BJ74" s="177"/>
      <c r="BK74" s="177"/>
      <c r="BL74" s="177"/>
      <c r="BM74" s="179"/>
    </row>
    <row r="75" spans="1:66" s="6" customFormat="1" ht="82.5" customHeight="1" x14ac:dyDescent="0.25">
      <c r="A75" s="39"/>
      <c r="B75" s="65"/>
      <c r="C75" s="44"/>
      <c r="D75" s="65"/>
      <c r="E75" s="65"/>
      <c r="F75" s="63"/>
      <c r="G75" s="65" t="s">
        <v>1127</v>
      </c>
      <c r="H75" s="72"/>
      <c r="I75" s="64"/>
      <c r="J75" s="64"/>
      <c r="K75" s="64" t="s">
        <v>120</v>
      </c>
      <c r="L75" s="72" t="s">
        <v>384</v>
      </c>
      <c r="M75" s="63" t="s">
        <v>297</v>
      </c>
      <c r="N75" s="63" t="s">
        <v>316</v>
      </c>
      <c r="O75" s="63" t="s">
        <v>317</v>
      </c>
      <c r="P75" s="126" t="s">
        <v>14</v>
      </c>
      <c r="Q75" s="278">
        <f t="shared" ref="Q75:AB75" si="232">+Q74/Q73</f>
        <v>1.0313253012048194</v>
      </c>
      <c r="R75" s="278">
        <f t="shared" si="232"/>
        <v>1.05</v>
      </c>
      <c r="S75" s="278">
        <f t="shared" si="232"/>
        <v>1.0083333333333333</v>
      </c>
      <c r="T75" s="278">
        <f t="shared" si="232"/>
        <v>0</v>
      </c>
      <c r="U75" s="278">
        <f t="shared" si="232"/>
        <v>0</v>
      </c>
      <c r="V75" s="278">
        <f t="shared" si="232"/>
        <v>0</v>
      </c>
      <c r="W75" s="278">
        <f t="shared" si="232"/>
        <v>0</v>
      </c>
      <c r="X75" s="278">
        <f t="shared" si="232"/>
        <v>0</v>
      </c>
      <c r="Y75" s="278">
        <f t="shared" si="232"/>
        <v>0</v>
      </c>
      <c r="Z75" s="278">
        <f t="shared" si="232"/>
        <v>0</v>
      </c>
      <c r="AA75" s="278">
        <f t="shared" si="232"/>
        <v>0</v>
      </c>
      <c r="AB75" s="278">
        <f t="shared" si="232"/>
        <v>0</v>
      </c>
      <c r="AC75" s="278">
        <f>+AC74/AC73</f>
        <v>0.24540000000000001</v>
      </c>
      <c r="AD75" s="121">
        <f>AD74/AD73</f>
        <v>1.0313253012048194</v>
      </c>
      <c r="AE75" s="121">
        <f t="shared" ref="AE75" si="233">AE74/AE73</f>
        <v>1.2638014306733047</v>
      </c>
      <c r="AF75" s="121">
        <f t="shared" ref="AF75" si="234">AF74/AF73</f>
        <v>1.2541552793218631</v>
      </c>
      <c r="AG75" s="121" t="e">
        <f t="shared" ref="AG75" si="235">AG74/AG73</f>
        <v>#DIV/0!</v>
      </c>
      <c r="AH75" s="121" t="e">
        <f t="shared" ref="AH75" si="236">AH74/AH73</f>
        <v>#DIV/0!</v>
      </c>
      <c r="AI75" s="121" t="e">
        <f t="shared" ref="AI75" si="237">AI74/AI73</f>
        <v>#DIV/0!</v>
      </c>
      <c r="AJ75" s="121" t="e">
        <f t="shared" ref="AJ75" si="238">AJ74/AJ73</f>
        <v>#DIV/0!</v>
      </c>
      <c r="AK75" s="121" t="e">
        <f t="shared" ref="AK75" si="239">AK74/AK73</f>
        <v>#DIV/0!</v>
      </c>
      <c r="AL75" s="121" t="e">
        <f t="shared" ref="AL75" si="240">AL74/AL73</f>
        <v>#DIV/0!</v>
      </c>
      <c r="AM75" s="121" t="e">
        <f t="shared" ref="AM75" si="241">AM74/AM73</f>
        <v>#DIV/0!</v>
      </c>
      <c r="AN75" s="121" t="e">
        <f t="shared" ref="AN75" si="242">AN74/AN73</f>
        <v>#DIV/0!</v>
      </c>
      <c r="AO75" s="121" t="e">
        <f t="shared" ref="AO75" si="243">AO74/AO73</f>
        <v>#DIV/0!</v>
      </c>
      <c r="AP75" s="127"/>
      <c r="AQ75" s="127"/>
      <c r="AR75" s="127"/>
      <c r="AS75" s="63"/>
      <c r="AT75" s="280"/>
      <c r="AU75" s="280"/>
      <c r="AV75" s="280"/>
      <c r="AW75" s="280"/>
      <c r="AX75" s="177"/>
      <c r="AY75" s="177"/>
      <c r="AZ75" s="177"/>
      <c r="BA75" s="177"/>
      <c r="BB75" s="177"/>
      <c r="BC75" s="177"/>
      <c r="BD75" s="177"/>
      <c r="BE75" s="177"/>
      <c r="BF75" s="177"/>
      <c r="BG75" s="177"/>
      <c r="BH75" s="177"/>
      <c r="BI75" s="177"/>
      <c r="BJ75" s="177"/>
      <c r="BK75" s="177"/>
      <c r="BL75" s="177"/>
      <c r="BM75" s="179"/>
    </row>
    <row r="76" spans="1:66" s="53" customFormat="1" ht="61.5" customHeight="1" x14ac:dyDescent="0.25">
      <c r="A76" s="39" t="s">
        <v>83</v>
      </c>
      <c r="B76" s="65" t="s">
        <v>100</v>
      </c>
      <c r="C76" s="44" t="s">
        <v>15</v>
      </c>
      <c r="D76" s="63">
        <f>+D73+1</f>
        <v>23</v>
      </c>
      <c r="E76" s="63">
        <v>21</v>
      </c>
      <c r="F76" s="63">
        <v>1</v>
      </c>
      <c r="G76" s="64" t="s">
        <v>137</v>
      </c>
      <c r="H76" s="125">
        <v>1</v>
      </c>
      <c r="I76" s="64" t="s">
        <v>45</v>
      </c>
      <c r="J76" s="64" t="s">
        <v>107</v>
      </c>
      <c r="K76" s="64" t="s">
        <v>120</v>
      </c>
      <c r="L76" s="63" t="s">
        <v>567</v>
      </c>
      <c r="M76" s="63" t="s">
        <v>298</v>
      </c>
      <c r="N76" s="63" t="s">
        <v>318</v>
      </c>
      <c r="O76" s="63" t="s">
        <v>319</v>
      </c>
      <c r="P76" s="126" t="s">
        <v>12</v>
      </c>
      <c r="Q76" s="262">
        <v>7</v>
      </c>
      <c r="R76" s="262">
        <v>2</v>
      </c>
      <c r="S76" s="262">
        <v>5</v>
      </c>
      <c r="T76" s="318"/>
      <c r="U76" s="318"/>
      <c r="V76" s="318"/>
      <c r="W76" s="318"/>
      <c r="X76" s="318"/>
      <c r="Y76" s="318"/>
      <c r="Z76" s="318"/>
      <c r="AA76" s="318"/>
      <c r="AB76" s="318"/>
      <c r="AC76" s="262">
        <f>SUM(Q76:AB76)</f>
        <v>14</v>
      </c>
      <c r="AD76" s="294">
        <f>+Q76</f>
        <v>7</v>
      </c>
      <c r="AE76" s="315">
        <f>SUM($Q$10:R76)</f>
        <v>3570.5937229164442</v>
      </c>
      <c r="AF76" s="315">
        <f>SUM($Q$10:S76)</f>
        <v>6071.8469386480801</v>
      </c>
      <c r="AG76" s="315" t="e">
        <f>SUM($Q$10:T76)</f>
        <v>#DIV/0!</v>
      </c>
      <c r="AH76" s="315" t="e">
        <f>SUM($Q$10:U76)</f>
        <v>#DIV/0!</v>
      </c>
      <c r="AI76" s="315" t="e">
        <f>SUM($Q$10:V76)</f>
        <v>#DIV/0!</v>
      </c>
      <c r="AJ76" s="315" t="e">
        <f>SUM($Q$10:W76)</f>
        <v>#DIV/0!</v>
      </c>
      <c r="AK76" s="315" t="e">
        <f>SUM($Q$10:X76)</f>
        <v>#DIV/0!</v>
      </c>
      <c r="AL76" s="315" t="e">
        <f>SUM($Q$10:Y76)</f>
        <v>#DIV/0!</v>
      </c>
      <c r="AM76" s="315" t="e">
        <f>SUM($Q$10:Z76)</f>
        <v>#DIV/0!</v>
      </c>
      <c r="AN76" s="315" t="e">
        <f>SUM($Q$10:AA76)</f>
        <v>#DIV/0!</v>
      </c>
      <c r="AO76" s="315" t="e">
        <f>SUM($Q$10:AB76)</f>
        <v>#DIV/0!</v>
      </c>
      <c r="AP76" s="127"/>
      <c r="AQ76" s="127"/>
      <c r="AR76" s="127"/>
      <c r="AS76" s="63"/>
      <c r="AT76" s="301"/>
      <c r="AU76" s="301"/>
      <c r="AV76" s="301"/>
      <c r="AW76" s="301"/>
      <c r="AX76" s="141"/>
      <c r="AY76" s="141"/>
      <c r="AZ76" s="141"/>
      <c r="BA76" s="141"/>
      <c r="BB76" s="141"/>
      <c r="BC76" s="141"/>
      <c r="BD76" s="141"/>
      <c r="BE76" s="141"/>
      <c r="BF76" s="141"/>
      <c r="BG76" s="141"/>
      <c r="BH76" s="141"/>
      <c r="BI76" s="141"/>
      <c r="BJ76" s="141"/>
      <c r="BK76" s="141"/>
      <c r="BL76" s="141"/>
      <c r="BM76" s="86"/>
    </row>
    <row r="77" spans="1:66" s="53" customFormat="1" ht="37.5" customHeight="1" x14ac:dyDescent="0.25">
      <c r="A77" s="39"/>
      <c r="B77" s="65"/>
      <c r="C77" s="44"/>
      <c r="D77" s="65"/>
      <c r="E77" s="65"/>
      <c r="F77" s="63"/>
      <c r="G77" s="64" t="s">
        <v>137</v>
      </c>
      <c r="H77" s="125">
        <v>1</v>
      </c>
      <c r="I77" s="64" t="s">
        <v>45</v>
      </c>
      <c r="J77" s="64" t="s">
        <v>107</v>
      </c>
      <c r="K77" s="64" t="s">
        <v>120</v>
      </c>
      <c r="L77" s="63" t="s">
        <v>567</v>
      </c>
      <c r="M77" s="63" t="s">
        <v>298</v>
      </c>
      <c r="N77" s="63" t="s">
        <v>318</v>
      </c>
      <c r="O77" s="63" t="s">
        <v>319</v>
      </c>
      <c r="P77" s="126" t="s">
        <v>13</v>
      </c>
      <c r="Q77" s="262">
        <v>7</v>
      </c>
      <c r="R77" s="262">
        <v>2</v>
      </c>
      <c r="S77" s="262">
        <v>5</v>
      </c>
      <c r="T77" s="318"/>
      <c r="U77" s="318"/>
      <c r="V77" s="318"/>
      <c r="W77" s="318"/>
      <c r="X77" s="318"/>
      <c r="Y77" s="318"/>
      <c r="Z77" s="318"/>
      <c r="AA77" s="318"/>
      <c r="AB77" s="318"/>
      <c r="AC77" s="262">
        <f>SUM(Q77:AB77)</f>
        <v>14</v>
      </c>
      <c r="AD77" s="294">
        <f>+Q77</f>
        <v>7</v>
      </c>
      <c r="AE77" s="315">
        <f>SUM($Q$11:R77)</f>
        <v>3579.5937229164442</v>
      </c>
      <c r="AF77" s="315">
        <f>SUM($Q$11:S77)</f>
        <v>6085.8469386480801</v>
      </c>
      <c r="AG77" s="315" t="e">
        <f>SUM($Q$11:T77)</f>
        <v>#DIV/0!</v>
      </c>
      <c r="AH77" s="315" t="e">
        <f>SUM($Q$11:U77)</f>
        <v>#DIV/0!</v>
      </c>
      <c r="AI77" s="315" t="e">
        <f>SUM($Q$11:V77)</f>
        <v>#DIV/0!</v>
      </c>
      <c r="AJ77" s="315" t="e">
        <f>SUM($Q$11:W77)</f>
        <v>#DIV/0!</v>
      </c>
      <c r="AK77" s="315" t="e">
        <f>SUM($Q$11:X77)</f>
        <v>#DIV/0!</v>
      </c>
      <c r="AL77" s="315" t="e">
        <f>SUM($Q$11:Y77)</f>
        <v>#DIV/0!</v>
      </c>
      <c r="AM77" s="315" t="e">
        <f>SUM($Q$11:Z77)</f>
        <v>#DIV/0!</v>
      </c>
      <c r="AN77" s="315" t="e">
        <f>SUM($Q$11:AA77)</f>
        <v>#DIV/0!</v>
      </c>
      <c r="AO77" s="315" t="e">
        <f>SUM($Q$11:AB77)</f>
        <v>#DIV/0!</v>
      </c>
      <c r="AP77" s="127" t="s">
        <v>847</v>
      </c>
      <c r="AQ77" s="127" t="s">
        <v>848</v>
      </c>
      <c r="AR77" s="127" t="s">
        <v>849</v>
      </c>
      <c r="AS77" s="63" t="s">
        <v>850</v>
      </c>
      <c r="AT77" s="63" t="s">
        <v>851</v>
      </c>
      <c r="AU77" s="63" t="s">
        <v>852</v>
      </c>
      <c r="AV77" s="301"/>
      <c r="AW77" s="301"/>
      <c r="AX77" s="141"/>
      <c r="AY77" s="141"/>
      <c r="AZ77" s="141"/>
      <c r="BA77" s="141"/>
      <c r="BB77" s="141"/>
      <c r="BC77" s="141"/>
      <c r="BD77" s="141"/>
      <c r="BE77" s="141"/>
      <c r="BF77" s="141"/>
      <c r="BG77" s="141"/>
      <c r="BH77" s="141"/>
      <c r="BI77" s="141"/>
      <c r="BJ77" s="141"/>
      <c r="BK77" s="141"/>
      <c r="BL77" s="141"/>
      <c r="BM77" s="86"/>
    </row>
    <row r="78" spans="1:66" s="53" customFormat="1" ht="37.5" customHeight="1" x14ac:dyDescent="0.25">
      <c r="A78" s="39"/>
      <c r="B78" s="65"/>
      <c r="C78" s="44"/>
      <c r="D78" s="65"/>
      <c r="E78" s="65"/>
      <c r="F78" s="63"/>
      <c r="G78" s="64" t="s">
        <v>137</v>
      </c>
      <c r="H78" s="125">
        <v>1</v>
      </c>
      <c r="I78" s="64" t="s">
        <v>45</v>
      </c>
      <c r="J78" s="64" t="s">
        <v>107</v>
      </c>
      <c r="K78" s="64" t="s">
        <v>120</v>
      </c>
      <c r="L78" s="63" t="s">
        <v>567</v>
      </c>
      <c r="M78" s="63" t="s">
        <v>298</v>
      </c>
      <c r="N78" s="63" t="s">
        <v>318</v>
      </c>
      <c r="O78" s="63" t="s">
        <v>319</v>
      </c>
      <c r="P78" s="126" t="s">
        <v>14</v>
      </c>
      <c r="Q78" s="278">
        <v>0</v>
      </c>
      <c r="R78" s="278">
        <v>0</v>
      </c>
      <c r="S78" s="278">
        <f t="shared" ref="S78:AB78" si="244">+S77/S76</f>
        <v>1</v>
      </c>
      <c r="T78" s="278" t="e">
        <f t="shared" si="244"/>
        <v>#DIV/0!</v>
      </c>
      <c r="U78" s="278" t="e">
        <f t="shared" si="244"/>
        <v>#DIV/0!</v>
      </c>
      <c r="V78" s="278" t="e">
        <f t="shared" si="244"/>
        <v>#DIV/0!</v>
      </c>
      <c r="W78" s="278" t="e">
        <f t="shared" si="244"/>
        <v>#DIV/0!</v>
      </c>
      <c r="X78" s="278" t="e">
        <f t="shared" si="244"/>
        <v>#DIV/0!</v>
      </c>
      <c r="Y78" s="278" t="e">
        <f t="shared" si="244"/>
        <v>#DIV/0!</v>
      </c>
      <c r="Z78" s="278" t="e">
        <f t="shared" si="244"/>
        <v>#DIV/0!</v>
      </c>
      <c r="AA78" s="278" t="e">
        <f t="shared" si="244"/>
        <v>#DIV/0!</v>
      </c>
      <c r="AB78" s="278" t="e">
        <f t="shared" si="244"/>
        <v>#DIV/0!</v>
      </c>
      <c r="AC78" s="278">
        <f>+AC77/AC76</f>
        <v>1</v>
      </c>
      <c r="AD78" s="121">
        <f>AD77/AD76</f>
        <v>1</v>
      </c>
      <c r="AE78" s="121">
        <f t="shared" ref="AE78" si="245">AE77/AE76</f>
        <v>1.0025205892068416</v>
      </c>
      <c r="AF78" s="121">
        <f t="shared" ref="AF78" si="246">AF77/AF76</f>
        <v>1.0023057234712041</v>
      </c>
      <c r="AG78" s="121" t="e">
        <f t="shared" ref="AG78" si="247">AG77/AG76</f>
        <v>#DIV/0!</v>
      </c>
      <c r="AH78" s="121" t="e">
        <f t="shared" ref="AH78" si="248">AH77/AH76</f>
        <v>#DIV/0!</v>
      </c>
      <c r="AI78" s="121" t="e">
        <f t="shared" ref="AI78" si="249">AI77/AI76</f>
        <v>#DIV/0!</v>
      </c>
      <c r="AJ78" s="121" t="e">
        <f t="shared" ref="AJ78" si="250">AJ77/AJ76</f>
        <v>#DIV/0!</v>
      </c>
      <c r="AK78" s="121" t="e">
        <f t="shared" ref="AK78" si="251">AK77/AK76</f>
        <v>#DIV/0!</v>
      </c>
      <c r="AL78" s="121" t="e">
        <f t="shared" ref="AL78" si="252">AL77/AL76</f>
        <v>#DIV/0!</v>
      </c>
      <c r="AM78" s="121" t="e">
        <f t="shared" ref="AM78" si="253">AM77/AM76</f>
        <v>#DIV/0!</v>
      </c>
      <c r="AN78" s="121" t="e">
        <f t="shared" ref="AN78" si="254">AN77/AN76</f>
        <v>#DIV/0!</v>
      </c>
      <c r="AO78" s="121" t="e">
        <f t="shared" ref="AO78" si="255">AO77/AO76</f>
        <v>#DIV/0!</v>
      </c>
      <c r="AP78" s="127"/>
      <c r="AQ78" s="127"/>
      <c r="AR78" s="127"/>
      <c r="AS78" s="63"/>
      <c r="AT78" s="301"/>
      <c r="AU78" s="301"/>
      <c r="AV78" s="301"/>
      <c r="AW78" s="301"/>
      <c r="AX78" s="141"/>
      <c r="AY78" s="141"/>
      <c r="AZ78" s="141"/>
      <c r="BA78" s="141"/>
      <c r="BB78" s="141"/>
      <c r="BC78" s="141"/>
      <c r="BD78" s="141"/>
      <c r="BE78" s="141"/>
      <c r="BF78" s="141"/>
      <c r="BG78" s="141"/>
      <c r="BH78" s="141"/>
      <c r="BI78" s="141"/>
      <c r="BJ78" s="141"/>
      <c r="BK78" s="141"/>
      <c r="BL78" s="141"/>
      <c r="BM78" s="86"/>
      <c r="BN78" s="52">
        <v>8</v>
      </c>
    </row>
    <row r="79" spans="1:66" s="6" customFormat="1" ht="62.25" customHeight="1" x14ac:dyDescent="0.25">
      <c r="A79" s="39" t="s">
        <v>83</v>
      </c>
      <c r="B79" s="65" t="s">
        <v>100</v>
      </c>
      <c r="C79" s="44" t="s">
        <v>15</v>
      </c>
      <c r="D79" s="63">
        <f>+D76+1</f>
        <v>24</v>
      </c>
      <c r="E79" s="63">
        <v>22</v>
      </c>
      <c r="F79" s="63">
        <v>2</v>
      </c>
      <c r="G79" s="64" t="s">
        <v>140</v>
      </c>
      <c r="H79" s="63">
        <v>4</v>
      </c>
      <c r="I79" s="64" t="s">
        <v>41</v>
      </c>
      <c r="J79" s="64" t="s">
        <v>112</v>
      </c>
      <c r="K79" s="64" t="s">
        <v>120</v>
      </c>
      <c r="L79" s="63" t="s">
        <v>385</v>
      </c>
      <c r="M79" s="63" t="s">
        <v>298</v>
      </c>
      <c r="N79" s="63" t="s">
        <v>318</v>
      </c>
      <c r="O79" s="63" t="s">
        <v>319</v>
      </c>
      <c r="P79" s="126" t="s">
        <v>12</v>
      </c>
      <c r="Q79" s="262">
        <v>0</v>
      </c>
      <c r="R79" s="262">
        <v>0</v>
      </c>
      <c r="S79" s="262">
        <v>1</v>
      </c>
      <c r="T79" s="262">
        <v>0</v>
      </c>
      <c r="U79" s="262">
        <v>0</v>
      </c>
      <c r="V79" s="262">
        <v>1</v>
      </c>
      <c r="W79" s="262">
        <v>0</v>
      </c>
      <c r="X79" s="262">
        <v>0</v>
      </c>
      <c r="Y79" s="262">
        <v>1</v>
      </c>
      <c r="Z79" s="262">
        <v>0</v>
      </c>
      <c r="AA79" s="262">
        <v>0</v>
      </c>
      <c r="AB79" s="262">
        <v>1</v>
      </c>
      <c r="AC79" s="262">
        <f>SUM(Q79:AB79)</f>
        <v>4</v>
      </c>
      <c r="AD79" s="294">
        <f>+Q79</f>
        <v>0</v>
      </c>
      <c r="AE79" s="315">
        <f>SUM($Q$10:R79)</f>
        <v>3579.5937229164442</v>
      </c>
      <c r="AF79" s="315">
        <f>SUM($Q$10:S79)</f>
        <v>6087.8469386480801</v>
      </c>
      <c r="AG79" s="315" t="e">
        <f>SUM($Q$10:T79)</f>
        <v>#DIV/0!</v>
      </c>
      <c r="AH79" s="315" t="e">
        <f>SUM($Q$10:U79)</f>
        <v>#DIV/0!</v>
      </c>
      <c r="AI79" s="315" t="e">
        <f>SUM($Q$10:V79)</f>
        <v>#DIV/0!</v>
      </c>
      <c r="AJ79" s="315" t="e">
        <f>SUM($Q$10:W79)</f>
        <v>#DIV/0!</v>
      </c>
      <c r="AK79" s="315" t="e">
        <f>SUM($Q$10:X79)</f>
        <v>#DIV/0!</v>
      </c>
      <c r="AL79" s="315" t="e">
        <f>SUM($Q$10:Y79)</f>
        <v>#DIV/0!</v>
      </c>
      <c r="AM79" s="315" t="e">
        <f>SUM($Q$10:Z79)</f>
        <v>#DIV/0!</v>
      </c>
      <c r="AN79" s="315" t="e">
        <f>SUM($Q$10:AA79)</f>
        <v>#DIV/0!</v>
      </c>
      <c r="AO79" s="315" t="e">
        <f>SUM($Q$10:AB79)</f>
        <v>#DIV/0!</v>
      </c>
      <c r="AP79" s="127"/>
      <c r="AQ79" s="127"/>
      <c r="AR79" s="127"/>
      <c r="AS79" s="127"/>
      <c r="AT79" s="280"/>
      <c r="AU79" s="127"/>
      <c r="AV79" s="280"/>
      <c r="AW79" s="280"/>
      <c r="AX79" s="94"/>
      <c r="AY79" s="94"/>
      <c r="AZ79" s="138"/>
      <c r="BA79" s="138"/>
      <c r="BB79" s="94"/>
      <c r="BC79" s="94"/>
      <c r="BD79" s="33"/>
      <c r="BE79" s="33"/>
      <c r="BF79" s="24"/>
      <c r="BG79" s="24"/>
      <c r="BH79" s="24"/>
      <c r="BI79" s="24"/>
      <c r="BJ79" s="24"/>
      <c r="BK79" s="24"/>
      <c r="BL79" s="23"/>
      <c r="BM79" s="98"/>
    </row>
    <row r="80" spans="1:66" s="6" customFormat="1" ht="35.25" customHeight="1" x14ac:dyDescent="0.25">
      <c r="A80" s="39"/>
      <c r="B80" s="65"/>
      <c r="C80" s="44"/>
      <c r="D80" s="65"/>
      <c r="E80" s="65"/>
      <c r="F80" s="63"/>
      <c r="G80" s="64" t="s">
        <v>140</v>
      </c>
      <c r="H80" s="63">
        <v>4</v>
      </c>
      <c r="I80" s="64" t="s">
        <v>41</v>
      </c>
      <c r="J80" s="64" t="s">
        <v>112</v>
      </c>
      <c r="K80" s="64" t="s">
        <v>120</v>
      </c>
      <c r="L80" s="63" t="s">
        <v>385</v>
      </c>
      <c r="M80" s="63" t="s">
        <v>298</v>
      </c>
      <c r="N80" s="63" t="s">
        <v>318</v>
      </c>
      <c r="O80" s="63" t="s">
        <v>319</v>
      </c>
      <c r="P80" s="126" t="s">
        <v>13</v>
      </c>
      <c r="Q80" s="262">
        <v>0</v>
      </c>
      <c r="R80" s="262">
        <v>0</v>
      </c>
      <c r="S80" s="262">
        <v>1</v>
      </c>
      <c r="T80" s="316"/>
      <c r="U80" s="316"/>
      <c r="V80" s="316"/>
      <c r="W80" s="316"/>
      <c r="X80" s="316"/>
      <c r="Y80" s="316"/>
      <c r="Z80" s="316"/>
      <c r="AA80" s="316"/>
      <c r="AB80" s="316"/>
      <c r="AC80" s="262">
        <f>SUM(Q80:AB80)</f>
        <v>1</v>
      </c>
      <c r="AD80" s="294">
        <f>+Q80</f>
        <v>0</v>
      </c>
      <c r="AE80" s="315">
        <f>SUM($Q$11:R80)</f>
        <v>3579.5937229164442</v>
      </c>
      <c r="AF80" s="315">
        <f>SUM($Q$11:S80)</f>
        <v>6088.8469386480801</v>
      </c>
      <c r="AG80" s="315" t="e">
        <f>SUM($Q$11:T80)</f>
        <v>#DIV/0!</v>
      </c>
      <c r="AH80" s="315" t="e">
        <f>SUM($Q$11:U80)</f>
        <v>#DIV/0!</v>
      </c>
      <c r="AI80" s="315" t="e">
        <f>SUM($Q$11:V80)</f>
        <v>#DIV/0!</v>
      </c>
      <c r="AJ80" s="315" t="e">
        <f>SUM($Q$11:W80)</f>
        <v>#DIV/0!</v>
      </c>
      <c r="AK80" s="315" t="e">
        <f>SUM($Q$11:X80)</f>
        <v>#DIV/0!</v>
      </c>
      <c r="AL80" s="315" t="e">
        <f>SUM($Q$11:Y80)</f>
        <v>#DIV/0!</v>
      </c>
      <c r="AM80" s="315" t="e">
        <f>SUM($Q$11:Z80)</f>
        <v>#DIV/0!</v>
      </c>
      <c r="AN80" s="315" t="e">
        <f>SUM($Q$11:AA80)</f>
        <v>#DIV/0!</v>
      </c>
      <c r="AO80" s="315" t="e">
        <f>SUM($Q$11:AB80)</f>
        <v>#DIV/0!</v>
      </c>
      <c r="AP80" s="127" t="s">
        <v>522</v>
      </c>
      <c r="AQ80" s="127" t="s">
        <v>522</v>
      </c>
      <c r="AR80" s="127" t="s">
        <v>522</v>
      </c>
      <c r="AS80" s="127" t="s">
        <v>522</v>
      </c>
      <c r="AT80" s="65" t="s">
        <v>853</v>
      </c>
      <c r="AU80" s="299" t="s">
        <v>854</v>
      </c>
      <c r="AV80" s="280"/>
      <c r="AW80" s="280"/>
      <c r="AX80" s="94"/>
      <c r="AY80" s="94"/>
      <c r="AZ80" s="138"/>
      <c r="BA80" s="138"/>
      <c r="BB80" s="94"/>
      <c r="BC80" s="94"/>
      <c r="BD80" s="33"/>
      <c r="BE80" s="33"/>
      <c r="BF80" s="24"/>
      <c r="BG80" s="24"/>
      <c r="BH80" s="24"/>
      <c r="BI80" s="24"/>
      <c r="BJ80" s="24"/>
      <c r="BK80" s="24"/>
      <c r="BL80" s="23"/>
      <c r="BM80" s="98"/>
    </row>
    <row r="81" spans="1:66" s="6" customFormat="1" ht="35.25" customHeight="1" x14ac:dyDescent="0.25">
      <c r="A81" s="39"/>
      <c r="B81" s="65"/>
      <c r="C81" s="44"/>
      <c r="D81" s="65"/>
      <c r="E81" s="65"/>
      <c r="F81" s="63"/>
      <c r="G81" s="64" t="s">
        <v>140</v>
      </c>
      <c r="H81" s="63">
        <v>4</v>
      </c>
      <c r="I81" s="64" t="s">
        <v>41</v>
      </c>
      <c r="J81" s="64" t="s">
        <v>112</v>
      </c>
      <c r="K81" s="64" t="s">
        <v>120</v>
      </c>
      <c r="L81" s="63" t="s">
        <v>385</v>
      </c>
      <c r="M81" s="63" t="s">
        <v>298</v>
      </c>
      <c r="N81" s="63" t="s">
        <v>318</v>
      </c>
      <c r="O81" s="63" t="s">
        <v>319</v>
      </c>
      <c r="P81" s="126" t="s">
        <v>14</v>
      </c>
      <c r="Q81" s="278">
        <v>0</v>
      </c>
      <c r="R81" s="278">
        <v>0</v>
      </c>
      <c r="S81" s="278">
        <f t="shared" ref="S81:AB81" si="256">+S80/S79</f>
        <v>1</v>
      </c>
      <c r="T81" s="278" t="e">
        <f t="shared" si="256"/>
        <v>#DIV/0!</v>
      </c>
      <c r="U81" s="278" t="e">
        <f t="shared" si="256"/>
        <v>#DIV/0!</v>
      </c>
      <c r="V81" s="278">
        <f t="shared" si="256"/>
        <v>0</v>
      </c>
      <c r="W81" s="278" t="e">
        <f t="shared" si="256"/>
        <v>#DIV/0!</v>
      </c>
      <c r="X81" s="278" t="e">
        <f t="shared" si="256"/>
        <v>#DIV/0!</v>
      </c>
      <c r="Y81" s="278">
        <f t="shared" si="256"/>
        <v>0</v>
      </c>
      <c r="Z81" s="278" t="e">
        <f t="shared" si="256"/>
        <v>#DIV/0!</v>
      </c>
      <c r="AA81" s="278" t="e">
        <f t="shared" si="256"/>
        <v>#DIV/0!</v>
      </c>
      <c r="AB81" s="278">
        <f t="shared" si="256"/>
        <v>0</v>
      </c>
      <c r="AC81" s="278">
        <f>+AC80/AC79</f>
        <v>0.25</v>
      </c>
      <c r="AD81" s="121" t="e">
        <f>AD80/AD79</f>
        <v>#DIV/0!</v>
      </c>
      <c r="AE81" s="121">
        <f t="shared" ref="AE81" si="257">AE80/AE79</f>
        <v>1</v>
      </c>
      <c r="AF81" s="121">
        <f t="shared" ref="AF81" si="258">AF80/AF79</f>
        <v>1.0001642616856301</v>
      </c>
      <c r="AG81" s="121" t="e">
        <f t="shared" ref="AG81" si="259">AG80/AG79</f>
        <v>#DIV/0!</v>
      </c>
      <c r="AH81" s="121" t="e">
        <f t="shared" ref="AH81" si="260">AH80/AH79</f>
        <v>#DIV/0!</v>
      </c>
      <c r="AI81" s="121" t="e">
        <f t="shared" ref="AI81" si="261">AI80/AI79</f>
        <v>#DIV/0!</v>
      </c>
      <c r="AJ81" s="121" t="e">
        <f t="shared" ref="AJ81" si="262">AJ80/AJ79</f>
        <v>#DIV/0!</v>
      </c>
      <c r="AK81" s="121" t="e">
        <f t="shared" ref="AK81" si="263">AK80/AK79</f>
        <v>#DIV/0!</v>
      </c>
      <c r="AL81" s="121" t="e">
        <f t="shared" ref="AL81" si="264">AL80/AL79</f>
        <v>#DIV/0!</v>
      </c>
      <c r="AM81" s="121" t="e">
        <f t="shared" ref="AM81" si="265">AM80/AM79</f>
        <v>#DIV/0!</v>
      </c>
      <c r="AN81" s="121" t="e">
        <f t="shared" ref="AN81" si="266">AN80/AN79</f>
        <v>#DIV/0!</v>
      </c>
      <c r="AO81" s="121" t="e">
        <f t="shared" ref="AO81" si="267">AO80/AO79</f>
        <v>#DIV/0!</v>
      </c>
      <c r="AP81" s="127"/>
      <c r="AQ81" s="127"/>
      <c r="AR81" s="127"/>
      <c r="AS81" s="127"/>
      <c r="AT81" s="280"/>
      <c r="AU81" s="127"/>
      <c r="AV81" s="280"/>
      <c r="AW81" s="280"/>
      <c r="AX81" s="94"/>
      <c r="AY81" s="94"/>
      <c r="AZ81" s="138"/>
      <c r="BA81" s="138"/>
      <c r="BB81" s="94"/>
      <c r="BC81" s="94"/>
      <c r="BD81" s="33"/>
      <c r="BE81" s="33"/>
      <c r="BF81" s="24"/>
      <c r="BG81" s="24"/>
      <c r="BH81" s="24"/>
      <c r="BI81" s="24"/>
      <c r="BJ81" s="24"/>
      <c r="BK81" s="24"/>
      <c r="BL81" s="23"/>
      <c r="BM81" s="98"/>
    </row>
    <row r="82" spans="1:66" s="6" customFormat="1" ht="63.75" customHeight="1" x14ac:dyDescent="0.25">
      <c r="A82" s="39" t="s">
        <v>83</v>
      </c>
      <c r="B82" s="65" t="s">
        <v>100</v>
      </c>
      <c r="C82" s="44" t="s">
        <v>15</v>
      </c>
      <c r="D82" s="63">
        <f>+D79+1</f>
        <v>25</v>
      </c>
      <c r="E82" s="63">
        <v>23</v>
      </c>
      <c r="F82" s="63">
        <v>3</v>
      </c>
      <c r="G82" s="67" t="s">
        <v>138</v>
      </c>
      <c r="H82" s="74">
        <v>1</v>
      </c>
      <c r="I82" s="64" t="s">
        <v>53</v>
      </c>
      <c r="J82" s="64" t="s">
        <v>108</v>
      </c>
      <c r="K82" s="64" t="s">
        <v>120</v>
      </c>
      <c r="L82" s="63" t="s">
        <v>379</v>
      </c>
      <c r="M82" s="63" t="s">
        <v>298</v>
      </c>
      <c r="N82" s="63" t="s">
        <v>318</v>
      </c>
      <c r="O82" s="63" t="s">
        <v>319</v>
      </c>
      <c r="P82" s="126" t="s">
        <v>12</v>
      </c>
      <c r="Q82" s="262">
        <f>279+111</f>
        <v>390</v>
      </c>
      <c r="R82" s="262">
        <f>66+15+292</f>
        <v>373</v>
      </c>
      <c r="S82" s="262">
        <v>401</v>
      </c>
      <c r="T82" s="316"/>
      <c r="U82" s="316"/>
      <c r="V82" s="316"/>
      <c r="W82" s="316"/>
      <c r="X82" s="316"/>
      <c r="Y82" s="316"/>
      <c r="Z82" s="316"/>
      <c r="AA82" s="316"/>
      <c r="AB82" s="316"/>
      <c r="AC82" s="262">
        <f>SUM(Q82:AB82)</f>
        <v>1164</v>
      </c>
      <c r="AD82" s="294" t="e">
        <f>+#REF!</f>
        <v>#REF!</v>
      </c>
      <c r="AE82" s="315">
        <f>SUM($Q$10:R81)</f>
        <v>3579.5937229164442</v>
      </c>
      <c r="AF82" s="315">
        <f>SUM($Q$10:S82)</f>
        <v>7253.8469386480801</v>
      </c>
      <c r="AG82" s="315" t="e">
        <f>SUM($Q$10:T82)</f>
        <v>#DIV/0!</v>
      </c>
      <c r="AH82" s="315" t="e">
        <f>SUM($Q$10:U82)</f>
        <v>#DIV/0!</v>
      </c>
      <c r="AI82" s="315" t="e">
        <f>SUM($Q$10:V82)</f>
        <v>#DIV/0!</v>
      </c>
      <c r="AJ82" s="315" t="e">
        <f>SUM($Q$10:W82)</f>
        <v>#DIV/0!</v>
      </c>
      <c r="AK82" s="315" t="e">
        <f>SUM($Q$10:X82)</f>
        <v>#DIV/0!</v>
      </c>
      <c r="AL82" s="315" t="e">
        <f>SUM($Q$10:Y82)</f>
        <v>#DIV/0!</v>
      </c>
      <c r="AM82" s="315" t="e">
        <f>SUM($Q$10:Z82)</f>
        <v>#DIV/0!</v>
      </c>
      <c r="AN82" s="315" t="e">
        <f>SUM($Q$10:AA82)</f>
        <v>#DIV/0!</v>
      </c>
      <c r="AO82" s="315" t="e">
        <f>SUM($Q$10:AB82)</f>
        <v>#DIV/0!</v>
      </c>
      <c r="AP82" s="127"/>
      <c r="AQ82" s="127"/>
      <c r="AR82" s="127"/>
      <c r="AS82" s="127"/>
      <c r="AT82" s="280"/>
      <c r="AU82" s="127"/>
      <c r="AV82" s="280"/>
      <c r="AW82" s="280"/>
      <c r="AX82" s="94"/>
      <c r="AY82" s="94"/>
      <c r="AZ82" s="138"/>
      <c r="BA82" s="138"/>
      <c r="BB82" s="94"/>
      <c r="BC82" s="94"/>
      <c r="BD82" s="33"/>
      <c r="BE82" s="33"/>
      <c r="BF82" s="24"/>
      <c r="BG82" s="24"/>
      <c r="BH82" s="24"/>
      <c r="BI82" s="24"/>
      <c r="BJ82" s="24"/>
      <c r="BK82" s="24"/>
      <c r="BL82" s="23"/>
      <c r="BM82" s="98"/>
    </row>
    <row r="83" spans="1:66" s="6" customFormat="1" ht="35.25" customHeight="1" x14ac:dyDescent="0.25">
      <c r="A83" s="39"/>
      <c r="B83" s="65"/>
      <c r="C83" s="44"/>
      <c r="D83" s="65"/>
      <c r="E83" s="65"/>
      <c r="F83" s="63"/>
      <c r="G83" s="67" t="s">
        <v>138</v>
      </c>
      <c r="H83" s="74">
        <v>1</v>
      </c>
      <c r="I83" s="64" t="s">
        <v>53</v>
      </c>
      <c r="J83" s="64" t="s">
        <v>108</v>
      </c>
      <c r="K83" s="64" t="s">
        <v>120</v>
      </c>
      <c r="L83" s="63" t="s">
        <v>379</v>
      </c>
      <c r="M83" s="63" t="s">
        <v>298</v>
      </c>
      <c r="N83" s="63" t="s">
        <v>318</v>
      </c>
      <c r="O83" s="63" t="s">
        <v>319</v>
      </c>
      <c r="P83" s="126" t="s">
        <v>13</v>
      </c>
      <c r="Q83" s="262">
        <v>390</v>
      </c>
      <c r="R83" s="262">
        <v>373</v>
      </c>
      <c r="S83" s="262">
        <v>401</v>
      </c>
      <c r="T83" s="316"/>
      <c r="U83" s="316"/>
      <c r="V83" s="316"/>
      <c r="W83" s="316"/>
      <c r="X83" s="316"/>
      <c r="Y83" s="316"/>
      <c r="Z83" s="316"/>
      <c r="AA83" s="316"/>
      <c r="AB83" s="316"/>
      <c r="AC83" s="262">
        <f>SUM(Q83:AB83)</f>
        <v>1164</v>
      </c>
      <c r="AD83" s="294" t="e">
        <f>+#REF!</f>
        <v>#REF!</v>
      </c>
      <c r="AE83" s="315">
        <f>SUM($Q$11:R83)</f>
        <v>5105.5937229164447</v>
      </c>
      <c r="AF83" s="315">
        <f>SUM($Q$11:S83)</f>
        <v>8417.8469386480792</v>
      </c>
      <c r="AG83" s="315" t="e">
        <f>SUM($Q$11:T83)</f>
        <v>#DIV/0!</v>
      </c>
      <c r="AH83" s="315" t="e">
        <f>SUM($Q$11:U83)</f>
        <v>#DIV/0!</v>
      </c>
      <c r="AI83" s="315" t="e">
        <f>SUM($Q$11:V83)</f>
        <v>#DIV/0!</v>
      </c>
      <c r="AJ83" s="315" t="e">
        <f>SUM($Q$11:W83)</f>
        <v>#DIV/0!</v>
      </c>
      <c r="AK83" s="315" t="e">
        <f>SUM($Q$11:X83)</f>
        <v>#DIV/0!</v>
      </c>
      <c r="AL83" s="315" t="e">
        <f>SUM($Q$11:Y83)</f>
        <v>#DIV/0!</v>
      </c>
      <c r="AM83" s="315" t="e">
        <f>SUM($Q$11:Z83)</f>
        <v>#DIV/0!</v>
      </c>
      <c r="AN83" s="315" t="e">
        <f>SUM($Q$11:AA83)</f>
        <v>#DIV/0!</v>
      </c>
      <c r="AO83" s="315" t="e">
        <f>SUM($Q$11:AB83)</f>
        <v>#DIV/0!</v>
      </c>
      <c r="AP83" s="127" t="s">
        <v>523</v>
      </c>
      <c r="AQ83" s="127" t="s">
        <v>524</v>
      </c>
      <c r="AR83" s="127" t="s">
        <v>525</v>
      </c>
      <c r="AS83" s="127" t="s">
        <v>526</v>
      </c>
      <c r="AT83" s="280"/>
      <c r="AU83" s="127"/>
      <c r="AV83" s="280"/>
      <c r="AW83" s="280"/>
      <c r="AX83" s="94"/>
      <c r="AY83" s="94"/>
      <c r="AZ83" s="138"/>
      <c r="BA83" s="138"/>
      <c r="BB83" s="94"/>
      <c r="BC83" s="94"/>
      <c r="BD83" s="33"/>
      <c r="BE83" s="33"/>
      <c r="BF83" s="24"/>
      <c r="BG83" s="24"/>
      <c r="BH83" s="24"/>
      <c r="BI83" s="24"/>
      <c r="BJ83" s="24"/>
      <c r="BK83" s="24"/>
      <c r="BL83" s="23"/>
      <c r="BM83" s="98"/>
    </row>
    <row r="84" spans="1:66" s="6" customFormat="1" ht="36" customHeight="1" x14ac:dyDescent="0.25">
      <c r="A84" s="39"/>
      <c r="B84" s="65"/>
      <c r="C84" s="44"/>
      <c r="D84" s="65"/>
      <c r="E84" s="65"/>
      <c r="F84" s="63"/>
      <c r="G84" s="67" t="s">
        <v>138</v>
      </c>
      <c r="H84" s="74">
        <v>1</v>
      </c>
      <c r="I84" s="64" t="s">
        <v>53</v>
      </c>
      <c r="J84" s="64" t="s">
        <v>108</v>
      </c>
      <c r="K84" s="64" t="s">
        <v>120</v>
      </c>
      <c r="L84" s="63" t="s">
        <v>379</v>
      </c>
      <c r="M84" s="63" t="s">
        <v>298</v>
      </c>
      <c r="N84" s="63" t="s">
        <v>318</v>
      </c>
      <c r="O84" s="63" t="s">
        <v>319</v>
      </c>
      <c r="P84" s="126" t="s">
        <v>14</v>
      </c>
      <c r="Q84" s="278">
        <f>+Q68/Q67</f>
        <v>0.99998823529411762</v>
      </c>
      <c r="R84" s="278">
        <f>+R68/R67</f>
        <v>0.99998823529411762</v>
      </c>
      <c r="S84" s="278">
        <f t="shared" ref="S84:AB84" si="268">+S83/S82</f>
        <v>1</v>
      </c>
      <c r="T84" s="278" t="e">
        <f t="shared" si="268"/>
        <v>#DIV/0!</v>
      </c>
      <c r="U84" s="278" t="e">
        <f t="shared" si="268"/>
        <v>#DIV/0!</v>
      </c>
      <c r="V84" s="278" t="e">
        <f t="shared" si="268"/>
        <v>#DIV/0!</v>
      </c>
      <c r="W84" s="278" t="e">
        <f t="shared" si="268"/>
        <v>#DIV/0!</v>
      </c>
      <c r="X84" s="278" t="e">
        <f t="shared" si="268"/>
        <v>#DIV/0!</v>
      </c>
      <c r="Y84" s="278" t="e">
        <f t="shared" si="268"/>
        <v>#DIV/0!</v>
      </c>
      <c r="Z84" s="278" t="e">
        <f t="shared" si="268"/>
        <v>#DIV/0!</v>
      </c>
      <c r="AA84" s="278" t="e">
        <f t="shared" si="268"/>
        <v>#DIV/0!</v>
      </c>
      <c r="AB84" s="278" t="e">
        <f t="shared" si="268"/>
        <v>#DIV/0!</v>
      </c>
      <c r="AC84" s="278">
        <f>+AC83/AC82</f>
        <v>1</v>
      </c>
      <c r="AD84" s="121" t="e">
        <f>AD83/AD82</f>
        <v>#REF!</v>
      </c>
      <c r="AE84" s="121">
        <f t="shared" ref="AE84" si="269">AE83/AE82</f>
        <v>1.4263053625976037</v>
      </c>
      <c r="AF84" s="121">
        <f t="shared" ref="AF84" si="270">AF83/AF82</f>
        <v>1.1604665786092445</v>
      </c>
      <c r="AG84" s="121" t="e">
        <f t="shared" ref="AG84" si="271">AG83/AG82</f>
        <v>#DIV/0!</v>
      </c>
      <c r="AH84" s="121" t="e">
        <f t="shared" ref="AH84" si="272">AH83/AH82</f>
        <v>#DIV/0!</v>
      </c>
      <c r="AI84" s="121" t="e">
        <f t="shared" ref="AI84" si="273">AI83/AI82</f>
        <v>#DIV/0!</v>
      </c>
      <c r="AJ84" s="121" t="e">
        <f t="shared" ref="AJ84" si="274">AJ83/AJ82</f>
        <v>#DIV/0!</v>
      </c>
      <c r="AK84" s="121" t="e">
        <f t="shared" ref="AK84" si="275">AK83/AK82</f>
        <v>#DIV/0!</v>
      </c>
      <c r="AL84" s="121" t="e">
        <f t="shared" ref="AL84" si="276">AL83/AL82</f>
        <v>#DIV/0!</v>
      </c>
      <c r="AM84" s="121" t="e">
        <f t="shared" ref="AM84" si="277">AM83/AM82</f>
        <v>#DIV/0!</v>
      </c>
      <c r="AN84" s="121" t="e">
        <f t="shared" ref="AN84" si="278">AN83/AN82</f>
        <v>#DIV/0!</v>
      </c>
      <c r="AO84" s="121" t="e">
        <f t="shared" ref="AO84" si="279">AO83/AO82</f>
        <v>#DIV/0!</v>
      </c>
      <c r="AP84" s="127"/>
      <c r="AQ84" s="127"/>
      <c r="AR84" s="127"/>
      <c r="AS84" s="127"/>
      <c r="AT84" s="280"/>
      <c r="AU84" s="127"/>
      <c r="AV84" s="280"/>
      <c r="AW84" s="280"/>
      <c r="AX84" s="94"/>
      <c r="AY84" s="94"/>
      <c r="AZ84" s="138"/>
      <c r="BA84" s="138"/>
      <c r="BB84" s="94"/>
      <c r="BC84" s="94"/>
      <c r="BD84" s="33"/>
      <c r="BE84" s="33"/>
      <c r="BF84" s="24"/>
      <c r="BG84" s="24"/>
      <c r="BH84" s="24"/>
      <c r="BI84" s="24"/>
      <c r="BJ84" s="24"/>
      <c r="BK84" s="24"/>
      <c r="BL84" s="23"/>
      <c r="BM84" s="98"/>
      <c r="BN84" s="52">
        <v>9</v>
      </c>
    </row>
    <row r="85" spans="1:66" s="6" customFormat="1" ht="27" customHeight="1" x14ac:dyDescent="0.25">
      <c r="A85" s="85" t="s">
        <v>65</v>
      </c>
      <c r="B85" s="65" t="s">
        <v>100</v>
      </c>
      <c r="C85" s="79" t="s">
        <v>15</v>
      </c>
      <c r="D85" s="63">
        <f>+D82+1</f>
        <v>26</v>
      </c>
      <c r="E85" s="63">
        <v>24</v>
      </c>
      <c r="F85" s="63">
        <v>1</v>
      </c>
      <c r="G85" s="67" t="s">
        <v>138</v>
      </c>
      <c r="H85" s="74">
        <v>1</v>
      </c>
      <c r="I85" s="62" t="s">
        <v>53</v>
      </c>
      <c r="J85" s="64" t="s">
        <v>108</v>
      </c>
      <c r="K85" s="64" t="s">
        <v>120</v>
      </c>
      <c r="L85" s="63" t="s">
        <v>379</v>
      </c>
      <c r="M85" s="63" t="s">
        <v>298</v>
      </c>
      <c r="N85" s="63" t="s">
        <v>322</v>
      </c>
      <c r="O85" s="63" t="s">
        <v>323</v>
      </c>
      <c r="P85" s="126" t="s">
        <v>12</v>
      </c>
      <c r="Q85" s="63">
        <v>104</v>
      </c>
      <c r="R85" s="63">
        <v>25</v>
      </c>
      <c r="S85" s="63">
        <v>80</v>
      </c>
      <c r="T85" s="316"/>
      <c r="U85" s="316"/>
      <c r="V85" s="316"/>
      <c r="W85" s="316"/>
      <c r="X85" s="316"/>
      <c r="Y85" s="316"/>
      <c r="Z85" s="316"/>
      <c r="AA85" s="316"/>
      <c r="AB85" s="316"/>
      <c r="AC85" s="262">
        <f>SUM(Q85:AB85)</f>
        <v>209</v>
      </c>
      <c r="AD85" s="294">
        <f>+Q82</f>
        <v>390</v>
      </c>
      <c r="AE85" s="315">
        <f>SUM($Q$10:R82)</f>
        <v>4342.5937229164447</v>
      </c>
      <c r="AF85" s="315">
        <f>SUM($Q$10:S85)</f>
        <v>8629.8469151186691</v>
      </c>
      <c r="AG85" s="315" t="e">
        <f>SUM($Q$10:T85)</f>
        <v>#DIV/0!</v>
      </c>
      <c r="AH85" s="315" t="e">
        <f>SUM($Q$10:U85)</f>
        <v>#DIV/0!</v>
      </c>
      <c r="AI85" s="315" t="e">
        <f>SUM($Q$10:V85)</f>
        <v>#DIV/0!</v>
      </c>
      <c r="AJ85" s="315" t="e">
        <f>SUM($Q$10:W85)</f>
        <v>#DIV/0!</v>
      </c>
      <c r="AK85" s="315" t="e">
        <f>SUM($Q$10:X85)</f>
        <v>#DIV/0!</v>
      </c>
      <c r="AL85" s="315" t="e">
        <f>SUM($Q$10:Y85)</f>
        <v>#DIV/0!</v>
      </c>
      <c r="AM85" s="315" t="e">
        <f>SUM($Q$10:Z85)</f>
        <v>#DIV/0!</v>
      </c>
      <c r="AN85" s="315" t="e">
        <f>SUM($Q$10:AA85)</f>
        <v>#DIV/0!</v>
      </c>
      <c r="AO85" s="315" t="e">
        <f>SUM($Q$10:AB85)</f>
        <v>#DIV/0!</v>
      </c>
      <c r="AP85" s="280"/>
      <c r="AQ85" s="280"/>
      <c r="AR85" s="280"/>
      <c r="AS85" s="280"/>
      <c r="AT85" s="280"/>
      <c r="AU85" s="280"/>
      <c r="AV85" s="280"/>
      <c r="AW85" s="280"/>
      <c r="AX85" s="177"/>
      <c r="AY85" s="177"/>
      <c r="AZ85" s="177"/>
      <c r="BA85" s="177"/>
      <c r="BB85" s="177"/>
      <c r="BC85" s="177"/>
      <c r="BD85" s="177"/>
      <c r="BE85" s="177"/>
      <c r="BF85" s="177"/>
      <c r="BG85" s="177"/>
      <c r="BH85" s="177"/>
      <c r="BI85" s="177"/>
      <c r="BJ85" s="177"/>
      <c r="BK85" s="177"/>
      <c r="BL85" s="177"/>
      <c r="BM85" s="179"/>
    </row>
    <row r="86" spans="1:66" s="6" customFormat="1" ht="27" customHeight="1" x14ac:dyDescent="0.25">
      <c r="A86" s="85"/>
      <c r="B86" s="65"/>
      <c r="C86" s="79"/>
      <c r="D86" s="302"/>
      <c r="E86" s="302"/>
      <c r="F86" s="63"/>
      <c r="G86" s="67" t="s">
        <v>138</v>
      </c>
      <c r="H86" s="74"/>
      <c r="I86" s="62"/>
      <c r="J86" s="64"/>
      <c r="K86" s="64" t="s">
        <v>120</v>
      </c>
      <c r="L86" s="63" t="s">
        <v>379</v>
      </c>
      <c r="M86" s="63" t="s">
        <v>298</v>
      </c>
      <c r="N86" s="63" t="s">
        <v>322</v>
      </c>
      <c r="O86" s="63" t="s">
        <v>323</v>
      </c>
      <c r="P86" s="126" t="s">
        <v>13</v>
      </c>
      <c r="Q86" s="63">
        <v>104</v>
      </c>
      <c r="R86" s="63">
        <v>25</v>
      </c>
      <c r="S86" s="63">
        <v>80</v>
      </c>
      <c r="T86" s="316"/>
      <c r="U86" s="316"/>
      <c r="V86" s="316"/>
      <c r="W86" s="316"/>
      <c r="X86" s="316"/>
      <c r="Y86" s="316"/>
      <c r="Z86" s="316"/>
      <c r="AA86" s="316"/>
      <c r="AB86" s="316"/>
      <c r="AC86" s="262">
        <f>SUM(Q86:AB86)</f>
        <v>209</v>
      </c>
      <c r="AD86" s="294">
        <f>+Q83</f>
        <v>390</v>
      </c>
      <c r="AE86" s="315">
        <f>SUM($Q$11:R84)</f>
        <v>5107.5936993870328</v>
      </c>
      <c r="AF86" s="315">
        <f>SUM($Q$11:S86)</f>
        <v>8838.8469151186691</v>
      </c>
      <c r="AG86" s="315" t="e">
        <f>SUM($Q$11:T86)</f>
        <v>#DIV/0!</v>
      </c>
      <c r="AH86" s="315" t="e">
        <f>SUM($Q$11:U86)</f>
        <v>#DIV/0!</v>
      </c>
      <c r="AI86" s="315" t="e">
        <f>SUM($Q$11:V86)</f>
        <v>#DIV/0!</v>
      </c>
      <c r="AJ86" s="315" t="e">
        <f>SUM($Q$11:W86)</f>
        <v>#DIV/0!</v>
      </c>
      <c r="AK86" s="315" t="e">
        <f>SUM($Q$11:X86)</f>
        <v>#DIV/0!</v>
      </c>
      <c r="AL86" s="315" t="e">
        <f>SUM($Q$11:Y86)</f>
        <v>#DIV/0!</v>
      </c>
      <c r="AM86" s="315" t="e">
        <f>SUM($Q$11:Z86)</f>
        <v>#DIV/0!</v>
      </c>
      <c r="AN86" s="315" t="e">
        <f>SUM($Q$11:AA86)</f>
        <v>#DIV/0!</v>
      </c>
      <c r="AO86" s="315" t="e">
        <f>SUM($Q$11:AB86)</f>
        <v>#DIV/0!</v>
      </c>
      <c r="AP86" s="127" t="s">
        <v>695</v>
      </c>
      <c r="AQ86" s="316" t="s">
        <v>708</v>
      </c>
      <c r="AR86" s="63" t="s">
        <v>695</v>
      </c>
      <c r="AS86" s="316" t="s">
        <v>709</v>
      </c>
      <c r="AT86" s="63" t="s">
        <v>859</v>
      </c>
      <c r="AU86" s="63" t="s">
        <v>860</v>
      </c>
      <c r="AV86" s="280"/>
      <c r="AW86" s="280"/>
      <c r="AX86" s="177"/>
      <c r="AY86" s="177"/>
      <c r="AZ86" s="177"/>
      <c r="BA86" s="177"/>
      <c r="BB86" s="177"/>
      <c r="BC86" s="177"/>
      <c r="BD86" s="177"/>
      <c r="BE86" s="177"/>
      <c r="BF86" s="177"/>
      <c r="BG86" s="177"/>
      <c r="BH86" s="177"/>
      <c r="BI86" s="177"/>
      <c r="BJ86" s="177"/>
      <c r="BK86" s="177"/>
      <c r="BL86" s="177"/>
      <c r="BM86" s="179"/>
    </row>
    <row r="87" spans="1:66" s="6" customFormat="1" ht="27" customHeight="1" x14ac:dyDescent="0.25">
      <c r="A87" s="85"/>
      <c r="B87" s="65"/>
      <c r="C87" s="79"/>
      <c r="D87" s="302"/>
      <c r="E87" s="302"/>
      <c r="F87" s="63"/>
      <c r="G87" s="67" t="s">
        <v>138</v>
      </c>
      <c r="H87" s="74"/>
      <c r="I87" s="62"/>
      <c r="J87" s="64"/>
      <c r="K87" s="64" t="s">
        <v>120</v>
      </c>
      <c r="L87" s="63" t="s">
        <v>379</v>
      </c>
      <c r="M87" s="63" t="s">
        <v>298</v>
      </c>
      <c r="N87" s="63" t="s">
        <v>322</v>
      </c>
      <c r="O87" s="63" t="s">
        <v>323</v>
      </c>
      <c r="P87" s="126" t="s">
        <v>14</v>
      </c>
      <c r="Q87" s="278">
        <f>+Q83/Q82</f>
        <v>1</v>
      </c>
      <c r="R87" s="278">
        <f>+R83/R82</f>
        <v>1</v>
      </c>
      <c r="S87" s="278">
        <f t="shared" ref="S87:AB87" si="280">+S86/S85</f>
        <v>1</v>
      </c>
      <c r="T87" s="278" t="e">
        <f t="shared" si="280"/>
        <v>#DIV/0!</v>
      </c>
      <c r="U87" s="278" t="e">
        <f t="shared" si="280"/>
        <v>#DIV/0!</v>
      </c>
      <c r="V87" s="278" t="e">
        <f t="shared" si="280"/>
        <v>#DIV/0!</v>
      </c>
      <c r="W87" s="278" t="e">
        <f t="shared" si="280"/>
        <v>#DIV/0!</v>
      </c>
      <c r="X87" s="278" t="e">
        <f t="shared" si="280"/>
        <v>#DIV/0!</v>
      </c>
      <c r="Y87" s="278" t="e">
        <f t="shared" si="280"/>
        <v>#DIV/0!</v>
      </c>
      <c r="Z87" s="278" t="e">
        <f t="shared" si="280"/>
        <v>#DIV/0!</v>
      </c>
      <c r="AA87" s="278" t="e">
        <f t="shared" si="280"/>
        <v>#DIV/0!</v>
      </c>
      <c r="AB87" s="278" t="e">
        <f t="shared" si="280"/>
        <v>#DIV/0!</v>
      </c>
      <c r="AC87" s="278">
        <f>+AC86/AC85</f>
        <v>1</v>
      </c>
      <c r="AD87" s="121">
        <f>AD86/AD85</f>
        <v>1</v>
      </c>
      <c r="AE87" s="121">
        <f t="shared" ref="AE87" si="281">AE86/AE85</f>
        <v>1.1761619956372114</v>
      </c>
      <c r="AF87" s="121">
        <f t="shared" ref="AF87" si="282">AF86/AF85</f>
        <v>1.0242182743281172</v>
      </c>
      <c r="AG87" s="121" t="e">
        <f t="shared" ref="AG87" si="283">AG86/AG85</f>
        <v>#DIV/0!</v>
      </c>
      <c r="AH87" s="121" t="e">
        <f t="shared" ref="AH87" si="284">AH86/AH85</f>
        <v>#DIV/0!</v>
      </c>
      <c r="AI87" s="121" t="e">
        <f t="shared" ref="AI87" si="285">AI86/AI85</f>
        <v>#DIV/0!</v>
      </c>
      <c r="AJ87" s="121" t="e">
        <f t="shared" ref="AJ87" si="286">AJ86/AJ85</f>
        <v>#DIV/0!</v>
      </c>
      <c r="AK87" s="121" t="e">
        <f t="shared" ref="AK87" si="287">AK86/AK85</f>
        <v>#DIV/0!</v>
      </c>
      <c r="AL87" s="121" t="e">
        <f t="shared" ref="AL87" si="288">AL86/AL85</f>
        <v>#DIV/0!</v>
      </c>
      <c r="AM87" s="121" t="e">
        <f t="shared" ref="AM87" si="289">AM86/AM85</f>
        <v>#DIV/0!</v>
      </c>
      <c r="AN87" s="121" t="e">
        <f t="shared" ref="AN87" si="290">AN86/AN85</f>
        <v>#DIV/0!</v>
      </c>
      <c r="AO87" s="121" t="e">
        <f t="shared" ref="AO87" si="291">AO86/AO85</f>
        <v>#DIV/0!</v>
      </c>
      <c r="AP87" s="127"/>
      <c r="AQ87" s="127"/>
      <c r="AR87" s="127"/>
      <c r="AS87" s="127"/>
      <c r="AT87" s="362"/>
      <c r="AU87" s="362"/>
      <c r="AV87" s="280"/>
      <c r="AW87" s="280"/>
      <c r="AX87" s="177"/>
      <c r="AY87" s="177"/>
      <c r="AZ87" s="177"/>
      <c r="BA87" s="177"/>
      <c r="BB87" s="177"/>
      <c r="BC87" s="177"/>
      <c r="BD87" s="177"/>
      <c r="BE87" s="177"/>
      <c r="BF87" s="177"/>
      <c r="BG87" s="177"/>
      <c r="BH87" s="177"/>
      <c r="BI87" s="177"/>
      <c r="BJ87" s="177"/>
      <c r="BK87" s="177"/>
      <c r="BL87" s="177"/>
      <c r="BM87" s="179"/>
      <c r="BN87" s="52">
        <v>10</v>
      </c>
    </row>
    <row r="88" spans="1:66" s="6" customFormat="1" ht="27" customHeight="1" x14ac:dyDescent="0.25">
      <c r="A88" s="85" t="s">
        <v>65</v>
      </c>
      <c r="B88" s="65" t="s">
        <v>100</v>
      </c>
      <c r="C88" s="79" t="s">
        <v>15</v>
      </c>
      <c r="D88" s="63">
        <f>+D85+1</f>
        <v>27</v>
      </c>
      <c r="E88" s="63">
        <v>25</v>
      </c>
      <c r="F88" s="63">
        <v>1</v>
      </c>
      <c r="G88" s="64" t="s">
        <v>145</v>
      </c>
      <c r="H88" s="74">
        <v>1</v>
      </c>
      <c r="I88" s="62" t="s">
        <v>43</v>
      </c>
      <c r="J88" s="64" t="s">
        <v>104</v>
      </c>
      <c r="K88" s="64" t="s">
        <v>120</v>
      </c>
      <c r="L88" s="63" t="s">
        <v>391</v>
      </c>
      <c r="M88" s="63" t="s">
        <v>298</v>
      </c>
      <c r="N88" s="63" t="s">
        <v>349</v>
      </c>
      <c r="O88" s="63" t="s">
        <v>371</v>
      </c>
      <c r="P88" s="126" t="s">
        <v>12</v>
      </c>
      <c r="Q88" s="122">
        <v>0.15</v>
      </c>
      <c r="R88" s="122">
        <v>0.1</v>
      </c>
      <c r="S88" s="122">
        <v>0.25</v>
      </c>
      <c r="T88" s="122">
        <v>0.25</v>
      </c>
      <c r="U88" s="122">
        <v>0.1</v>
      </c>
      <c r="V88" s="122">
        <v>0.15</v>
      </c>
      <c r="W88" s="316"/>
      <c r="X88" s="316"/>
      <c r="Y88" s="316"/>
      <c r="Z88" s="316"/>
      <c r="AA88" s="316"/>
      <c r="AB88" s="316"/>
      <c r="AC88" s="295">
        <f>SUM(Q88:AB88)</f>
        <v>1</v>
      </c>
      <c r="AD88" s="294">
        <f>+Q88</f>
        <v>0.15</v>
      </c>
      <c r="AE88" s="315">
        <f>SUM($Q$10:R88)</f>
        <v>5367.8436993870328</v>
      </c>
      <c r="AF88" s="315">
        <f>SUM($Q$10:S88)</f>
        <v>8842.3469151186691</v>
      </c>
      <c r="AG88" s="315" t="e">
        <f>SUM($Q$10:T88)</f>
        <v>#DIV/0!</v>
      </c>
      <c r="AH88" s="315" t="e">
        <f>SUM($Q$10:U88)</f>
        <v>#DIV/0!</v>
      </c>
      <c r="AI88" s="315" t="e">
        <f>SUM($Q$10:V88)</f>
        <v>#DIV/0!</v>
      </c>
      <c r="AJ88" s="315" t="e">
        <f>SUM($Q$10:W88)</f>
        <v>#DIV/0!</v>
      </c>
      <c r="AK88" s="315" t="e">
        <f>SUM($Q$10:X88)</f>
        <v>#DIV/0!</v>
      </c>
      <c r="AL88" s="315" t="e">
        <f>SUM($Q$10:Y88)</f>
        <v>#DIV/0!</v>
      </c>
      <c r="AM88" s="315" t="e">
        <f>SUM($Q$10:Z88)</f>
        <v>#DIV/0!</v>
      </c>
      <c r="AN88" s="315" t="e">
        <f>SUM($Q$10:AA88)</f>
        <v>#DIV/0!</v>
      </c>
      <c r="AO88" s="315" t="e">
        <f>SUM($Q$10:AB88)</f>
        <v>#DIV/0!</v>
      </c>
      <c r="AP88" s="127"/>
      <c r="AQ88" s="127"/>
      <c r="AR88" s="127"/>
      <c r="AS88" s="127"/>
      <c r="AT88" s="280"/>
      <c r="AU88" s="280"/>
      <c r="AV88" s="280"/>
      <c r="AW88" s="280"/>
      <c r="AX88" s="177"/>
      <c r="AY88" s="177"/>
      <c r="AZ88" s="177"/>
      <c r="BA88" s="177"/>
      <c r="BB88" s="177"/>
      <c r="BC88" s="177"/>
      <c r="BD88" s="177"/>
      <c r="BE88" s="177"/>
      <c r="BF88" s="177"/>
      <c r="BG88" s="177"/>
      <c r="BH88" s="177"/>
      <c r="BI88" s="177"/>
      <c r="BJ88" s="177"/>
      <c r="BK88" s="177"/>
      <c r="BL88" s="177"/>
      <c r="BM88" s="179"/>
    </row>
    <row r="89" spans="1:66" s="6" customFormat="1" ht="27" customHeight="1" x14ac:dyDescent="0.25">
      <c r="A89" s="85"/>
      <c r="B89" s="65"/>
      <c r="C89" s="79"/>
      <c r="D89" s="302"/>
      <c r="E89" s="302"/>
      <c r="F89" s="63"/>
      <c r="G89" s="64" t="s">
        <v>145</v>
      </c>
      <c r="H89" s="74"/>
      <c r="I89" s="62"/>
      <c r="J89" s="64"/>
      <c r="K89" s="64" t="s">
        <v>120</v>
      </c>
      <c r="L89" s="63" t="s">
        <v>391</v>
      </c>
      <c r="M89" s="63" t="s">
        <v>298</v>
      </c>
      <c r="N89" s="63" t="s">
        <v>349</v>
      </c>
      <c r="O89" s="63" t="s">
        <v>371</v>
      </c>
      <c r="P89" s="126" t="s">
        <v>13</v>
      </c>
      <c r="Q89" s="122">
        <v>0.15</v>
      </c>
      <c r="R89" s="122">
        <v>0.1</v>
      </c>
      <c r="S89" s="122">
        <v>0.25</v>
      </c>
      <c r="T89" s="122" t="s">
        <v>15</v>
      </c>
      <c r="U89" s="122" t="s">
        <v>15</v>
      </c>
      <c r="V89" s="122" t="s">
        <v>15</v>
      </c>
      <c r="W89" s="316"/>
      <c r="X89" s="316"/>
      <c r="Y89" s="316"/>
      <c r="Z89" s="316"/>
      <c r="AA89" s="316"/>
      <c r="AB89" s="316"/>
      <c r="AC89" s="295">
        <f>SUM(Q89:AB89)</f>
        <v>0.5</v>
      </c>
      <c r="AD89" s="294">
        <f>+Q89</f>
        <v>0.15</v>
      </c>
      <c r="AE89" s="315">
        <f>SUM($Q$11:R89)</f>
        <v>5368.0936993870328</v>
      </c>
      <c r="AF89" s="315">
        <f>SUM($Q$11:S89)</f>
        <v>8842.8469151186691</v>
      </c>
      <c r="AG89" s="315" t="e">
        <f>SUM($Q$11:T89)</f>
        <v>#DIV/0!</v>
      </c>
      <c r="AH89" s="315" t="e">
        <f>SUM($Q$11:U89)</f>
        <v>#DIV/0!</v>
      </c>
      <c r="AI89" s="315" t="e">
        <f>SUM($Q$11:V89)</f>
        <v>#DIV/0!</v>
      </c>
      <c r="AJ89" s="315" t="e">
        <f>SUM($Q$11:W89)</f>
        <v>#DIV/0!</v>
      </c>
      <c r="AK89" s="315" t="e">
        <f>SUM($Q$11:X89)</f>
        <v>#DIV/0!</v>
      </c>
      <c r="AL89" s="315" t="e">
        <f>SUM($Q$11:Y89)</f>
        <v>#DIV/0!</v>
      </c>
      <c r="AM89" s="315" t="e">
        <f>SUM($Q$11:Z89)</f>
        <v>#DIV/0!</v>
      </c>
      <c r="AN89" s="315" t="e">
        <f>SUM($Q$11:AA89)</f>
        <v>#DIV/0!</v>
      </c>
      <c r="AO89" s="315" t="e">
        <f>SUM($Q$11:AB89)</f>
        <v>#DIV/0!</v>
      </c>
      <c r="AP89" s="127"/>
      <c r="AQ89" s="63" t="s">
        <v>688</v>
      </c>
      <c r="AR89" s="63"/>
      <c r="AS89" s="63" t="s">
        <v>689</v>
      </c>
      <c r="AT89" s="63"/>
      <c r="AU89" s="63" t="s">
        <v>690</v>
      </c>
      <c r="AV89" s="63"/>
      <c r="AW89" s="63" t="s">
        <v>691</v>
      </c>
      <c r="AX89" s="177"/>
      <c r="AY89" s="177"/>
      <c r="AZ89" s="177"/>
      <c r="BA89" s="177"/>
      <c r="BB89" s="177"/>
      <c r="BC89" s="177"/>
      <c r="BD89" s="177"/>
      <c r="BE89" s="177"/>
      <c r="BF89" s="177"/>
      <c r="BG89" s="177"/>
      <c r="BH89" s="177"/>
      <c r="BI89" s="177"/>
      <c r="BJ89" s="177"/>
      <c r="BK89" s="177"/>
      <c r="BL89" s="177"/>
      <c r="BM89" s="179"/>
    </row>
    <row r="90" spans="1:66" s="6" customFormat="1" ht="27" customHeight="1" x14ac:dyDescent="0.25">
      <c r="A90" s="85"/>
      <c r="B90" s="65"/>
      <c r="C90" s="79"/>
      <c r="D90" s="302"/>
      <c r="E90" s="302"/>
      <c r="F90" s="63"/>
      <c r="G90" s="64" t="s">
        <v>145</v>
      </c>
      <c r="H90" s="74"/>
      <c r="I90" s="62"/>
      <c r="J90" s="64"/>
      <c r="K90" s="64" t="s">
        <v>120</v>
      </c>
      <c r="L90" s="63" t="s">
        <v>391</v>
      </c>
      <c r="M90" s="63" t="s">
        <v>298</v>
      </c>
      <c r="N90" s="63" t="s">
        <v>349</v>
      </c>
      <c r="O90" s="63" t="s">
        <v>371</v>
      </c>
      <c r="P90" s="126" t="s">
        <v>14</v>
      </c>
      <c r="Q90" s="278">
        <f t="shared" ref="Q90:AB90" si="292">+Q89/Q88</f>
        <v>1</v>
      </c>
      <c r="R90" s="278">
        <f t="shared" si="292"/>
        <v>1</v>
      </c>
      <c r="S90" s="278">
        <f t="shared" si="292"/>
        <v>1</v>
      </c>
      <c r="T90" s="278" t="e">
        <f t="shared" si="292"/>
        <v>#VALUE!</v>
      </c>
      <c r="U90" s="278" t="e">
        <f t="shared" si="292"/>
        <v>#VALUE!</v>
      </c>
      <c r="V90" s="278" t="e">
        <f t="shared" si="292"/>
        <v>#VALUE!</v>
      </c>
      <c r="W90" s="278" t="e">
        <f t="shared" si="292"/>
        <v>#DIV/0!</v>
      </c>
      <c r="X90" s="278" t="e">
        <f t="shared" si="292"/>
        <v>#DIV/0!</v>
      </c>
      <c r="Y90" s="278" t="e">
        <f t="shared" si="292"/>
        <v>#DIV/0!</v>
      </c>
      <c r="Z90" s="278" t="e">
        <f t="shared" si="292"/>
        <v>#DIV/0!</v>
      </c>
      <c r="AA90" s="278" t="e">
        <f t="shared" si="292"/>
        <v>#DIV/0!</v>
      </c>
      <c r="AB90" s="278" t="e">
        <f t="shared" si="292"/>
        <v>#DIV/0!</v>
      </c>
      <c r="AC90" s="278">
        <f>+AC89/AC88</f>
        <v>0.5</v>
      </c>
      <c r="AD90" s="121">
        <f>AD89/AD88</f>
        <v>1</v>
      </c>
      <c r="AE90" s="121">
        <f t="shared" ref="AE90" si="293">AE89/AE88</f>
        <v>1.0000465736362683</v>
      </c>
      <c r="AF90" s="121">
        <f t="shared" ref="AF90" si="294">AF89/AF88</f>
        <v>1.0000565460736612</v>
      </c>
      <c r="AG90" s="121" t="e">
        <f t="shared" ref="AG90" si="295">AG89/AG88</f>
        <v>#DIV/0!</v>
      </c>
      <c r="AH90" s="121" t="e">
        <f t="shared" ref="AH90" si="296">AH89/AH88</f>
        <v>#DIV/0!</v>
      </c>
      <c r="AI90" s="121" t="e">
        <f t="shared" ref="AI90" si="297">AI89/AI88</f>
        <v>#DIV/0!</v>
      </c>
      <c r="AJ90" s="121" t="e">
        <f t="shared" ref="AJ90" si="298">AJ89/AJ88</f>
        <v>#DIV/0!</v>
      </c>
      <c r="AK90" s="121" t="e">
        <f t="shared" ref="AK90" si="299">AK89/AK88</f>
        <v>#DIV/0!</v>
      </c>
      <c r="AL90" s="121" t="e">
        <f t="shared" ref="AL90" si="300">AL89/AL88</f>
        <v>#DIV/0!</v>
      </c>
      <c r="AM90" s="121" t="e">
        <f t="shared" ref="AM90" si="301">AM89/AM88</f>
        <v>#DIV/0!</v>
      </c>
      <c r="AN90" s="121" t="e">
        <f t="shared" ref="AN90" si="302">AN89/AN88</f>
        <v>#DIV/0!</v>
      </c>
      <c r="AO90" s="121" t="e">
        <f t="shared" ref="AO90" si="303">AO89/AO88</f>
        <v>#DIV/0!</v>
      </c>
      <c r="AP90" s="127"/>
      <c r="AQ90" s="127"/>
      <c r="AR90" s="127"/>
      <c r="AS90" s="127"/>
      <c r="AT90" s="280"/>
      <c r="AU90" s="280"/>
      <c r="AV90" s="280"/>
      <c r="AW90" s="280"/>
      <c r="AX90" s="177"/>
      <c r="AY90" s="177"/>
      <c r="AZ90" s="177"/>
      <c r="BA90" s="177"/>
      <c r="BB90" s="177"/>
      <c r="BC90" s="177"/>
      <c r="BD90" s="177"/>
      <c r="BE90" s="177"/>
      <c r="BF90" s="177"/>
      <c r="BG90" s="177"/>
      <c r="BH90" s="177"/>
      <c r="BI90" s="177"/>
      <c r="BJ90" s="177"/>
      <c r="BK90" s="177"/>
      <c r="BL90" s="177"/>
      <c r="BM90" s="179"/>
    </row>
    <row r="91" spans="1:66" s="6" customFormat="1" ht="50.25" customHeight="1" x14ac:dyDescent="0.25">
      <c r="A91" s="85" t="s">
        <v>65</v>
      </c>
      <c r="B91" s="65" t="s">
        <v>100</v>
      </c>
      <c r="C91" s="79" t="s">
        <v>15</v>
      </c>
      <c r="D91" s="63">
        <f>+D88+1</f>
        <v>28</v>
      </c>
      <c r="E91" s="63">
        <v>1</v>
      </c>
      <c r="F91" s="63">
        <v>2</v>
      </c>
      <c r="G91" s="64" t="s">
        <v>146</v>
      </c>
      <c r="H91" s="74">
        <v>0.95</v>
      </c>
      <c r="I91" s="64" t="s">
        <v>43</v>
      </c>
      <c r="J91" s="64" t="s">
        <v>113</v>
      </c>
      <c r="K91" s="66" t="s">
        <v>123</v>
      </c>
      <c r="L91" s="63" t="s">
        <v>760</v>
      </c>
      <c r="M91" s="63" t="s">
        <v>298</v>
      </c>
      <c r="N91" s="63" t="s">
        <v>322</v>
      </c>
      <c r="O91" s="63" t="s">
        <v>324</v>
      </c>
      <c r="P91" s="126" t="s">
        <v>12</v>
      </c>
      <c r="Q91" s="122">
        <v>0.13</v>
      </c>
      <c r="R91" s="122">
        <v>0.04</v>
      </c>
      <c r="S91" s="122">
        <v>0.04</v>
      </c>
      <c r="T91" s="122">
        <v>0.06</v>
      </c>
      <c r="U91" s="122">
        <v>0.04</v>
      </c>
      <c r="V91" s="122">
        <v>0.11</v>
      </c>
      <c r="W91" s="122">
        <v>0.06</v>
      </c>
      <c r="X91" s="122">
        <v>0.05</v>
      </c>
      <c r="Y91" s="122">
        <v>0.05</v>
      </c>
      <c r="Z91" s="122">
        <v>0.13</v>
      </c>
      <c r="AA91" s="122">
        <v>0.16</v>
      </c>
      <c r="AB91" s="122">
        <v>0.95</v>
      </c>
      <c r="AC91" s="122">
        <v>0.95</v>
      </c>
      <c r="AD91" s="294">
        <f>+Q91</f>
        <v>0.13</v>
      </c>
      <c r="AE91" s="315">
        <f>SUM($Q$10:R91)</f>
        <v>5370.2636993870328</v>
      </c>
      <c r="AF91" s="315">
        <f>SUM($Q$10:S91)</f>
        <v>8846.0569151186701</v>
      </c>
      <c r="AG91" s="315" t="e">
        <f>SUM($Q$10:T91)</f>
        <v>#DIV/0!</v>
      </c>
      <c r="AH91" s="315" t="e">
        <f>SUM($Q$10:U91)</f>
        <v>#DIV/0!</v>
      </c>
      <c r="AI91" s="315" t="e">
        <f>SUM($Q$10:V91)</f>
        <v>#DIV/0!</v>
      </c>
      <c r="AJ91" s="315" t="e">
        <f>SUM($Q$10:W91)</f>
        <v>#DIV/0!</v>
      </c>
      <c r="AK91" s="315" t="e">
        <f>SUM($Q$10:X91)</f>
        <v>#DIV/0!</v>
      </c>
      <c r="AL91" s="315" t="e">
        <f>SUM($Q$10:Y91)</f>
        <v>#DIV/0!</v>
      </c>
      <c r="AM91" s="315" t="e">
        <f>SUM($Q$10:Z91)</f>
        <v>#DIV/0!</v>
      </c>
      <c r="AN91" s="315" t="e">
        <f>SUM($Q$10:AA91)</f>
        <v>#DIV/0!</v>
      </c>
      <c r="AO91" s="315" t="e">
        <f>SUM($Q$10:AB91)</f>
        <v>#DIV/0!</v>
      </c>
      <c r="AP91" s="127"/>
      <c r="AQ91" s="127"/>
      <c r="AR91" s="127"/>
      <c r="AS91" s="127"/>
      <c r="AT91" s="280"/>
      <c r="AU91" s="280"/>
      <c r="AV91" s="280"/>
      <c r="AW91" s="280"/>
      <c r="AX91" s="177"/>
      <c r="AY91" s="177"/>
      <c r="AZ91" s="177"/>
      <c r="BA91" s="177"/>
      <c r="BB91" s="177"/>
      <c r="BC91" s="177"/>
      <c r="BD91" s="177"/>
      <c r="BE91" s="177"/>
      <c r="BF91" s="177"/>
      <c r="BG91" s="177"/>
      <c r="BH91" s="177"/>
      <c r="BI91" s="177"/>
      <c r="BJ91" s="177"/>
      <c r="BK91" s="177"/>
      <c r="BL91" s="177"/>
      <c r="BM91" s="179"/>
    </row>
    <row r="92" spans="1:66" s="6" customFormat="1" ht="27" customHeight="1" x14ac:dyDescent="0.25">
      <c r="A92" s="85"/>
      <c r="B92" s="65"/>
      <c r="C92" s="79"/>
      <c r="D92" s="302"/>
      <c r="E92" s="302"/>
      <c r="F92" s="63"/>
      <c r="G92" s="64" t="s">
        <v>146</v>
      </c>
      <c r="H92" s="74"/>
      <c r="I92" s="64"/>
      <c r="J92" s="64"/>
      <c r="K92" s="66" t="s">
        <v>123</v>
      </c>
      <c r="L92" s="63" t="s">
        <v>759</v>
      </c>
      <c r="M92" s="63" t="s">
        <v>298</v>
      </c>
      <c r="N92" s="63" t="s">
        <v>322</v>
      </c>
      <c r="O92" s="63" t="s">
        <v>324</v>
      </c>
      <c r="P92" s="126" t="s">
        <v>13</v>
      </c>
      <c r="Q92" s="122">
        <v>0.13</v>
      </c>
      <c r="R92" s="122">
        <v>0.04</v>
      </c>
      <c r="S92" s="122">
        <v>0.06</v>
      </c>
      <c r="T92" s="122"/>
      <c r="U92" s="122"/>
      <c r="V92" s="122"/>
      <c r="W92" s="122"/>
      <c r="X92" s="122"/>
      <c r="Y92" s="122"/>
      <c r="Z92" s="122"/>
      <c r="AA92" s="122"/>
      <c r="AB92" s="122"/>
      <c r="AC92" s="122">
        <v>0.23</v>
      </c>
      <c r="AD92" s="294">
        <f>+Q92</f>
        <v>0.13</v>
      </c>
      <c r="AE92" s="315">
        <f>SUM($Q$11:R92)</f>
        <v>5370.4336993870329</v>
      </c>
      <c r="AF92" s="315">
        <f>SUM($Q$11:S92)</f>
        <v>8846.2869151186696</v>
      </c>
      <c r="AG92" s="315" t="e">
        <f>SUM($Q$11:T92)</f>
        <v>#DIV/0!</v>
      </c>
      <c r="AH92" s="315" t="e">
        <f>SUM($Q$11:U92)</f>
        <v>#DIV/0!</v>
      </c>
      <c r="AI92" s="315" t="e">
        <f>SUM($Q$11:V92)</f>
        <v>#DIV/0!</v>
      </c>
      <c r="AJ92" s="315" t="e">
        <f>SUM($Q$11:W92)</f>
        <v>#DIV/0!</v>
      </c>
      <c r="AK92" s="315" t="e">
        <f>SUM($Q$11:X92)</f>
        <v>#DIV/0!</v>
      </c>
      <c r="AL92" s="315" t="e">
        <f>SUM($Q$11:Y92)</f>
        <v>#DIV/0!</v>
      </c>
      <c r="AM92" s="315" t="e">
        <f>SUM($Q$11:Z92)</f>
        <v>#DIV/0!</v>
      </c>
      <c r="AN92" s="315" t="e">
        <f>SUM($Q$11:AA92)</f>
        <v>#DIV/0!</v>
      </c>
      <c r="AO92" s="315" t="e">
        <f>SUM($Q$11:AB92)</f>
        <v>#DIV/0!</v>
      </c>
      <c r="AP92" s="63" t="s">
        <v>699</v>
      </c>
      <c r="AQ92" s="63" t="s">
        <v>1089</v>
      </c>
      <c r="AR92" s="63" t="s">
        <v>700</v>
      </c>
      <c r="AS92" s="63" t="s">
        <v>1090</v>
      </c>
      <c r="AT92" s="63" t="s">
        <v>870</v>
      </c>
      <c r="AU92" s="63" t="s">
        <v>1088</v>
      </c>
      <c r="AV92" s="280"/>
      <c r="AW92" s="280"/>
      <c r="AX92" s="177"/>
      <c r="AY92" s="177"/>
      <c r="AZ92" s="177"/>
      <c r="BA92" s="177"/>
      <c r="BB92" s="177"/>
      <c r="BC92" s="177"/>
      <c r="BD92" s="177"/>
      <c r="BE92" s="177"/>
      <c r="BF92" s="177"/>
      <c r="BG92" s="177"/>
      <c r="BH92" s="177"/>
      <c r="BI92" s="177"/>
      <c r="BJ92" s="177"/>
      <c r="BK92" s="177"/>
      <c r="BL92" s="177"/>
      <c r="BM92" s="179"/>
    </row>
    <row r="93" spans="1:66" s="6" customFormat="1" ht="27" customHeight="1" x14ac:dyDescent="0.25">
      <c r="A93" s="85"/>
      <c r="B93" s="65"/>
      <c r="C93" s="79"/>
      <c r="D93" s="302"/>
      <c r="E93" s="302"/>
      <c r="F93" s="63"/>
      <c r="G93" s="64" t="s">
        <v>146</v>
      </c>
      <c r="H93" s="74"/>
      <c r="I93" s="64"/>
      <c r="J93" s="64"/>
      <c r="K93" s="66" t="s">
        <v>123</v>
      </c>
      <c r="L93" s="63" t="s">
        <v>759</v>
      </c>
      <c r="M93" s="63" t="s">
        <v>298</v>
      </c>
      <c r="N93" s="63" t="s">
        <v>322</v>
      </c>
      <c r="O93" s="63" t="s">
        <v>324</v>
      </c>
      <c r="P93" s="126" t="s">
        <v>14</v>
      </c>
      <c r="Q93" s="278">
        <f t="shared" ref="Q93:AB93" si="304">+Q92/Q91</f>
        <v>1</v>
      </c>
      <c r="R93" s="278">
        <f t="shared" si="304"/>
        <v>1</v>
      </c>
      <c r="S93" s="278">
        <f t="shared" si="304"/>
        <v>1.5</v>
      </c>
      <c r="T93" s="278">
        <f t="shared" si="304"/>
        <v>0</v>
      </c>
      <c r="U93" s="278">
        <f t="shared" si="304"/>
        <v>0</v>
      </c>
      <c r="V93" s="278">
        <f t="shared" si="304"/>
        <v>0</v>
      </c>
      <c r="W93" s="278">
        <f t="shared" si="304"/>
        <v>0</v>
      </c>
      <c r="X93" s="278">
        <f t="shared" si="304"/>
        <v>0</v>
      </c>
      <c r="Y93" s="278">
        <f t="shared" si="304"/>
        <v>0</v>
      </c>
      <c r="Z93" s="278">
        <f t="shared" si="304"/>
        <v>0</v>
      </c>
      <c r="AA93" s="278">
        <f t="shared" si="304"/>
        <v>0</v>
      </c>
      <c r="AB93" s="278">
        <f t="shared" si="304"/>
        <v>0</v>
      </c>
      <c r="AC93" s="278">
        <f>+AC92/AC91</f>
        <v>0.24210526315789477</v>
      </c>
      <c r="AD93" s="121">
        <f>AD92/AD91</f>
        <v>1</v>
      </c>
      <c r="AE93" s="121">
        <f t="shared" ref="AE93" si="305">AE92/AE91</f>
        <v>1.000031655801189</v>
      </c>
      <c r="AF93" s="121">
        <f t="shared" ref="AF93" si="306">AF92/AF91</f>
        <v>1.000026000284896</v>
      </c>
      <c r="AG93" s="121" t="e">
        <f t="shared" ref="AG93" si="307">AG92/AG91</f>
        <v>#DIV/0!</v>
      </c>
      <c r="AH93" s="121" t="e">
        <f t="shared" ref="AH93" si="308">AH92/AH91</f>
        <v>#DIV/0!</v>
      </c>
      <c r="AI93" s="121" t="e">
        <f t="shared" ref="AI93" si="309">AI92/AI91</f>
        <v>#DIV/0!</v>
      </c>
      <c r="AJ93" s="121" t="e">
        <f t="shared" ref="AJ93" si="310">AJ92/AJ91</f>
        <v>#DIV/0!</v>
      </c>
      <c r="AK93" s="121" t="e">
        <f t="shared" ref="AK93" si="311">AK92/AK91</f>
        <v>#DIV/0!</v>
      </c>
      <c r="AL93" s="121" t="e">
        <f t="shared" ref="AL93" si="312">AL92/AL91</f>
        <v>#DIV/0!</v>
      </c>
      <c r="AM93" s="121" t="e">
        <f t="shared" ref="AM93" si="313">AM92/AM91</f>
        <v>#DIV/0!</v>
      </c>
      <c r="AN93" s="121" t="e">
        <f t="shared" ref="AN93" si="314">AN92/AN91</f>
        <v>#DIV/0!</v>
      </c>
      <c r="AO93" s="121" t="e">
        <f t="shared" ref="AO93" si="315">AO92/AO91</f>
        <v>#DIV/0!</v>
      </c>
      <c r="AP93" s="127"/>
      <c r="AQ93" s="127"/>
      <c r="AR93" s="127"/>
      <c r="AS93" s="127"/>
      <c r="AT93" s="280"/>
      <c r="AU93" s="280"/>
      <c r="AV93" s="280"/>
      <c r="AW93" s="280"/>
      <c r="AX93" s="177"/>
      <c r="AY93" s="177"/>
      <c r="AZ93" s="177"/>
      <c r="BA93" s="177"/>
      <c r="BB93" s="177"/>
      <c r="BC93" s="177"/>
      <c r="BD93" s="177"/>
      <c r="BE93" s="177"/>
      <c r="BF93" s="177"/>
      <c r="BG93" s="177"/>
      <c r="BH93" s="177"/>
      <c r="BI93" s="177"/>
      <c r="BJ93" s="177"/>
      <c r="BK93" s="177"/>
      <c r="BL93" s="177"/>
      <c r="BM93" s="179"/>
    </row>
    <row r="94" spans="1:66" s="6" customFormat="1" ht="27" customHeight="1" x14ac:dyDescent="0.25">
      <c r="A94" s="257" t="s">
        <v>65</v>
      </c>
      <c r="B94" s="65" t="s">
        <v>100</v>
      </c>
      <c r="C94" s="302" t="s">
        <v>15</v>
      </c>
      <c r="D94" s="63">
        <f>+D91+1</f>
        <v>29</v>
      </c>
      <c r="E94" s="63">
        <v>26</v>
      </c>
      <c r="F94" s="63">
        <v>1</v>
      </c>
      <c r="G94" s="65" t="s">
        <v>147</v>
      </c>
      <c r="H94" s="74">
        <v>0.25</v>
      </c>
      <c r="I94" s="64" t="s">
        <v>41</v>
      </c>
      <c r="J94" s="64" t="s">
        <v>114</v>
      </c>
      <c r="K94" s="63" t="s">
        <v>120</v>
      </c>
      <c r="L94" s="72" t="s">
        <v>79</v>
      </c>
      <c r="M94" s="63" t="s">
        <v>298</v>
      </c>
      <c r="N94" s="63" t="s">
        <v>332</v>
      </c>
      <c r="O94" s="63" t="s">
        <v>333</v>
      </c>
      <c r="P94" s="126" t="s">
        <v>12</v>
      </c>
      <c r="Q94" s="170">
        <v>0</v>
      </c>
      <c r="R94" s="170">
        <v>0</v>
      </c>
      <c r="S94" s="170">
        <v>0</v>
      </c>
      <c r="T94" s="170">
        <v>0</v>
      </c>
      <c r="U94" s="170">
        <v>0</v>
      </c>
      <c r="V94" s="126">
        <v>0.125</v>
      </c>
      <c r="W94" s="170">
        <v>0</v>
      </c>
      <c r="X94" s="170">
        <v>0</v>
      </c>
      <c r="Y94" s="170">
        <v>0</v>
      </c>
      <c r="Z94" s="170">
        <v>0</v>
      </c>
      <c r="AA94" s="170">
        <v>0</v>
      </c>
      <c r="AB94" s="126">
        <v>0.125</v>
      </c>
      <c r="AC94" s="74">
        <f>SUM(Q94:AB94)</f>
        <v>0.25</v>
      </c>
      <c r="AD94" s="294">
        <f>+Q94</f>
        <v>0</v>
      </c>
      <c r="AE94" s="315">
        <f>SUM($Q$10:R94)</f>
        <v>5372.4336993870329</v>
      </c>
      <c r="AF94" s="315">
        <f>SUM($Q$10:S94)</f>
        <v>8849.7869151186696</v>
      </c>
      <c r="AG94" s="315" t="e">
        <f>SUM($Q$10:T94)</f>
        <v>#DIV/0!</v>
      </c>
      <c r="AH94" s="315" t="e">
        <f>SUM($Q$10:U94)</f>
        <v>#DIV/0!</v>
      </c>
      <c r="AI94" s="315" t="e">
        <f>SUM($Q$10:V94)</f>
        <v>#DIV/0!</v>
      </c>
      <c r="AJ94" s="315" t="e">
        <f>SUM($Q$10:W94)</f>
        <v>#DIV/0!</v>
      </c>
      <c r="AK94" s="315" t="e">
        <f>SUM($Q$10:X94)</f>
        <v>#DIV/0!</v>
      </c>
      <c r="AL94" s="315" t="e">
        <f>SUM($Q$10:Y94)</f>
        <v>#DIV/0!</v>
      </c>
      <c r="AM94" s="315" t="e">
        <f>SUM($Q$10:Z94)</f>
        <v>#DIV/0!</v>
      </c>
      <c r="AN94" s="315" t="e">
        <f>SUM($Q$10:AA94)</f>
        <v>#DIV/0!</v>
      </c>
      <c r="AO94" s="315" t="e">
        <f>SUM($Q$10:AB94)</f>
        <v>#DIV/0!</v>
      </c>
      <c r="AP94" s="279"/>
      <c r="AQ94" s="279"/>
      <c r="AR94" s="279"/>
      <c r="AS94" s="279"/>
      <c r="AT94" s="280"/>
      <c r="AU94" s="280"/>
      <c r="AV94" s="280"/>
      <c r="AW94" s="280"/>
      <c r="AX94" s="177"/>
      <c r="AY94" s="177"/>
      <c r="AZ94" s="177"/>
      <c r="BA94" s="177"/>
      <c r="BB94" s="177"/>
      <c r="BC94" s="177"/>
      <c r="BD94" s="177"/>
      <c r="BE94" s="177"/>
      <c r="BF94" s="177"/>
      <c r="BG94" s="177"/>
      <c r="BH94" s="177"/>
      <c r="BI94" s="177"/>
      <c r="BJ94" s="177"/>
      <c r="BK94" s="177"/>
      <c r="BL94" s="177"/>
      <c r="BM94" s="179"/>
    </row>
    <row r="95" spans="1:66" s="6" customFormat="1" ht="27" customHeight="1" x14ac:dyDescent="0.25">
      <c r="A95" s="257"/>
      <c r="B95" s="65"/>
      <c r="C95" s="302"/>
      <c r="D95" s="302"/>
      <c r="E95" s="302"/>
      <c r="F95" s="63"/>
      <c r="G95" s="65" t="s">
        <v>147</v>
      </c>
      <c r="H95" s="74"/>
      <c r="I95" s="64"/>
      <c r="J95" s="64"/>
      <c r="K95" s="63" t="s">
        <v>120</v>
      </c>
      <c r="L95" s="72" t="s">
        <v>79</v>
      </c>
      <c r="M95" s="63" t="s">
        <v>298</v>
      </c>
      <c r="N95" s="63" t="s">
        <v>332</v>
      </c>
      <c r="O95" s="63" t="s">
        <v>333</v>
      </c>
      <c r="P95" s="126" t="s">
        <v>13</v>
      </c>
      <c r="Q95" s="170">
        <v>0</v>
      </c>
      <c r="R95" s="170">
        <v>0</v>
      </c>
      <c r="S95" s="262">
        <v>0</v>
      </c>
      <c r="T95" s="316"/>
      <c r="U95" s="316"/>
      <c r="V95" s="316"/>
      <c r="W95" s="316"/>
      <c r="X95" s="316"/>
      <c r="Y95" s="316"/>
      <c r="Z95" s="316"/>
      <c r="AA95" s="316"/>
      <c r="AB95" s="316"/>
      <c r="AC95" s="170">
        <f>SUM(Q95:AB95)</f>
        <v>0</v>
      </c>
      <c r="AD95" s="294">
        <f>+Q95</f>
        <v>0</v>
      </c>
      <c r="AE95" s="315">
        <f>SUM($Q$11:R95)</f>
        <v>5372.4336993870329</v>
      </c>
      <c r="AF95" s="315">
        <f>SUM($Q$11:S95)</f>
        <v>8849.7869151186696</v>
      </c>
      <c r="AG95" s="315" t="e">
        <f>SUM($Q$11:T95)</f>
        <v>#DIV/0!</v>
      </c>
      <c r="AH95" s="315" t="e">
        <f>SUM($Q$11:U95)</f>
        <v>#DIV/0!</v>
      </c>
      <c r="AI95" s="315" t="e">
        <f>SUM($Q$11:V95)</f>
        <v>#DIV/0!</v>
      </c>
      <c r="AJ95" s="315" t="e">
        <f>SUM($Q$11:W95)</f>
        <v>#DIV/0!</v>
      </c>
      <c r="AK95" s="315" t="e">
        <f>SUM($Q$11:X95)</f>
        <v>#DIV/0!</v>
      </c>
      <c r="AL95" s="315" t="e">
        <f>SUM($Q$11:Y95)</f>
        <v>#DIV/0!</v>
      </c>
      <c r="AM95" s="315" t="e">
        <f>SUM($Q$11:Z95)</f>
        <v>#DIV/0!</v>
      </c>
      <c r="AN95" s="315" t="e">
        <f>SUM($Q$11:AA95)</f>
        <v>#DIV/0!</v>
      </c>
      <c r="AO95" s="315" t="e">
        <f>SUM($Q$11:AB95)</f>
        <v>#DIV/0!</v>
      </c>
      <c r="AP95" s="279"/>
      <c r="AQ95" s="279"/>
      <c r="AR95" s="279"/>
      <c r="AS95" s="279"/>
      <c r="AT95" s="280"/>
      <c r="AU95" s="280"/>
      <c r="AV95" s="280"/>
      <c r="AW95" s="280"/>
      <c r="AX95" s="177"/>
      <c r="AY95" s="177"/>
      <c r="AZ95" s="177"/>
      <c r="BA95" s="177"/>
      <c r="BB95" s="177"/>
      <c r="BC95" s="177"/>
      <c r="BD95" s="177"/>
      <c r="BE95" s="177"/>
      <c r="BF95" s="177"/>
      <c r="BG95" s="177"/>
      <c r="BH95" s="177"/>
      <c r="BI95" s="177"/>
      <c r="BJ95" s="177"/>
      <c r="BK95" s="177"/>
      <c r="BL95" s="177"/>
      <c r="BM95" s="179"/>
    </row>
    <row r="96" spans="1:66" s="6" customFormat="1" ht="27" customHeight="1" thickBot="1" x14ac:dyDescent="0.3">
      <c r="A96" s="258"/>
      <c r="B96" s="115"/>
      <c r="C96" s="303"/>
      <c r="D96" s="303"/>
      <c r="E96" s="303"/>
      <c r="F96" s="103"/>
      <c r="G96" s="115" t="s">
        <v>147</v>
      </c>
      <c r="H96" s="166"/>
      <c r="I96" s="102"/>
      <c r="J96" s="102"/>
      <c r="K96" s="103" t="s">
        <v>120</v>
      </c>
      <c r="L96" s="214" t="s">
        <v>79</v>
      </c>
      <c r="M96" s="103" t="s">
        <v>298</v>
      </c>
      <c r="N96" s="103" t="s">
        <v>332</v>
      </c>
      <c r="O96" s="63" t="s">
        <v>333</v>
      </c>
      <c r="P96" s="263" t="s">
        <v>14</v>
      </c>
      <c r="Q96" s="264">
        <v>0</v>
      </c>
      <c r="R96" s="264">
        <v>0</v>
      </c>
      <c r="S96" s="264">
        <v>0</v>
      </c>
      <c r="T96" s="278" t="e">
        <f t="shared" ref="T96:AB96" si="316">+T95/T94</f>
        <v>#DIV/0!</v>
      </c>
      <c r="U96" s="278" t="e">
        <f t="shared" si="316"/>
        <v>#DIV/0!</v>
      </c>
      <c r="V96" s="278">
        <f t="shared" si="316"/>
        <v>0</v>
      </c>
      <c r="W96" s="278" t="e">
        <f t="shared" si="316"/>
        <v>#DIV/0!</v>
      </c>
      <c r="X96" s="278" t="e">
        <f t="shared" si="316"/>
        <v>#DIV/0!</v>
      </c>
      <c r="Y96" s="278" t="e">
        <f t="shared" si="316"/>
        <v>#DIV/0!</v>
      </c>
      <c r="Z96" s="278" t="e">
        <f t="shared" si="316"/>
        <v>#DIV/0!</v>
      </c>
      <c r="AA96" s="278" t="e">
        <f t="shared" si="316"/>
        <v>#DIV/0!</v>
      </c>
      <c r="AB96" s="278">
        <f t="shared" si="316"/>
        <v>0</v>
      </c>
      <c r="AC96" s="264">
        <f>+AC95/AC94</f>
        <v>0</v>
      </c>
      <c r="AD96" s="121" t="e">
        <f>AD95/AD94</f>
        <v>#DIV/0!</v>
      </c>
      <c r="AE96" s="121">
        <f t="shared" ref="AE96" si="317">AE95/AE94</f>
        <v>1</v>
      </c>
      <c r="AF96" s="121">
        <f t="shared" ref="AF96" si="318">AF95/AF94</f>
        <v>1</v>
      </c>
      <c r="AG96" s="121" t="e">
        <f t="shared" ref="AG96" si="319">AG95/AG94</f>
        <v>#DIV/0!</v>
      </c>
      <c r="AH96" s="121" t="e">
        <f t="shared" ref="AH96" si="320">AH95/AH94</f>
        <v>#DIV/0!</v>
      </c>
      <c r="AI96" s="121" t="e">
        <f t="shared" ref="AI96" si="321">AI95/AI94</f>
        <v>#DIV/0!</v>
      </c>
      <c r="AJ96" s="121" t="e">
        <f t="shared" ref="AJ96" si="322">AJ95/AJ94</f>
        <v>#DIV/0!</v>
      </c>
      <c r="AK96" s="121" t="e">
        <f t="shared" ref="AK96" si="323">AK95/AK94</f>
        <v>#DIV/0!</v>
      </c>
      <c r="AL96" s="121" t="e">
        <f t="shared" ref="AL96" si="324">AL95/AL94</f>
        <v>#DIV/0!</v>
      </c>
      <c r="AM96" s="121" t="e">
        <f t="shared" ref="AM96" si="325">AM95/AM94</f>
        <v>#DIV/0!</v>
      </c>
      <c r="AN96" s="121" t="e">
        <f t="shared" ref="AN96" si="326">AN95/AN94</f>
        <v>#DIV/0!</v>
      </c>
      <c r="AO96" s="121" t="e">
        <f t="shared" ref="AO96" si="327">AO95/AO94</f>
        <v>#DIV/0!</v>
      </c>
      <c r="AP96" s="281"/>
      <c r="AQ96" s="281"/>
      <c r="AR96" s="281"/>
      <c r="AS96" s="281"/>
      <c r="AT96" s="282"/>
      <c r="AU96" s="282"/>
      <c r="AV96" s="282"/>
      <c r="AW96" s="282"/>
      <c r="AX96" s="177"/>
      <c r="AY96" s="177"/>
      <c r="AZ96" s="177"/>
      <c r="BA96" s="177"/>
      <c r="BB96" s="177"/>
      <c r="BC96" s="177"/>
      <c r="BD96" s="177"/>
      <c r="BE96" s="177"/>
      <c r="BF96" s="177"/>
      <c r="BG96" s="177"/>
      <c r="BH96" s="177"/>
      <c r="BI96" s="177"/>
      <c r="BJ96" s="177"/>
      <c r="BK96" s="177"/>
      <c r="BL96" s="177"/>
      <c r="BM96" s="179"/>
    </row>
    <row r="97" spans="1:65" s="6" customFormat="1" ht="27" customHeight="1" x14ac:dyDescent="0.25">
      <c r="A97" s="259" t="s">
        <v>65</v>
      </c>
      <c r="B97" s="112" t="s">
        <v>100</v>
      </c>
      <c r="C97" s="112" t="s">
        <v>1203</v>
      </c>
      <c r="D97" s="84">
        <f>+D94+1</f>
        <v>30</v>
      </c>
      <c r="E97" s="84">
        <v>3</v>
      </c>
      <c r="F97" s="84">
        <v>2</v>
      </c>
      <c r="G97" s="112" t="s">
        <v>148</v>
      </c>
      <c r="H97" s="167">
        <v>0.7</v>
      </c>
      <c r="I97" s="83" t="s">
        <v>41</v>
      </c>
      <c r="J97" s="83" t="s">
        <v>114</v>
      </c>
      <c r="K97" s="237" t="s">
        <v>121</v>
      </c>
      <c r="L97" s="232" t="s">
        <v>392</v>
      </c>
      <c r="M97" s="84" t="s">
        <v>298</v>
      </c>
      <c r="N97" s="254" t="s">
        <v>332</v>
      </c>
      <c r="O97" s="252" t="s">
        <v>333</v>
      </c>
      <c r="P97" s="265" t="s">
        <v>12</v>
      </c>
      <c r="Q97" s="194">
        <v>0</v>
      </c>
      <c r="R97" s="194">
        <v>0</v>
      </c>
      <c r="S97" s="266">
        <v>0</v>
      </c>
      <c r="T97" s="363">
        <v>0</v>
      </c>
      <c r="U97" s="170">
        <v>0</v>
      </c>
      <c r="V97" s="170">
        <v>0</v>
      </c>
      <c r="W97" s="170">
        <v>0</v>
      </c>
      <c r="X97" s="170">
        <v>0</v>
      </c>
      <c r="Y97" s="74">
        <v>0.7</v>
      </c>
      <c r="Z97" s="170">
        <v>0</v>
      </c>
      <c r="AA97" s="170">
        <v>0</v>
      </c>
      <c r="AB97" s="364">
        <v>0</v>
      </c>
      <c r="AC97" s="275">
        <f>SUM(Q97:AB97)</f>
        <v>0.7</v>
      </c>
      <c r="AD97" s="335">
        <f>+Q97</f>
        <v>0</v>
      </c>
      <c r="AE97" s="315">
        <f>SUM($Q$10:R97)</f>
        <v>5372.4336993870329</v>
      </c>
      <c r="AF97" s="315">
        <f>SUM($Q$10:S97)</f>
        <v>8849.7869151186696</v>
      </c>
      <c r="AG97" s="315" t="e">
        <f>SUM($Q$10:T97)</f>
        <v>#DIV/0!</v>
      </c>
      <c r="AH97" s="315" t="e">
        <f>SUM($Q$10:U97)</f>
        <v>#DIV/0!</v>
      </c>
      <c r="AI97" s="315" t="e">
        <f>SUM($Q$10:V97)</f>
        <v>#DIV/0!</v>
      </c>
      <c r="AJ97" s="315" t="e">
        <f>SUM($Q$10:W97)</f>
        <v>#DIV/0!</v>
      </c>
      <c r="AK97" s="315" t="e">
        <f>SUM($Q$10:X97)</f>
        <v>#DIV/0!</v>
      </c>
      <c r="AL97" s="315" t="e">
        <f>SUM($Q$10:Y97)</f>
        <v>#DIV/0!</v>
      </c>
      <c r="AM97" s="315" t="e">
        <f>SUM($Q$10:Z97)</f>
        <v>#DIV/0!</v>
      </c>
      <c r="AN97" s="315" t="e">
        <f>SUM($Q$10:AA97)</f>
        <v>#DIV/0!</v>
      </c>
      <c r="AO97" s="336" t="e">
        <f>SUM($Q$10:AB97)</f>
        <v>#DIV/0!</v>
      </c>
      <c r="AP97" s="283"/>
      <c r="AQ97" s="284"/>
      <c r="AR97" s="112"/>
      <c r="AS97" s="112"/>
      <c r="AT97" s="285"/>
      <c r="AU97" s="285"/>
      <c r="AV97" s="285"/>
      <c r="AW97" s="286"/>
      <c r="AX97" s="253"/>
      <c r="AY97" s="177"/>
      <c r="AZ97" s="177"/>
      <c r="BA97" s="177"/>
      <c r="BB97" s="177"/>
      <c r="BC97" s="177"/>
      <c r="BD97" s="177"/>
      <c r="BE97" s="177"/>
      <c r="BF97" s="177"/>
      <c r="BG97" s="177"/>
      <c r="BH97" s="177"/>
      <c r="BI97" s="177"/>
      <c r="BJ97" s="177"/>
      <c r="BK97" s="177"/>
      <c r="BL97" s="177"/>
      <c r="BM97" s="179"/>
    </row>
    <row r="98" spans="1:65" s="6" customFormat="1" ht="27" customHeight="1" x14ac:dyDescent="0.25">
      <c r="A98" s="257"/>
      <c r="B98" s="65"/>
      <c r="C98" s="65" t="s">
        <v>1203</v>
      </c>
      <c r="D98" s="302"/>
      <c r="E98" s="302"/>
      <c r="F98" s="63"/>
      <c r="G98" s="65" t="s">
        <v>148</v>
      </c>
      <c r="H98" s="74"/>
      <c r="I98" s="64"/>
      <c r="J98" s="64"/>
      <c r="K98" s="66" t="s">
        <v>121</v>
      </c>
      <c r="L98" s="73" t="s">
        <v>392</v>
      </c>
      <c r="M98" s="63" t="s">
        <v>298</v>
      </c>
      <c r="N98" s="255" t="s">
        <v>332</v>
      </c>
      <c r="O98" s="252" t="s">
        <v>333</v>
      </c>
      <c r="P98" s="267" t="s">
        <v>13</v>
      </c>
      <c r="Q98" s="170">
        <v>0</v>
      </c>
      <c r="R98" s="170">
        <v>0</v>
      </c>
      <c r="S98" s="268">
        <v>0</v>
      </c>
      <c r="T98" s="358"/>
      <c r="U98" s="316"/>
      <c r="V98" s="316"/>
      <c r="W98" s="316"/>
      <c r="X98" s="316"/>
      <c r="Y98" s="316"/>
      <c r="Z98" s="316"/>
      <c r="AA98" s="316"/>
      <c r="AB98" s="359"/>
      <c r="AC98" s="276">
        <f>SUM(Q98:AB98)</f>
        <v>0</v>
      </c>
      <c r="AD98" s="335">
        <f>+Q98</f>
        <v>0</v>
      </c>
      <c r="AE98" s="315">
        <f>SUM($Q$11:R98)</f>
        <v>5372.4336993870329</v>
      </c>
      <c r="AF98" s="315">
        <f>SUM($Q$11:S98)</f>
        <v>8849.7869151186696</v>
      </c>
      <c r="AG98" s="315" t="e">
        <f>SUM($Q$11:T98)</f>
        <v>#DIV/0!</v>
      </c>
      <c r="AH98" s="315" t="e">
        <f>SUM($Q$11:U98)</f>
        <v>#DIV/0!</v>
      </c>
      <c r="AI98" s="315" t="e">
        <f>SUM($Q$11:V98)</f>
        <v>#DIV/0!</v>
      </c>
      <c r="AJ98" s="315" t="e">
        <f>SUM($Q$11:W98)</f>
        <v>#DIV/0!</v>
      </c>
      <c r="AK98" s="315" t="e">
        <f>SUM($Q$11:X98)</f>
        <v>#DIV/0!</v>
      </c>
      <c r="AL98" s="315" t="e">
        <f>SUM($Q$11:Y98)</f>
        <v>#DIV/0!</v>
      </c>
      <c r="AM98" s="315" t="e">
        <f>SUM($Q$11:Z98)</f>
        <v>#DIV/0!</v>
      </c>
      <c r="AN98" s="315" t="e">
        <f>SUM($Q$11:AA98)</f>
        <v>#DIV/0!</v>
      </c>
      <c r="AO98" s="336" t="e">
        <f>SUM($Q$11:AB98)</f>
        <v>#DIV/0!</v>
      </c>
      <c r="AP98" s="287" t="s">
        <v>704</v>
      </c>
      <c r="AQ98" s="63" t="s">
        <v>705</v>
      </c>
      <c r="AR98" s="63" t="s">
        <v>706</v>
      </c>
      <c r="AS98" s="127" t="s">
        <v>707</v>
      </c>
      <c r="AT98" s="280"/>
      <c r="AU98" s="280"/>
      <c r="AV98" s="280"/>
      <c r="AW98" s="288"/>
      <c r="AX98" s="253"/>
      <c r="AY98" s="177"/>
      <c r="AZ98" s="177"/>
      <c r="BA98" s="177"/>
      <c r="BB98" s="177"/>
      <c r="BC98" s="177"/>
      <c r="BD98" s="177"/>
      <c r="BE98" s="177"/>
      <c r="BF98" s="177"/>
      <c r="BG98" s="177"/>
      <c r="BH98" s="177"/>
      <c r="BI98" s="177"/>
      <c r="BJ98" s="177"/>
      <c r="BK98" s="177"/>
      <c r="BL98" s="177"/>
      <c r="BM98" s="179"/>
    </row>
    <row r="99" spans="1:65" s="6" customFormat="1" ht="27" customHeight="1" thickBot="1" x14ac:dyDescent="0.3">
      <c r="A99" s="260"/>
      <c r="B99" s="113"/>
      <c r="C99" s="113" t="s">
        <v>1203</v>
      </c>
      <c r="D99" s="304"/>
      <c r="E99" s="304"/>
      <c r="F99" s="109"/>
      <c r="G99" s="113" t="s">
        <v>148</v>
      </c>
      <c r="H99" s="219"/>
      <c r="I99" s="114"/>
      <c r="J99" s="114"/>
      <c r="K99" s="239" t="s">
        <v>121</v>
      </c>
      <c r="L99" s="233" t="s">
        <v>392</v>
      </c>
      <c r="M99" s="109" t="s">
        <v>298</v>
      </c>
      <c r="N99" s="256" t="s">
        <v>332</v>
      </c>
      <c r="O99" s="252" t="s">
        <v>333</v>
      </c>
      <c r="P99" s="269" t="s">
        <v>14</v>
      </c>
      <c r="Q99" s="270">
        <v>0</v>
      </c>
      <c r="R99" s="270">
        <v>0</v>
      </c>
      <c r="S99" s="271">
        <v>0</v>
      </c>
      <c r="T99" s="342" t="e">
        <f>+T98/T94</f>
        <v>#DIV/0!</v>
      </c>
      <c r="U99" s="278" t="e">
        <f>+U98/U94</f>
        <v>#DIV/0!</v>
      </c>
      <c r="V99" s="278">
        <f>+V98/V94</f>
        <v>0</v>
      </c>
      <c r="W99" s="278" t="e">
        <f t="shared" ref="W99:AB99" si="328">+W98/W97</f>
        <v>#DIV/0!</v>
      </c>
      <c r="X99" s="278" t="e">
        <f t="shared" si="328"/>
        <v>#DIV/0!</v>
      </c>
      <c r="Y99" s="278">
        <f t="shared" si="328"/>
        <v>0</v>
      </c>
      <c r="Z99" s="278" t="e">
        <f t="shared" si="328"/>
        <v>#DIV/0!</v>
      </c>
      <c r="AA99" s="278" t="e">
        <f t="shared" si="328"/>
        <v>#DIV/0!</v>
      </c>
      <c r="AB99" s="343" t="e">
        <f t="shared" si="328"/>
        <v>#DIV/0!</v>
      </c>
      <c r="AC99" s="277">
        <f>+AC98/AC97</f>
        <v>0</v>
      </c>
      <c r="AD99" s="344" t="e">
        <f>AD98/AD97</f>
        <v>#DIV/0!</v>
      </c>
      <c r="AE99" s="121">
        <f t="shared" ref="AE99" si="329">AE98/AE97</f>
        <v>1</v>
      </c>
      <c r="AF99" s="121">
        <f t="shared" ref="AF99" si="330">AF98/AF97</f>
        <v>1</v>
      </c>
      <c r="AG99" s="121" t="e">
        <f t="shared" ref="AG99" si="331">AG98/AG97</f>
        <v>#DIV/0!</v>
      </c>
      <c r="AH99" s="121" t="e">
        <f t="shared" ref="AH99" si="332">AH98/AH97</f>
        <v>#DIV/0!</v>
      </c>
      <c r="AI99" s="121" t="e">
        <f t="shared" ref="AI99" si="333">AI98/AI97</f>
        <v>#DIV/0!</v>
      </c>
      <c r="AJ99" s="121" t="e">
        <f t="shared" ref="AJ99" si="334">AJ98/AJ97</f>
        <v>#DIV/0!</v>
      </c>
      <c r="AK99" s="121" t="e">
        <f t="shared" ref="AK99" si="335">AK98/AK97</f>
        <v>#DIV/0!</v>
      </c>
      <c r="AL99" s="121" t="e">
        <f t="shared" ref="AL99" si="336">AL98/AL97</f>
        <v>#DIV/0!</v>
      </c>
      <c r="AM99" s="121" t="e">
        <f t="shared" ref="AM99" si="337">AM98/AM97</f>
        <v>#DIV/0!</v>
      </c>
      <c r="AN99" s="121" t="e">
        <f t="shared" ref="AN99" si="338">AN98/AN97</f>
        <v>#DIV/0!</v>
      </c>
      <c r="AO99" s="345" t="e">
        <f t="shared" ref="AO99" si="339">AO98/AO97</f>
        <v>#DIV/0!</v>
      </c>
      <c r="AP99" s="289"/>
      <c r="AQ99" s="290"/>
      <c r="AR99" s="113"/>
      <c r="AS99" s="113"/>
      <c r="AT99" s="291"/>
      <c r="AU99" s="291"/>
      <c r="AV99" s="291"/>
      <c r="AW99" s="292"/>
      <c r="AX99" s="253"/>
      <c r="AY99" s="177"/>
      <c r="AZ99" s="177"/>
      <c r="BA99" s="177"/>
      <c r="BB99" s="177"/>
      <c r="BC99" s="177"/>
      <c r="BD99" s="177"/>
      <c r="BE99" s="177"/>
      <c r="BF99" s="177"/>
      <c r="BG99" s="177"/>
      <c r="BH99" s="177"/>
      <c r="BI99" s="177"/>
      <c r="BJ99" s="177"/>
      <c r="BK99" s="177"/>
      <c r="BL99" s="177"/>
      <c r="BM99" s="179"/>
    </row>
    <row r="100" spans="1:65" s="6" customFormat="1" ht="27" customHeight="1" x14ac:dyDescent="0.25">
      <c r="A100" s="261" t="s">
        <v>65</v>
      </c>
      <c r="B100" s="111" t="s">
        <v>100</v>
      </c>
      <c r="C100" s="305" t="s">
        <v>15</v>
      </c>
      <c r="D100" s="107">
        <f>+D97+1</f>
        <v>31</v>
      </c>
      <c r="E100" s="107">
        <v>27</v>
      </c>
      <c r="F100" s="107">
        <v>3</v>
      </c>
      <c r="G100" s="228" t="s">
        <v>149</v>
      </c>
      <c r="H100" s="171">
        <v>0.5</v>
      </c>
      <c r="I100" s="106" t="s">
        <v>41</v>
      </c>
      <c r="J100" s="106" t="s">
        <v>114</v>
      </c>
      <c r="K100" s="107" t="s">
        <v>120</v>
      </c>
      <c r="L100" s="116" t="s">
        <v>392</v>
      </c>
      <c r="M100" s="107" t="s">
        <v>298</v>
      </c>
      <c r="N100" s="107" t="s">
        <v>332</v>
      </c>
      <c r="O100" s="63" t="s">
        <v>333</v>
      </c>
      <c r="P100" s="272" t="s">
        <v>12</v>
      </c>
      <c r="Q100" s="273">
        <v>0</v>
      </c>
      <c r="R100" s="273">
        <v>0</v>
      </c>
      <c r="S100" s="273">
        <v>0</v>
      </c>
      <c r="T100" s="170">
        <v>0</v>
      </c>
      <c r="U100" s="170">
        <v>0</v>
      </c>
      <c r="V100" s="170">
        <v>0</v>
      </c>
      <c r="W100" s="170">
        <v>0</v>
      </c>
      <c r="X100" s="74">
        <v>0.25</v>
      </c>
      <c r="Y100" s="170">
        <v>0</v>
      </c>
      <c r="Z100" s="170">
        <v>0</v>
      </c>
      <c r="AA100" s="74">
        <v>0.25</v>
      </c>
      <c r="AB100" s="170">
        <v>0</v>
      </c>
      <c r="AC100" s="171">
        <f>SUM(Q100:AB100)</f>
        <v>0.5</v>
      </c>
      <c r="AD100" s="294">
        <f>+Q100</f>
        <v>0</v>
      </c>
      <c r="AE100" s="315">
        <f>SUM($Q$10:R100)</f>
        <v>5372.4336993870329</v>
      </c>
      <c r="AF100" s="315">
        <f>SUM($Q$10:S100)</f>
        <v>8849.7869151186696</v>
      </c>
      <c r="AG100" s="315" t="e">
        <f>SUM($Q$10:T100)</f>
        <v>#DIV/0!</v>
      </c>
      <c r="AH100" s="315" t="e">
        <f>SUM($Q$10:U100)</f>
        <v>#DIV/0!</v>
      </c>
      <c r="AI100" s="315" t="e">
        <f>SUM($Q$10:V100)</f>
        <v>#DIV/0!</v>
      </c>
      <c r="AJ100" s="315" t="e">
        <f>SUM($Q$10:W100)</f>
        <v>#DIV/0!</v>
      </c>
      <c r="AK100" s="315" t="e">
        <f>SUM($Q$10:X100)</f>
        <v>#DIV/0!</v>
      </c>
      <c r="AL100" s="315" t="e">
        <f>SUM($Q$10:Y100)</f>
        <v>#DIV/0!</v>
      </c>
      <c r="AM100" s="315" t="e">
        <f>SUM($Q$10:Z100)</f>
        <v>#DIV/0!</v>
      </c>
      <c r="AN100" s="315" t="e">
        <f>SUM($Q$10:AA100)</f>
        <v>#DIV/0!</v>
      </c>
      <c r="AO100" s="315" t="e">
        <f>SUM($Q$10:AB100)</f>
        <v>#DIV/0!</v>
      </c>
      <c r="AP100" s="293"/>
      <c r="AQ100" s="293"/>
      <c r="AR100" s="111"/>
      <c r="AS100" s="111"/>
      <c r="AT100" s="223"/>
      <c r="AU100" s="223"/>
      <c r="AV100" s="223"/>
      <c r="AW100" s="223"/>
      <c r="AX100" s="177"/>
      <c r="AY100" s="177"/>
      <c r="AZ100" s="177"/>
      <c r="BA100" s="177"/>
      <c r="BB100" s="177"/>
      <c r="BC100" s="177"/>
      <c r="BD100" s="177"/>
      <c r="BE100" s="177"/>
      <c r="BF100" s="177"/>
      <c r="BG100" s="177"/>
      <c r="BH100" s="177"/>
      <c r="BI100" s="177"/>
      <c r="BJ100" s="177"/>
      <c r="BK100" s="177"/>
      <c r="BL100" s="177"/>
      <c r="BM100" s="179"/>
    </row>
    <row r="101" spans="1:65" s="6" customFormat="1" ht="27" customHeight="1" x14ac:dyDescent="0.25">
      <c r="A101" s="257"/>
      <c r="B101" s="65"/>
      <c r="C101" s="302"/>
      <c r="D101" s="302"/>
      <c r="E101" s="302"/>
      <c r="F101" s="63"/>
      <c r="G101" s="62" t="s">
        <v>149</v>
      </c>
      <c r="H101" s="74"/>
      <c r="I101" s="64"/>
      <c r="J101" s="64"/>
      <c r="K101" s="63" t="s">
        <v>120</v>
      </c>
      <c r="L101" s="72" t="s">
        <v>392</v>
      </c>
      <c r="M101" s="63" t="s">
        <v>298</v>
      </c>
      <c r="N101" s="63" t="s">
        <v>332</v>
      </c>
      <c r="O101" s="63" t="s">
        <v>333</v>
      </c>
      <c r="P101" s="126" t="s">
        <v>13</v>
      </c>
      <c r="Q101" s="170">
        <v>0</v>
      </c>
      <c r="R101" s="170">
        <v>0</v>
      </c>
      <c r="S101" s="262">
        <v>0</v>
      </c>
      <c r="T101" s="316"/>
      <c r="U101" s="316"/>
      <c r="V101" s="316"/>
      <c r="W101" s="316"/>
      <c r="X101" s="316"/>
      <c r="Y101" s="316"/>
      <c r="Z101" s="316"/>
      <c r="AA101" s="316"/>
      <c r="AB101" s="316"/>
      <c r="AC101" s="170">
        <f>SUM(Q101:AB101)</f>
        <v>0</v>
      </c>
      <c r="AD101" s="294">
        <f>+Q101</f>
        <v>0</v>
      </c>
      <c r="AE101" s="315">
        <f>SUM($Q$11:R101)</f>
        <v>5372.4336993870329</v>
      </c>
      <c r="AF101" s="315">
        <f>SUM($Q$11:S101)</f>
        <v>8849.7869151186696</v>
      </c>
      <c r="AG101" s="315" t="e">
        <f>SUM($Q$11:T101)</f>
        <v>#DIV/0!</v>
      </c>
      <c r="AH101" s="315" t="e">
        <f>SUM($Q$11:U101)</f>
        <v>#DIV/0!</v>
      </c>
      <c r="AI101" s="315" t="e">
        <f>SUM($Q$11:V101)</f>
        <v>#DIV/0!</v>
      </c>
      <c r="AJ101" s="315" t="e">
        <f>SUM($Q$11:W101)</f>
        <v>#DIV/0!</v>
      </c>
      <c r="AK101" s="315" t="e">
        <f>SUM($Q$11:X101)</f>
        <v>#DIV/0!</v>
      </c>
      <c r="AL101" s="315" t="e">
        <f>SUM($Q$11:Y101)</f>
        <v>#DIV/0!</v>
      </c>
      <c r="AM101" s="315" t="e">
        <f>SUM($Q$11:Z101)</f>
        <v>#DIV/0!</v>
      </c>
      <c r="AN101" s="315" t="e">
        <f>SUM($Q$11:AA101)</f>
        <v>#DIV/0!</v>
      </c>
      <c r="AO101" s="315" t="e">
        <f>SUM($Q$11:AB101)</f>
        <v>#DIV/0!</v>
      </c>
      <c r="AP101" s="279"/>
      <c r="AQ101" s="279"/>
      <c r="AR101" s="65"/>
      <c r="AS101" s="65"/>
      <c r="AT101" s="280"/>
      <c r="AU101" s="280"/>
      <c r="AV101" s="280"/>
      <c r="AW101" s="280"/>
      <c r="AX101" s="177"/>
      <c r="AY101" s="177"/>
      <c r="AZ101" s="177"/>
      <c r="BA101" s="177"/>
      <c r="BB101" s="177"/>
      <c r="BC101" s="177"/>
      <c r="BD101" s="177"/>
      <c r="BE101" s="177"/>
      <c r="BF101" s="177"/>
      <c r="BG101" s="177"/>
      <c r="BH101" s="177"/>
      <c r="BI101" s="177"/>
      <c r="BJ101" s="177"/>
      <c r="BK101" s="177"/>
      <c r="BL101" s="177"/>
      <c r="BM101" s="179"/>
    </row>
    <row r="102" spans="1:65" s="6" customFormat="1" ht="27" customHeight="1" x14ac:dyDescent="0.25">
      <c r="A102" s="257"/>
      <c r="B102" s="65"/>
      <c r="C102" s="302"/>
      <c r="D102" s="302"/>
      <c r="E102" s="302"/>
      <c r="F102" s="63"/>
      <c r="G102" s="62" t="s">
        <v>149</v>
      </c>
      <c r="H102" s="74"/>
      <c r="I102" s="64"/>
      <c r="J102" s="64"/>
      <c r="K102" s="63" t="s">
        <v>120</v>
      </c>
      <c r="L102" s="72" t="s">
        <v>392</v>
      </c>
      <c r="M102" s="63" t="s">
        <v>298</v>
      </c>
      <c r="N102" s="63" t="s">
        <v>332</v>
      </c>
      <c r="O102" s="63" t="s">
        <v>333</v>
      </c>
      <c r="P102" s="126" t="s">
        <v>14</v>
      </c>
      <c r="Q102" s="274">
        <v>0</v>
      </c>
      <c r="R102" s="274">
        <v>0</v>
      </c>
      <c r="S102" s="274">
        <v>0</v>
      </c>
      <c r="T102" s="274" t="e">
        <f t="shared" ref="T102:AB102" si="340">+T101/T100</f>
        <v>#DIV/0!</v>
      </c>
      <c r="U102" s="274" t="e">
        <f t="shared" si="340"/>
        <v>#DIV/0!</v>
      </c>
      <c r="V102" s="274" t="e">
        <f t="shared" si="340"/>
        <v>#DIV/0!</v>
      </c>
      <c r="W102" s="274" t="e">
        <f>+W101/W94</f>
        <v>#DIV/0!</v>
      </c>
      <c r="X102" s="274" t="e">
        <f>+X101/X94</f>
        <v>#DIV/0!</v>
      </c>
      <c r="Y102" s="274" t="e">
        <f>+Y101/Y94</f>
        <v>#DIV/0!</v>
      </c>
      <c r="Z102" s="274" t="e">
        <f t="shared" si="340"/>
        <v>#DIV/0!</v>
      </c>
      <c r="AA102" s="274">
        <f t="shared" si="340"/>
        <v>0</v>
      </c>
      <c r="AB102" s="274" t="e">
        <f t="shared" si="340"/>
        <v>#DIV/0!</v>
      </c>
      <c r="AC102" s="278">
        <f>+AC101/AC100</f>
        <v>0</v>
      </c>
      <c r="AD102" s="121" t="e">
        <f>AD101/AD100</f>
        <v>#DIV/0!</v>
      </c>
      <c r="AE102" s="121">
        <f t="shared" ref="AE102" si="341">AE101/AE100</f>
        <v>1</v>
      </c>
      <c r="AF102" s="121">
        <f t="shared" ref="AF102" si="342">AF101/AF100</f>
        <v>1</v>
      </c>
      <c r="AG102" s="121" t="e">
        <f t="shared" ref="AG102" si="343">AG101/AG100</f>
        <v>#DIV/0!</v>
      </c>
      <c r="AH102" s="121" t="e">
        <f t="shared" ref="AH102" si="344">AH101/AH100</f>
        <v>#DIV/0!</v>
      </c>
      <c r="AI102" s="121" t="e">
        <f t="shared" ref="AI102" si="345">AI101/AI100</f>
        <v>#DIV/0!</v>
      </c>
      <c r="AJ102" s="121" t="e">
        <f t="shared" ref="AJ102" si="346">AJ101/AJ100</f>
        <v>#DIV/0!</v>
      </c>
      <c r="AK102" s="121" t="e">
        <f t="shared" ref="AK102" si="347">AK101/AK100</f>
        <v>#DIV/0!</v>
      </c>
      <c r="AL102" s="121" t="e">
        <f t="shared" ref="AL102" si="348">AL101/AL100</f>
        <v>#DIV/0!</v>
      </c>
      <c r="AM102" s="121" t="e">
        <f t="shared" ref="AM102" si="349">AM101/AM100</f>
        <v>#DIV/0!</v>
      </c>
      <c r="AN102" s="121" t="e">
        <f t="shared" ref="AN102" si="350">AN101/AN100</f>
        <v>#DIV/0!</v>
      </c>
      <c r="AO102" s="121" t="e">
        <f t="shared" ref="AO102" si="351">AO101/AO100</f>
        <v>#DIV/0!</v>
      </c>
      <c r="AP102" s="279"/>
      <c r="AQ102" s="279"/>
      <c r="AR102" s="65"/>
      <c r="AS102" s="65"/>
      <c r="AT102" s="280"/>
      <c r="AU102" s="280"/>
      <c r="AV102" s="280"/>
      <c r="AW102" s="280"/>
      <c r="AX102" s="177"/>
      <c r="AY102" s="177"/>
      <c r="AZ102" s="177"/>
      <c r="BA102" s="177"/>
      <c r="BB102" s="177"/>
      <c r="BC102" s="177"/>
      <c r="BD102" s="177"/>
      <c r="BE102" s="177"/>
      <c r="BF102" s="177"/>
      <c r="BG102" s="177"/>
      <c r="BH102" s="177"/>
      <c r="BI102" s="177"/>
      <c r="BJ102" s="177"/>
      <c r="BK102" s="177"/>
      <c r="BL102" s="177"/>
      <c r="BM102" s="179"/>
    </row>
    <row r="103" spans="1:65" s="6" customFormat="1" ht="40.5" customHeight="1" x14ac:dyDescent="0.25">
      <c r="A103" s="85" t="s">
        <v>65</v>
      </c>
      <c r="B103" s="65" t="s">
        <v>100</v>
      </c>
      <c r="C103" s="79" t="s">
        <v>521</v>
      </c>
      <c r="D103" s="63">
        <f>+D100+1</f>
        <v>32</v>
      </c>
      <c r="E103" s="63">
        <v>2</v>
      </c>
      <c r="F103" s="63">
        <v>1</v>
      </c>
      <c r="G103" s="64" t="s">
        <v>150</v>
      </c>
      <c r="H103" s="74">
        <v>0.9</v>
      </c>
      <c r="I103" s="64" t="s">
        <v>43</v>
      </c>
      <c r="J103" s="64" t="s">
        <v>113</v>
      </c>
      <c r="K103" s="66" t="s">
        <v>123</v>
      </c>
      <c r="L103" s="63" t="s">
        <v>393</v>
      </c>
      <c r="M103" s="63" t="s">
        <v>300</v>
      </c>
      <c r="N103" s="63" t="s">
        <v>325</v>
      </c>
      <c r="O103" s="63" t="s">
        <v>326</v>
      </c>
      <c r="P103" s="126" t="s">
        <v>12</v>
      </c>
      <c r="Q103" s="120">
        <v>0</v>
      </c>
      <c r="R103" s="120">
        <v>0.02</v>
      </c>
      <c r="S103" s="123">
        <v>3.0000000000000002E-2</v>
      </c>
      <c r="T103" s="123">
        <v>9.9999999999999992E-2</v>
      </c>
      <c r="U103" s="123">
        <v>0.1</v>
      </c>
      <c r="V103" s="123">
        <v>9.9999999999999978E-2</v>
      </c>
      <c r="W103" s="123">
        <v>0.11000000000000004</v>
      </c>
      <c r="X103" s="123">
        <v>0.10999999999999993</v>
      </c>
      <c r="Y103" s="123">
        <v>0.1100000000000001</v>
      </c>
      <c r="Z103" s="123">
        <v>7.999999999999996E-2</v>
      </c>
      <c r="AA103" s="123">
        <v>7.999999999999996E-2</v>
      </c>
      <c r="AB103" s="123">
        <v>6.0000000000000053E-2</v>
      </c>
      <c r="AC103" s="296">
        <f>SUM(Q103:AB103)</f>
        <v>0.9</v>
      </c>
      <c r="AD103" s="294">
        <f>+Q103</f>
        <v>0</v>
      </c>
      <c r="AE103" s="315">
        <f>SUM($Q$10:R103)</f>
        <v>5372.4536993870333</v>
      </c>
      <c r="AF103" s="315">
        <f>SUM($Q$10:S103)</f>
        <v>8849.8369151186707</v>
      </c>
      <c r="AG103" s="315" t="e">
        <f>SUM($Q$10:T103)</f>
        <v>#DIV/0!</v>
      </c>
      <c r="AH103" s="315" t="e">
        <f>SUM($Q$10:U103)</f>
        <v>#DIV/0!</v>
      </c>
      <c r="AI103" s="315" t="e">
        <f>SUM($Q$10:V103)</f>
        <v>#DIV/0!</v>
      </c>
      <c r="AJ103" s="315" t="e">
        <f>SUM($Q$10:W103)</f>
        <v>#DIV/0!</v>
      </c>
      <c r="AK103" s="315" t="e">
        <f>SUM($Q$10:X103)</f>
        <v>#DIV/0!</v>
      </c>
      <c r="AL103" s="315" t="e">
        <f>SUM($Q$10:Y103)</f>
        <v>#DIV/0!</v>
      </c>
      <c r="AM103" s="315" t="e">
        <f>SUM($Q$10:Z103)</f>
        <v>#DIV/0!</v>
      </c>
      <c r="AN103" s="315" t="e">
        <f>SUM($Q$10:AA103)</f>
        <v>#DIV/0!</v>
      </c>
      <c r="AO103" s="315" t="e">
        <f>SUM($Q$10:AB103)</f>
        <v>#DIV/0!</v>
      </c>
      <c r="AP103" s="127"/>
      <c r="AQ103" s="127"/>
      <c r="AR103" s="65"/>
      <c r="AS103" s="65"/>
      <c r="AT103" s="280"/>
      <c r="AU103" s="280"/>
      <c r="AV103" s="280"/>
      <c r="AW103" s="280"/>
      <c r="AX103" s="177"/>
      <c r="AY103" s="177"/>
      <c r="AZ103" s="177"/>
      <c r="BA103" s="177"/>
      <c r="BB103" s="177"/>
      <c r="BC103" s="177"/>
      <c r="BD103" s="177"/>
      <c r="BE103" s="177"/>
      <c r="BF103" s="177"/>
      <c r="BG103" s="177"/>
      <c r="BH103" s="177"/>
      <c r="BI103" s="177"/>
      <c r="BJ103" s="177"/>
      <c r="BK103" s="177"/>
      <c r="BL103" s="177"/>
      <c r="BM103" s="179"/>
    </row>
    <row r="104" spans="1:65" s="6" customFormat="1" ht="27" customHeight="1" x14ac:dyDescent="0.25">
      <c r="A104" s="85"/>
      <c r="B104" s="65"/>
      <c r="C104" s="79"/>
      <c r="D104" s="302"/>
      <c r="E104" s="302"/>
      <c r="F104" s="63"/>
      <c r="G104" s="64" t="s">
        <v>150</v>
      </c>
      <c r="H104" s="74"/>
      <c r="I104" s="64"/>
      <c r="J104" s="64"/>
      <c r="K104" s="66" t="s">
        <v>123</v>
      </c>
      <c r="L104" s="63" t="s">
        <v>393</v>
      </c>
      <c r="M104" s="63" t="s">
        <v>300</v>
      </c>
      <c r="N104" s="63" t="s">
        <v>325</v>
      </c>
      <c r="O104" s="63" t="s">
        <v>326</v>
      </c>
      <c r="P104" s="126" t="s">
        <v>13</v>
      </c>
      <c r="Q104" s="121">
        <v>0</v>
      </c>
      <c r="R104" s="122">
        <v>0.02</v>
      </c>
      <c r="S104" s="122">
        <v>5.4300000000000001E-2</v>
      </c>
      <c r="T104" s="316"/>
      <c r="U104" s="316"/>
      <c r="V104" s="316"/>
      <c r="W104" s="316"/>
      <c r="X104" s="316"/>
      <c r="Y104" s="316"/>
      <c r="Z104" s="316"/>
      <c r="AA104" s="316"/>
      <c r="AB104" s="316"/>
      <c r="AC104" s="296">
        <f>SUM(Q104:AB104)</f>
        <v>7.4300000000000005E-2</v>
      </c>
      <c r="AD104" s="294">
        <f>+Q104</f>
        <v>0</v>
      </c>
      <c r="AE104" s="315">
        <f>SUM($Q$11:R104)</f>
        <v>5372.4736993870338</v>
      </c>
      <c r="AF104" s="315">
        <f>SUM($Q$11:S104)</f>
        <v>8849.911215118671</v>
      </c>
      <c r="AG104" s="315" t="e">
        <f>SUM($Q$11:T104)</f>
        <v>#DIV/0!</v>
      </c>
      <c r="AH104" s="315" t="e">
        <f>SUM($Q$11:U104)</f>
        <v>#DIV/0!</v>
      </c>
      <c r="AI104" s="315" t="e">
        <f>SUM($Q$11:V104)</f>
        <v>#DIV/0!</v>
      </c>
      <c r="AJ104" s="315" t="e">
        <f>SUM($Q$11:W104)</f>
        <v>#DIV/0!</v>
      </c>
      <c r="AK104" s="315" t="e">
        <f>SUM($Q$11:X104)</f>
        <v>#DIV/0!</v>
      </c>
      <c r="AL104" s="315" t="e">
        <f>SUM($Q$11:Y104)</f>
        <v>#DIV/0!</v>
      </c>
      <c r="AM104" s="315" t="e">
        <f>SUM($Q$11:Z104)</f>
        <v>#DIV/0!</v>
      </c>
      <c r="AN104" s="315" t="e">
        <f>SUM($Q$11:AA104)</f>
        <v>#DIV/0!</v>
      </c>
      <c r="AO104" s="315" t="e">
        <f>SUM($Q$11:AB104)</f>
        <v>#DIV/0!</v>
      </c>
      <c r="AP104" s="127" t="s">
        <v>710</v>
      </c>
      <c r="AQ104" s="127" t="s">
        <v>711</v>
      </c>
      <c r="AR104" s="127" t="s">
        <v>710</v>
      </c>
      <c r="AS104" s="65" t="s">
        <v>712</v>
      </c>
      <c r="AT104" s="63" t="s">
        <v>879</v>
      </c>
      <c r="AU104" s="63" t="s">
        <v>880</v>
      </c>
      <c r="AV104" s="280"/>
      <c r="AW104" s="280"/>
      <c r="AX104" s="177"/>
      <c r="AY104" s="177"/>
      <c r="AZ104" s="177"/>
      <c r="BA104" s="177"/>
      <c r="BB104" s="177"/>
      <c r="BC104" s="177"/>
      <c r="BD104" s="177"/>
      <c r="BE104" s="177"/>
      <c r="BF104" s="177"/>
      <c r="BG104" s="177"/>
      <c r="BH104" s="177"/>
      <c r="BI104" s="177"/>
      <c r="BJ104" s="177"/>
      <c r="BK104" s="177"/>
      <c r="BL104" s="177"/>
      <c r="BM104" s="179"/>
    </row>
    <row r="105" spans="1:65" s="6" customFormat="1" ht="27" customHeight="1" x14ac:dyDescent="0.25">
      <c r="A105" s="85"/>
      <c r="B105" s="65"/>
      <c r="C105" s="79"/>
      <c r="D105" s="302"/>
      <c r="E105" s="302"/>
      <c r="F105" s="63"/>
      <c r="G105" s="64" t="s">
        <v>150</v>
      </c>
      <c r="H105" s="74"/>
      <c r="I105" s="64"/>
      <c r="J105" s="64"/>
      <c r="K105" s="66" t="s">
        <v>123</v>
      </c>
      <c r="L105" s="63" t="s">
        <v>393</v>
      </c>
      <c r="M105" s="63" t="s">
        <v>300</v>
      </c>
      <c r="N105" s="63" t="s">
        <v>325</v>
      </c>
      <c r="O105" s="63" t="s">
        <v>326</v>
      </c>
      <c r="P105" s="126" t="s">
        <v>14</v>
      </c>
      <c r="Q105" s="278">
        <v>0</v>
      </c>
      <c r="R105" s="278">
        <f t="shared" ref="R105:AB105" si="352">+R104/R103</f>
        <v>1</v>
      </c>
      <c r="S105" s="121">
        <f>S104/S103</f>
        <v>1.8099999999999998</v>
      </c>
      <c r="T105" s="317">
        <f t="shared" si="352"/>
        <v>0</v>
      </c>
      <c r="U105" s="317">
        <f t="shared" si="352"/>
        <v>0</v>
      </c>
      <c r="V105" s="317">
        <f t="shared" si="352"/>
        <v>0</v>
      </c>
      <c r="W105" s="317">
        <f t="shared" si="352"/>
        <v>0</v>
      </c>
      <c r="X105" s="317">
        <f t="shared" si="352"/>
        <v>0</v>
      </c>
      <c r="Y105" s="317">
        <f t="shared" si="352"/>
        <v>0</v>
      </c>
      <c r="Z105" s="317">
        <f t="shared" si="352"/>
        <v>0</v>
      </c>
      <c r="AA105" s="317">
        <f t="shared" si="352"/>
        <v>0</v>
      </c>
      <c r="AB105" s="317">
        <f t="shared" si="352"/>
        <v>0</v>
      </c>
      <c r="AC105" s="278">
        <f>+AC104/AC103</f>
        <v>8.2555555555555563E-2</v>
      </c>
      <c r="AD105" s="121" t="e">
        <f>AD104/AD103</f>
        <v>#DIV/0!</v>
      </c>
      <c r="AE105" s="121">
        <f t="shared" ref="AE105" si="353">AE104/AE103</f>
        <v>1.0000037226937857</v>
      </c>
      <c r="AF105" s="121">
        <f t="shared" ref="AF105" si="354">AF104/AF103</f>
        <v>1.0000083956349379</v>
      </c>
      <c r="AG105" s="121" t="e">
        <f t="shared" ref="AG105" si="355">AG104/AG103</f>
        <v>#DIV/0!</v>
      </c>
      <c r="AH105" s="121" t="e">
        <f t="shared" ref="AH105" si="356">AH104/AH103</f>
        <v>#DIV/0!</v>
      </c>
      <c r="AI105" s="121" t="e">
        <f t="shared" ref="AI105" si="357">AI104/AI103</f>
        <v>#DIV/0!</v>
      </c>
      <c r="AJ105" s="121" t="e">
        <f t="shared" ref="AJ105" si="358">AJ104/AJ103</f>
        <v>#DIV/0!</v>
      </c>
      <c r="AK105" s="121" t="e">
        <f t="shared" ref="AK105" si="359">AK104/AK103</f>
        <v>#DIV/0!</v>
      </c>
      <c r="AL105" s="121" t="e">
        <f t="shared" ref="AL105" si="360">AL104/AL103</f>
        <v>#DIV/0!</v>
      </c>
      <c r="AM105" s="121" t="e">
        <f t="shared" ref="AM105" si="361">AM104/AM103</f>
        <v>#DIV/0!</v>
      </c>
      <c r="AN105" s="121" t="e">
        <f t="shared" ref="AN105" si="362">AN104/AN103</f>
        <v>#DIV/0!</v>
      </c>
      <c r="AO105" s="121" t="e">
        <f t="shared" ref="AO105" si="363">AO104/AO103</f>
        <v>#DIV/0!</v>
      </c>
      <c r="AP105" s="127"/>
      <c r="AQ105" s="127"/>
      <c r="AR105" s="65"/>
      <c r="AS105" s="65"/>
      <c r="AT105" s="280"/>
      <c r="AU105" s="280"/>
      <c r="AV105" s="280"/>
      <c r="AW105" s="280"/>
      <c r="AX105" s="177"/>
      <c r="AY105" s="177"/>
      <c r="AZ105" s="177"/>
      <c r="BA105" s="177"/>
      <c r="BB105" s="177"/>
      <c r="BC105" s="177"/>
      <c r="BD105" s="177"/>
      <c r="BE105" s="177"/>
      <c r="BF105" s="177"/>
      <c r="BG105" s="177"/>
      <c r="BH105" s="177"/>
      <c r="BI105" s="177"/>
      <c r="BJ105" s="177"/>
      <c r="BK105" s="177"/>
      <c r="BL105" s="177"/>
      <c r="BM105" s="179"/>
    </row>
    <row r="106" spans="1:65" s="6" customFormat="1" ht="27" customHeight="1" x14ac:dyDescent="0.25">
      <c r="A106" s="85" t="s">
        <v>65</v>
      </c>
      <c r="B106" s="65" t="s">
        <v>100</v>
      </c>
      <c r="C106" s="79" t="s">
        <v>15</v>
      </c>
      <c r="D106" s="63">
        <f>+D103+1</f>
        <v>33</v>
      </c>
      <c r="E106" s="63">
        <v>28</v>
      </c>
      <c r="F106" s="63">
        <v>7</v>
      </c>
      <c r="G106" s="64" t="s">
        <v>151</v>
      </c>
      <c r="H106" s="63">
        <v>9</v>
      </c>
      <c r="I106" s="64" t="s">
        <v>53</v>
      </c>
      <c r="J106" s="64" t="s">
        <v>110</v>
      </c>
      <c r="K106" s="64" t="s">
        <v>120</v>
      </c>
      <c r="L106" s="63" t="s">
        <v>394</v>
      </c>
      <c r="M106" s="63" t="s">
        <v>294</v>
      </c>
      <c r="N106" s="63" t="s">
        <v>327</v>
      </c>
      <c r="O106" s="64" t="s">
        <v>308</v>
      </c>
      <c r="P106" s="126" t="s">
        <v>12</v>
      </c>
      <c r="Q106" s="294">
        <v>1</v>
      </c>
      <c r="R106" s="262">
        <v>1</v>
      </c>
      <c r="S106" s="262">
        <v>0</v>
      </c>
      <c r="T106" s="262">
        <v>1</v>
      </c>
      <c r="U106" s="262">
        <v>1</v>
      </c>
      <c r="V106" s="262">
        <v>1</v>
      </c>
      <c r="W106" s="262">
        <v>1</v>
      </c>
      <c r="X106" s="262">
        <v>1</v>
      </c>
      <c r="Y106" s="262">
        <v>1</v>
      </c>
      <c r="Z106" s="262">
        <v>1</v>
      </c>
      <c r="AA106" s="262">
        <v>1</v>
      </c>
      <c r="AB106" s="262">
        <v>0</v>
      </c>
      <c r="AC106" s="262">
        <f>SUM(Q106:AB106)</f>
        <v>10</v>
      </c>
      <c r="AD106" s="294">
        <f>+Q106</f>
        <v>1</v>
      </c>
      <c r="AE106" s="315">
        <f>SUM($Q$10:R106)</f>
        <v>5375.4736993870338</v>
      </c>
      <c r="AF106" s="315">
        <f>SUM($Q$10:S106)</f>
        <v>8854.7212151186704</v>
      </c>
      <c r="AG106" s="315" t="e">
        <f>SUM($Q$10:T106)</f>
        <v>#DIV/0!</v>
      </c>
      <c r="AH106" s="315" t="e">
        <f>SUM($Q$10:U106)</f>
        <v>#DIV/0!</v>
      </c>
      <c r="AI106" s="315" t="e">
        <f>SUM($Q$10:V106)</f>
        <v>#DIV/0!</v>
      </c>
      <c r="AJ106" s="315" t="e">
        <f>SUM($Q$10:W106)</f>
        <v>#DIV/0!</v>
      </c>
      <c r="AK106" s="315" t="e">
        <f>SUM($Q$10:X106)</f>
        <v>#DIV/0!</v>
      </c>
      <c r="AL106" s="315" t="e">
        <f>SUM($Q$10:Y106)</f>
        <v>#DIV/0!</v>
      </c>
      <c r="AM106" s="315" t="e">
        <f>SUM($Q$10:Z106)</f>
        <v>#DIV/0!</v>
      </c>
      <c r="AN106" s="315" t="e">
        <f>SUM($Q$10:AA106)</f>
        <v>#DIV/0!</v>
      </c>
      <c r="AO106" s="315" t="e">
        <f>SUM($Q$10:AB106)</f>
        <v>#DIV/0!</v>
      </c>
      <c r="AP106" s="127"/>
      <c r="AQ106" s="127"/>
      <c r="AR106" s="65"/>
      <c r="AS106" s="65"/>
      <c r="AT106" s="280"/>
      <c r="AU106" s="280"/>
      <c r="AV106" s="280"/>
      <c r="AW106" s="280"/>
      <c r="AX106" s="177"/>
      <c r="AY106" s="177"/>
      <c r="AZ106" s="177"/>
      <c r="BA106" s="177"/>
      <c r="BB106" s="177"/>
      <c r="BC106" s="177"/>
      <c r="BD106" s="177"/>
      <c r="BE106" s="177"/>
      <c r="BF106" s="177"/>
      <c r="BG106" s="177"/>
      <c r="BH106" s="177"/>
      <c r="BI106" s="177"/>
      <c r="BJ106" s="177"/>
      <c r="BK106" s="177"/>
      <c r="BL106" s="177"/>
      <c r="BM106" s="179"/>
    </row>
    <row r="107" spans="1:65" s="6" customFormat="1" ht="27" customHeight="1" x14ac:dyDescent="0.25">
      <c r="A107" s="85"/>
      <c r="B107" s="65"/>
      <c r="C107" s="79"/>
      <c r="D107" s="302"/>
      <c r="E107" s="302"/>
      <c r="F107" s="63"/>
      <c r="G107" s="64" t="s">
        <v>151</v>
      </c>
      <c r="H107" s="63"/>
      <c r="I107" s="64"/>
      <c r="J107" s="64"/>
      <c r="K107" s="64" t="s">
        <v>120</v>
      </c>
      <c r="L107" s="63" t="s">
        <v>394</v>
      </c>
      <c r="M107" s="63" t="s">
        <v>294</v>
      </c>
      <c r="N107" s="63" t="s">
        <v>327</v>
      </c>
      <c r="O107" s="64" t="s">
        <v>308</v>
      </c>
      <c r="P107" s="126" t="s">
        <v>13</v>
      </c>
      <c r="Q107" s="294">
        <v>1</v>
      </c>
      <c r="R107" s="262">
        <v>1</v>
      </c>
      <c r="S107" s="262">
        <v>0</v>
      </c>
      <c r="T107" s="316"/>
      <c r="U107" s="316"/>
      <c r="V107" s="316"/>
      <c r="W107" s="316"/>
      <c r="X107" s="316"/>
      <c r="Y107" s="316"/>
      <c r="Z107" s="316"/>
      <c r="AA107" s="316"/>
      <c r="AB107" s="316"/>
      <c r="AC107" s="262">
        <f>SUM(Q107:AB107)</f>
        <v>2</v>
      </c>
      <c r="AD107" s="294">
        <f>+Q107</f>
        <v>1</v>
      </c>
      <c r="AE107" s="315">
        <f>SUM($Q$11:R107)</f>
        <v>5377.4736993870338</v>
      </c>
      <c r="AF107" s="315">
        <f>SUM($Q$11:S107)</f>
        <v>8856.7212151186704</v>
      </c>
      <c r="AG107" s="315" t="e">
        <f>SUM($Q$11:T107)</f>
        <v>#DIV/0!</v>
      </c>
      <c r="AH107" s="315" t="e">
        <f>SUM($Q$11:U107)</f>
        <v>#DIV/0!</v>
      </c>
      <c r="AI107" s="315" t="e">
        <f>SUM($Q$11:V107)</f>
        <v>#DIV/0!</v>
      </c>
      <c r="AJ107" s="315" t="e">
        <f>SUM($Q$11:W107)</f>
        <v>#DIV/0!</v>
      </c>
      <c r="AK107" s="315" t="e">
        <f>SUM($Q$11:X107)</f>
        <v>#DIV/0!</v>
      </c>
      <c r="AL107" s="315" t="e">
        <f>SUM($Q$11:Y107)</f>
        <v>#DIV/0!</v>
      </c>
      <c r="AM107" s="315" t="e">
        <f>SUM($Q$11:Z107)</f>
        <v>#DIV/0!</v>
      </c>
      <c r="AN107" s="315" t="e">
        <f>SUM($Q$11:AA107)</f>
        <v>#DIV/0!</v>
      </c>
      <c r="AO107" s="315" t="e">
        <f>SUM($Q$11:AB107)</f>
        <v>#DIV/0!</v>
      </c>
      <c r="AP107" s="127" t="s">
        <v>1211</v>
      </c>
      <c r="AQ107" s="299" t="s">
        <v>1212</v>
      </c>
      <c r="AR107" s="65" t="s">
        <v>1213</v>
      </c>
      <c r="AS107" s="365" t="s">
        <v>1214</v>
      </c>
      <c r="AT107" s="280"/>
      <c r="AU107" s="280"/>
      <c r="AV107" s="280"/>
      <c r="AW107" s="280"/>
      <c r="AX107" s="177"/>
      <c r="AY107" s="177"/>
      <c r="AZ107" s="177"/>
      <c r="BA107" s="177"/>
      <c r="BB107" s="177"/>
      <c r="BC107" s="177"/>
      <c r="BD107" s="177"/>
      <c r="BE107" s="177"/>
      <c r="BF107" s="177"/>
      <c r="BG107" s="177"/>
      <c r="BH107" s="177"/>
      <c r="BI107" s="177"/>
      <c r="BJ107" s="177"/>
      <c r="BK107" s="177"/>
      <c r="BL107" s="177"/>
      <c r="BM107" s="179"/>
    </row>
    <row r="108" spans="1:65" s="6" customFormat="1" ht="27" customHeight="1" x14ac:dyDescent="0.25">
      <c r="A108" s="85"/>
      <c r="B108" s="65"/>
      <c r="C108" s="79"/>
      <c r="D108" s="302"/>
      <c r="E108" s="302"/>
      <c r="F108" s="63"/>
      <c r="G108" s="64" t="s">
        <v>151</v>
      </c>
      <c r="H108" s="63"/>
      <c r="I108" s="64"/>
      <c r="J108" s="64"/>
      <c r="K108" s="64" t="s">
        <v>120</v>
      </c>
      <c r="L108" s="63" t="s">
        <v>394</v>
      </c>
      <c r="M108" s="63" t="s">
        <v>294</v>
      </c>
      <c r="N108" s="63" t="s">
        <v>327</v>
      </c>
      <c r="O108" s="64" t="s">
        <v>308</v>
      </c>
      <c r="P108" s="126" t="s">
        <v>14</v>
      </c>
      <c r="Q108" s="278">
        <f t="shared" ref="Q108:AB108" si="364">+Q107/Q106</f>
        <v>1</v>
      </c>
      <c r="R108" s="278">
        <f t="shared" si="364"/>
        <v>1</v>
      </c>
      <c r="S108" s="278">
        <v>0</v>
      </c>
      <c r="T108" s="278">
        <f t="shared" si="364"/>
        <v>0</v>
      </c>
      <c r="U108" s="278">
        <f t="shared" si="364"/>
        <v>0</v>
      </c>
      <c r="V108" s="278">
        <f t="shared" si="364"/>
        <v>0</v>
      </c>
      <c r="W108" s="278">
        <f t="shared" si="364"/>
        <v>0</v>
      </c>
      <c r="X108" s="278">
        <f t="shared" si="364"/>
        <v>0</v>
      </c>
      <c r="Y108" s="278">
        <f t="shared" si="364"/>
        <v>0</v>
      </c>
      <c r="Z108" s="278">
        <f t="shared" si="364"/>
        <v>0</v>
      </c>
      <c r="AA108" s="278">
        <f t="shared" si="364"/>
        <v>0</v>
      </c>
      <c r="AB108" s="278" t="e">
        <f t="shared" si="364"/>
        <v>#DIV/0!</v>
      </c>
      <c r="AC108" s="278">
        <f>+AC107/AC106</f>
        <v>0.2</v>
      </c>
      <c r="AD108" s="121">
        <f>AD107/AD106</f>
        <v>1</v>
      </c>
      <c r="AE108" s="121">
        <f t="shared" ref="AE108" si="365">AE107/AE106</f>
        <v>1.0003720602335433</v>
      </c>
      <c r="AF108" s="121">
        <f t="shared" ref="AF108" si="366">AF107/AF106</f>
        <v>1.0002258682065095</v>
      </c>
      <c r="AG108" s="121" t="e">
        <f t="shared" ref="AG108" si="367">AG107/AG106</f>
        <v>#DIV/0!</v>
      </c>
      <c r="AH108" s="121" t="e">
        <f t="shared" ref="AH108" si="368">AH107/AH106</f>
        <v>#DIV/0!</v>
      </c>
      <c r="AI108" s="121" t="e">
        <f t="shared" ref="AI108" si="369">AI107/AI106</f>
        <v>#DIV/0!</v>
      </c>
      <c r="AJ108" s="121" t="e">
        <f t="shared" ref="AJ108" si="370">AJ107/AJ106</f>
        <v>#DIV/0!</v>
      </c>
      <c r="AK108" s="121" t="e">
        <f t="shared" ref="AK108" si="371">AK107/AK106</f>
        <v>#DIV/0!</v>
      </c>
      <c r="AL108" s="121" t="e">
        <f t="shared" ref="AL108" si="372">AL107/AL106</f>
        <v>#DIV/0!</v>
      </c>
      <c r="AM108" s="121" t="e">
        <f t="shared" ref="AM108" si="373">AM107/AM106</f>
        <v>#DIV/0!</v>
      </c>
      <c r="AN108" s="121" t="e">
        <f t="shared" ref="AN108" si="374">AN107/AN106</f>
        <v>#DIV/0!</v>
      </c>
      <c r="AO108" s="121" t="e">
        <f t="shared" ref="AO108" si="375">AO107/AO106</f>
        <v>#DIV/0!</v>
      </c>
      <c r="AP108" s="127"/>
      <c r="AQ108" s="127"/>
      <c r="AR108" s="65"/>
      <c r="AS108" s="65"/>
      <c r="AT108" s="280"/>
      <c r="AU108" s="280"/>
      <c r="AV108" s="280"/>
      <c r="AW108" s="280"/>
      <c r="AX108" s="177"/>
      <c r="AY108" s="177"/>
      <c r="AZ108" s="177"/>
      <c r="BA108" s="177"/>
      <c r="BB108" s="177"/>
      <c r="BC108" s="177"/>
      <c r="BD108" s="177"/>
      <c r="BE108" s="177"/>
      <c r="BF108" s="177"/>
      <c r="BG108" s="177"/>
      <c r="BH108" s="177"/>
      <c r="BI108" s="177"/>
      <c r="BJ108" s="177"/>
      <c r="BK108" s="177"/>
      <c r="BL108" s="177"/>
      <c r="BM108" s="179"/>
    </row>
    <row r="109" spans="1:65" s="6" customFormat="1" ht="27" customHeight="1" x14ac:dyDescent="0.25">
      <c r="A109" s="85" t="s">
        <v>65</v>
      </c>
      <c r="B109" s="65" t="s">
        <v>100</v>
      </c>
      <c r="C109" s="79" t="s">
        <v>15</v>
      </c>
      <c r="D109" s="63">
        <f>+D106+1</f>
        <v>34</v>
      </c>
      <c r="E109" s="63">
        <v>29</v>
      </c>
      <c r="F109" s="63">
        <v>5</v>
      </c>
      <c r="G109" s="64" t="s">
        <v>152</v>
      </c>
      <c r="H109" s="74">
        <v>1</v>
      </c>
      <c r="I109" s="64" t="s">
        <v>53</v>
      </c>
      <c r="J109" s="64" t="s">
        <v>110</v>
      </c>
      <c r="K109" s="64" t="s">
        <v>120</v>
      </c>
      <c r="L109" s="63" t="s">
        <v>395</v>
      </c>
      <c r="M109" s="63" t="s">
        <v>296</v>
      </c>
      <c r="N109" s="66" t="s">
        <v>328</v>
      </c>
      <c r="O109" s="64" t="s">
        <v>329</v>
      </c>
      <c r="P109" s="126" t="s">
        <v>12</v>
      </c>
      <c r="Q109" s="294">
        <v>0</v>
      </c>
      <c r="R109" s="74">
        <v>0.09</v>
      </c>
      <c r="S109" s="74">
        <v>0.12</v>
      </c>
      <c r="T109" s="74">
        <v>0.06</v>
      </c>
      <c r="U109" s="74">
        <v>0.09</v>
      </c>
      <c r="V109" s="74">
        <v>0.12</v>
      </c>
      <c r="W109" s="74">
        <v>0.08</v>
      </c>
      <c r="X109" s="74">
        <v>0.1</v>
      </c>
      <c r="Y109" s="74">
        <v>0.09</v>
      </c>
      <c r="Z109" s="74">
        <v>7.0000000000000007E-2</v>
      </c>
      <c r="AA109" s="74">
        <v>0.06</v>
      </c>
      <c r="AB109" s="74">
        <v>0.12</v>
      </c>
      <c r="AC109" s="295">
        <f>SUM(Q109:AB109)</f>
        <v>0.99999999999999989</v>
      </c>
      <c r="AD109" s="294">
        <f>+Q109</f>
        <v>0</v>
      </c>
      <c r="AE109" s="315">
        <f>SUM($Q$10:R109)</f>
        <v>5379.5636993870339</v>
      </c>
      <c r="AF109" s="315">
        <f>SUM($Q$10:S109)</f>
        <v>8858.9312151186714</v>
      </c>
      <c r="AG109" s="315" t="e">
        <f>SUM($Q$10:T109)</f>
        <v>#DIV/0!</v>
      </c>
      <c r="AH109" s="315" t="e">
        <f>SUM($Q$10:U109)</f>
        <v>#DIV/0!</v>
      </c>
      <c r="AI109" s="315" t="e">
        <f>SUM($Q$10:V109)</f>
        <v>#DIV/0!</v>
      </c>
      <c r="AJ109" s="315" t="e">
        <f>SUM($Q$10:W109)</f>
        <v>#DIV/0!</v>
      </c>
      <c r="AK109" s="315" t="e">
        <f>SUM($Q$10:X109)</f>
        <v>#DIV/0!</v>
      </c>
      <c r="AL109" s="315" t="e">
        <f>SUM($Q$10:Y109)</f>
        <v>#DIV/0!</v>
      </c>
      <c r="AM109" s="315" t="e">
        <f>SUM($Q$10:Z109)</f>
        <v>#DIV/0!</v>
      </c>
      <c r="AN109" s="315" t="e">
        <f>SUM($Q$10:AA109)</f>
        <v>#DIV/0!</v>
      </c>
      <c r="AO109" s="315" t="e">
        <f>SUM($Q$10:AB109)</f>
        <v>#DIV/0!</v>
      </c>
      <c r="AP109" s="127"/>
      <c r="AQ109" s="127"/>
      <c r="AR109" s="65"/>
      <c r="AS109" s="65"/>
      <c r="AT109" s="280"/>
      <c r="AU109" s="280"/>
      <c r="AV109" s="280"/>
      <c r="AW109" s="280"/>
      <c r="AX109" s="177"/>
      <c r="AY109" s="177"/>
      <c r="AZ109" s="177"/>
      <c r="BA109" s="177"/>
      <c r="BB109" s="177"/>
      <c r="BC109" s="177"/>
      <c r="BD109" s="177"/>
      <c r="BE109" s="177"/>
      <c r="BF109" s="177"/>
      <c r="BG109" s="177"/>
      <c r="BH109" s="177"/>
      <c r="BI109" s="177"/>
      <c r="BJ109" s="177"/>
      <c r="BK109" s="177"/>
      <c r="BL109" s="177"/>
      <c r="BM109" s="179"/>
    </row>
    <row r="110" spans="1:65" s="6" customFormat="1" ht="27" customHeight="1" x14ac:dyDescent="0.25">
      <c r="A110" s="85"/>
      <c r="B110" s="65"/>
      <c r="C110" s="79"/>
      <c r="D110" s="302"/>
      <c r="E110" s="302"/>
      <c r="F110" s="63"/>
      <c r="G110" s="64" t="s">
        <v>152</v>
      </c>
      <c r="H110" s="74"/>
      <c r="I110" s="64"/>
      <c r="J110" s="64"/>
      <c r="K110" s="64" t="s">
        <v>120</v>
      </c>
      <c r="L110" s="63" t="s">
        <v>395</v>
      </c>
      <c r="M110" s="63" t="s">
        <v>296</v>
      </c>
      <c r="N110" s="66" t="s">
        <v>328</v>
      </c>
      <c r="O110" s="64" t="s">
        <v>329</v>
      </c>
      <c r="P110" s="126" t="s">
        <v>13</v>
      </c>
      <c r="Q110" s="294">
        <v>0</v>
      </c>
      <c r="R110" s="74">
        <v>0.09</v>
      </c>
      <c r="S110" s="74">
        <v>0.12</v>
      </c>
      <c r="T110" s="316"/>
      <c r="U110" s="316"/>
      <c r="V110" s="316"/>
      <c r="W110" s="316"/>
      <c r="X110" s="316"/>
      <c r="Y110" s="316"/>
      <c r="Z110" s="316"/>
      <c r="AA110" s="316"/>
      <c r="AB110" s="316"/>
      <c r="AC110" s="295">
        <f>SUM(Q110:AB110)</f>
        <v>0.21</v>
      </c>
      <c r="AD110" s="294">
        <f>+Q110</f>
        <v>0</v>
      </c>
      <c r="AE110" s="315">
        <f>SUM($Q$11:R110)</f>
        <v>5379.6536993870341</v>
      </c>
      <c r="AF110" s="315">
        <f>SUM($Q$11:S110)</f>
        <v>8859.1412151186723</v>
      </c>
      <c r="AG110" s="315" t="e">
        <f>SUM($Q$11:T110)</f>
        <v>#DIV/0!</v>
      </c>
      <c r="AH110" s="315" t="e">
        <f>SUM($Q$11:U110)</f>
        <v>#DIV/0!</v>
      </c>
      <c r="AI110" s="315" t="e">
        <f>SUM($Q$11:V110)</f>
        <v>#DIV/0!</v>
      </c>
      <c r="AJ110" s="315" t="e">
        <f>SUM($Q$11:W110)</f>
        <v>#DIV/0!</v>
      </c>
      <c r="AK110" s="315" t="e">
        <f>SUM($Q$11:X110)</f>
        <v>#DIV/0!</v>
      </c>
      <c r="AL110" s="315" t="e">
        <f>SUM($Q$11:Y110)</f>
        <v>#DIV/0!</v>
      </c>
      <c r="AM110" s="315" t="e">
        <f>SUM($Q$11:Z110)</f>
        <v>#DIV/0!</v>
      </c>
      <c r="AN110" s="315" t="e">
        <f>SUM($Q$11:AA110)</f>
        <v>#DIV/0!</v>
      </c>
      <c r="AO110" s="315" t="e">
        <f>SUM($Q$11:AB110)</f>
        <v>#DIV/0!</v>
      </c>
      <c r="AP110" s="127" t="s">
        <v>887</v>
      </c>
      <c r="AQ110" s="424" t="s">
        <v>572</v>
      </c>
      <c r="AR110" s="65" t="s">
        <v>897</v>
      </c>
      <c r="AS110" s="65" t="s">
        <v>898</v>
      </c>
      <c r="AT110" s="65" t="s">
        <v>899</v>
      </c>
      <c r="AU110" s="65" t="s">
        <v>900</v>
      </c>
      <c r="AV110" s="280"/>
      <c r="AW110" s="280"/>
      <c r="AX110" s="177"/>
      <c r="AY110" s="177"/>
      <c r="AZ110" s="177"/>
      <c r="BA110" s="177"/>
      <c r="BB110" s="177"/>
      <c r="BC110" s="177"/>
      <c r="BD110" s="177"/>
      <c r="BE110" s="177"/>
      <c r="BF110" s="177"/>
      <c r="BG110" s="177"/>
      <c r="BH110" s="177"/>
      <c r="BI110" s="177"/>
      <c r="BJ110" s="177"/>
      <c r="BK110" s="177"/>
      <c r="BL110" s="177"/>
      <c r="BM110" s="179"/>
    </row>
    <row r="111" spans="1:65" s="6" customFormat="1" ht="27" customHeight="1" x14ac:dyDescent="0.25">
      <c r="A111" s="85"/>
      <c r="B111" s="65"/>
      <c r="C111" s="79"/>
      <c r="D111" s="302"/>
      <c r="E111" s="302"/>
      <c r="F111" s="63"/>
      <c r="G111" s="64" t="s">
        <v>152</v>
      </c>
      <c r="H111" s="74"/>
      <c r="I111" s="64"/>
      <c r="J111" s="64"/>
      <c r="K111" s="64" t="s">
        <v>120</v>
      </c>
      <c r="L111" s="63" t="s">
        <v>395</v>
      </c>
      <c r="M111" s="63" t="s">
        <v>296</v>
      </c>
      <c r="N111" s="66" t="s">
        <v>328</v>
      </c>
      <c r="O111" s="64" t="s">
        <v>329</v>
      </c>
      <c r="P111" s="126" t="s">
        <v>14</v>
      </c>
      <c r="Q111" s="278">
        <v>0</v>
      </c>
      <c r="R111" s="278">
        <f t="shared" ref="R111:AB111" si="376">+R110/R109</f>
        <v>1</v>
      </c>
      <c r="S111" s="278">
        <f t="shared" si="376"/>
        <v>1</v>
      </c>
      <c r="T111" s="278">
        <f t="shared" si="376"/>
        <v>0</v>
      </c>
      <c r="U111" s="278">
        <f t="shared" si="376"/>
        <v>0</v>
      </c>
      <c r="V111" s="278">
        <f t="shared" si="376"/>
        <v>0</v>
      </c>
      <c r="W111" s="278">
        <f t="shared" si="376"/>
        <v>0</v>
      </c>
      <c r="X111" s="278">
        <f t="shared" si="376"/>
        <v>0</v>
      </c>
      <c r="Y111" s="278">
        <f t="shared" si="376"/>
        <v>0</v>
      </c>
      <c r="Z111" s="278">
        <f t="shared" si="376"/>
        <v>0</v>
      </c>
      <c r="AA111" s="278">
        <f t="shared" si="376"/>
        <v>0</v>
      </c>
      <c r="AB111" s="278">
        <f t="shared" si="376"/>
        <v>0</v>
      </c>
      <c r="AC111" s="278">
        <f>+AC110/AC109</f>
        <v>0.21000000000000002</v>
      </c>
      <c r="AD111" s="121" t="e">
        <f>AD110/AD109</f>
        <v>#DIV/0!</v>
      </c>
      <c r="AE111" s="121">
        <f t="shared" ref="AE111" si="377">AE110/AE109</f>
        <v>1.0000167299812828</v>
      </c>
      <c r="AF111" s="121">
        <f t="shared" ref="AF111" si="378">AF110/AF109</f>
        <v>1.000023704891132</v>
      </c>
      <c r="AG111" s="121" t="e">
        <f t="shared" ref="AG111" si="379">AG110/AG109</f>
        <v>#DIV/0!</v>
      </c>
      <c r="AH111" s="121" t="e">
        <f t="shared" ref="AH111" si="380">AH110/AH109</f>
        <v>#DIV/0!</v>
      </c>
      <c r="AI111" s="121" t="e">
        <f t="shared" ref="AI111" si="381">AI110/AI109</f>
        <v>#DIV/0!</v>
      </c>
      <c r="AJ111" s="121" t="e">
        <f t="shared" ref="AJ111" si="382">AJ110/AJ109</f>
        <v>#DIV/0!</v>
      </c>
      <c r="AK111" s="121" t="e">
        <f t="shared" ref="AK111" si="383">AK110/AK109</f>
        <v>#DIV/0!</v>
      </c>
      <c r="AL111" s="121" t="e">
        <f t="shared" ref="AL111" si="384">AL110/AL109</f>
        <v>#DIV/0!</v>
      </c>
      <c r="AM111" s="121" t="e">
        <f t="shared" ref="AM111" si="385">AM110/AM109</f>
        <v>#DIV/0!</v>
      </c>
      <c r="AN111" s="121" t="e">
        <f t="shared" ref="AN111" si="386">AN110/AN109</f>
        <v>#DIV/0!</v>
      </c>
      <c r="AO111" s="121" t="e">
        <f t="shared" ref="AO111" si="387">AO110/AO109</f>
        <v>#DIV/0!</v>
      </c>
      <c r="AP111" s="127"/>
      <c r="AQ111" s="127"/>
      <c r="AR111" s="65"/>
      <c r="AS111" s="65"/>
      <c r="AT111" s="280"/>
      <c r="AU111" s="280"/>
      <c r="AV111" s="280"/>
      <c r="AW111" s="280"/>
      <c r="AX111" s="177"/>
      <c r="AY111" s="177"/>
      <c r="AZ111" s="177"/>
      <c r="BA111" s="177"/>
      <c r="BB111" s="177"/>
      <c r="BC111" s="177"/>
      <c r="BD111" s="177"/>
      <c r="BE111" s="177"/>
      <c r="BF111" s="177"/>
      <c r="BG111" s="177"/>
      <c r="BH111" s="177"/>
      <c r="BI111" s="177"/>
      <c r="BJ111" s="177"/>
      <c r="BK111" s="177"/>
      <c r="BL111" s="177"/>
      <c r="BM111" s="179"/>
    </row>
    <row r="112" spans="1:65" s="6" customFormat="1" ht="27" customHeight="1" x14ac:dyDescent="0.25">
      <c r="A112" s="85" t="s">
        <v>65</v>
      </c>
      <c r="B112" s="65" t="s">
        <v>100</v>
      </c>
      <c r="C112" s="79" t="s">
        <v>15</v>
      </c>
      <c r="D112" s="63">
        <f>+D109+1</f>
        <v>35</v>
      </c>
      <c r="E112" s="63">
        <v>30</v>
      </c>
      <c r="F112" s="63">
        <v>5</v>
      </c>
      <c r="G112" s="64" t="s">
        <v>153</v>
      </c>
      <c r="H112" s="74">
        <v>1</v>
      </c>
      <c r="I112" s="64" t="s">
        <v>45</v>
      </c>
      <c r="J112" s="64" t="s">
        <v>115</v>
      </c>
      <c r="K112" s="64" t="s">
        <v>120</v>
      </c>
      <c r="L112" s="74" t="s">
        <v>396</v>
      </c>
      <c r="M112" s="63" t="s">
        <v>295</v>
      </c>
      <c r="N112" s="63" t="s">
        <v>330</v>
      </c>
      <c r="O112" s="64" t="s">
        <v>331</v>
      </c>
      <c r="P112" s="126" t="s">
        <v>12</v>
      </c>
      <c r="Q112" s="262">
        <v>0</v>
      </c>
      <c r="R112" s="262">
        <v>0</v>
      </c>
      <c r="S112" s="262">
        <v>0</v>
      </c>
      <c r="T112" s="316"/>
      <c r="U112" s="316"/>
      <c r="V112" s="262">
        <v>1</v>
      </c>
      <c r="W112" s="262"/>
      <c r="X112" s="262"/>
      <c r="Y112" s="262"/>
      <c r="Z112" s="262"/>
      <c r="AA112" s="262"/>
      <c r="AB112" s="262">
        <v>1</v>
      </c>
      <c r="AC112" s="262">
        <f>SUM(Q112:AB112)</f>
        <v>2</v>
      </c>
      <c r="AD112" s="294">
        <f>+Q112</f>
        <v>0</v>
      </c>
      <c r="AE112" s="315">
        <f>SUM($Q$10:R112)</f>
        <v>5380.6536993870341</v>
      </c>
      <c r="AF112" s="315">
        <f>SUM($Q$10:S112)</f>
        <v>8861.1412151186723</v>
      </c>
      <c r="AG112" s="315" t="e">
        <f>SUM($Q$10:T112)</f>
        <v>#DIV/0!</v>
      </c>
      <c r="AH112" s="315" t="e">
        <f>SUM($Q$10:U112)</f>
        <v>#DIV/0!</v>
      </c>
      <c r="AI112" s="315" t="e">
        <f>SUM($Q$10:V112)</f>
        <v>#DIV/0!</v>
      </c>
      <c r="AJ112" s="315" t="e">
        <f>SUM($Q$10:W112)</f>
        <v>#DIV/0!</v>
      </c>
      <c r="AK112" s="315" t="e">
        <f>SUM($Q$10:X112)</f>
        <v>#DIV/0!</v>
      </c>
      <c r="AL112" s="315" t="e">
        <f>SUM($Q$10:Y112)</f>
        <v>#DIV/0!</v>
      </c>
      <c r="AM112" s="315" t="e">
        <f>SUM($Q$10:Z112)</f>
        <v>#DIV/0!</v>
      </c>
      <c r="AN112" s="315" t="e">
        <f>SUM($Q$10:AA112)</f>
        <v>#DIV/0!</v>
      </c>
      <c r="AO112" s="315" t="e">
        <f>SUM($Q$10:AB112)</f>
        <v>#DIV/0!</v>
      </c>
      <c r="AP112" s="127"/>
      <c r="AQ112" s="127"/>
      <c r="AR112" s="65"/>
      <c r="AS112" s="65"/>
      <c r="AT112" s="280"/>
      <c r="AU112" s="280"/>
      <c r="AV112" s="280"/>
      <c r="AW112" s="280"/>
      <c r="AX112" s="177"/>
      <c r="AY112" s="177"/>
      <c r="AZ112" s="177"/>
      <c r="BA112" s="177"/>
      <c r="BB112" s="177"/>
      <c r="BC112" s="177"/>
      <c r="BD112" s="177"/>
      <c r="BE112" s="177"/>
      <c r="BF112" s="177"/>
      <c r="BG112" s="177"/>
      <c r="BH112" s="177"/>
      <c r="BI112" s="177"/>
      <c r="BJ112" s="177"/>
      <c r="BK112" s="177"/>
      <c r="BL112" s="177"/>
      <c r="BM112" s="179"/>
    </row>
    <row r="113" spans="1:66" s="6" customFormat="1" ht="27" customHeight="1" x14ac:dyDescent="0.25">
      <c r="A113" s="85"/>
      <c r="B113" s="65"/>
      <c r="C113" s="79"/>
      <c r="D113" s="302"/>
      <c r="E113" s="302"/>
      <c r="F113" s="63"/>
      <c r="G113" s="64" t="s">
        <v>153</v>
      </c>
      <c r="H113" s="74"/>
      <c r="I113" s="64"/>
      <c r="J113" s="64"/>
      <c r="K113" s="64" t="s">
        <v>120</v>
      </c>
      <c r="L113" s="74" t="s">
        <v>396</v>
      </c>
      <c r="M113" s="63" t="s">
        <v>295</v>
      </c>
      <c r="N113" s="63" t="s">
        <v>330</v>
      </c>
      <c r="O113" s="64" t="s">
        <v>331</v>
      </c>
      <c r="P113" s="126" t="s">
        <v>13</v>
      </c>
      <c r="Q113" s="262">
        <v>0</v>
      </c>
      <c r="R113" s="262">
        <v>0</v>
      </c>
      <c r="S113" s="262">
        <v>0</v>
      </c>
      <c r="T113" s="316"/>
      <c r="U113" s="316"/>
      <c r="V113" s="262"/>
      <c r="W113" s="262"/>
      <c r="X113" s="262"/>
      <c r="Y113" s="262"/>
      <c r="Z113" s="262"/>
      <c r="AA113" s="262"/>
      <c r="AB113" s="262"/>
      <c r="AC113" s="262">
        <f>SUM(Q113:AB113)</f>
        <v>0</v>
      </c>
      <c r="AD113" s="294">
        <f>+Q113</f>
        <v>0</v>
      </c>
      <c r="AE113" s="315">
        <f>SUM($Q$11:R113)</f>
        <v>5380.6536993870341</v>
      </c>
      <c r="AF113" s="315">
        <f>SUM($Q$11:S113)</f>
        <v>8861.1412151186723</v>
      </c>
      <c r="AG113" s="315" t="e">
        <f>SUM($Q$11:T113)</f>
        <v>#DIV/0!</v>
      </c>
      <c r="AH113" s="315" t="e">
        <f>SUM($Q$11:U113)</f>
        <v>#DIV/0!</v>
      </c>
      <c r="AI113" s="315" t="e">
        <f>SUM($Q$11:V113)</f>
        <v>#DIV/0!</v>
      </c>
      <c r="AJ113" s="315" t="e">
        <f>SUM($Q$11:W113)</f>
        <v>#DIV/0!</v>
      </c>
      <c r="AK113" s="315" t="e">
        <f>SUM($Q$11:X113)</f>
        <v>#DIV/0!</v>
      </c>
      <c r="AL113" s="315" t="e">
        <f>SUM($Q$11:Y113)</f>
        <v>#DIV/0!</v>
      </c>
      <c r="AM113" s="315" t="e">
        <f>SUM($Q$11:Z113)</f>
        <v>#DIV/0!</v>
      </c>
      <c r="AN113" s="315" t="e">
        <f>SUM($Q$11:AA113)</f>
        <v>#DIV/0!</v>
      </c>
      <c r="AO113" s="315" t="e">
        <f>SUM($Q$11:AB113)</f>
        <v>#DIV/0!</v>
      </c>
      <c r="AP113" s="127"/>
      <c r="AQ113" s="127"/>
      <c r="AR113" s="65"/>
      <c r="AS113" s="65"/>
      <c r="AT113" s="280"/>
      <c r="AU113" s="280"/>
      <c r="AV113" s="280"/>
      <c r="AW113" s="280"/>
      <c r="AX113" s="177"/>
      <c r="AY113" s="177"/>
      <c r="AZ113" s="177"/>
      <c r="BA113" s="177"/>
      <c r="BB113" s="177"/>
      <c r="BC113" s="177"/>
      <c r="BD113" s="177"/>
      <c r="BE113" s="177"/>
      <c r="BF113" s="177"/>
      <c r="BG113" s="177"/>
      <c r="BH113" s="177"/>
      <c r="BI113" s="177"/>
      <c r="BJ113" s="177"/>
      <c r="BK113" s="177"/>
      <c r="BL113" s="177"/>
      <c r="BM113" s="179"/>
    </row>
    <row r="114" spans="1:66" s="6" customFormat="1" ht="27" customHeight="1" x14ac:dyDescent="0.25">
      <c r="A114" s="85"/>
      <c r="B114" s="65"/>
      <c r="C114" s="79"/>
      <c r="D114" s="302"/>
      <c r="E114" s="302"/>
      <c r="F114" s="63"/>
      <c r="G114" s="64" t="s">
        <v>153</v>
      </c>
      <c r="H114" s="74"/>
      <c r="I114" s="64"/>
      <c r="J114" s="64"/>
      <c r="K114" s="64" t="s">
        <v>120</v>
      </c>
      <c r="L114" s="74" t="s">
        <v>396</v>
      </c>
      <c r="M114" s="63" t="s">
        <v>295</v>
      </c>
      <c r="N114" s="63" t="s">
        <v>330</v>
      </c>
      <c r="O114" s="64" t="s">
        <v>331</v>
      </c>
      <c r="P114" s="126" t="s">
        <v>14</v>
      </c>
      <c r="Q114" s="278">
        <v>0</v>
      </c>
      <c r="R114" s="278">
        <v>0</v>
      </c>
      <c r="S114" s="278">
        <v>0</v>
      </c>
      <c r="T114" s="278" t="e">
        <f t="shared" ref="T114:AB114" si="388">+T113/T112</f>
        <v>#DIV/0!</v>
      </c>
      <c r="U114" s="278" t="e">
        <f t="shared" si="388"/>
        <v>#DIV/0!</v>
      </c>
      <c r="V114" s="278">
        <f t="shared" si="388"/>
        <v>0</v>
      </c>
      <c r="W114" s="278" t="e">
        <f t="shared" si="388"/>
        <v>#DIV/0!</v>
      </c>
      <c r="X114" s="278" t="e">
        <f t="shared" si="388"/>
        <v>#DIV/0!</v>
      </c>
      <c r="Y114" s="278" t="e">
        <f t="shared" si="388"/>
        <v>#DIV/0!</v>
      </c>
      <c r="Z114" s="278" t="e">
        <f t="shared" si="388"/>
        <v>#DIV/0!</v>
      </c>
      <c r="AA114" s="278" t="e">
        <f t="shared" si="388"/>
        <v>#DIV/0!</v>
      </c>
      <c r="AB114" s="278">
        <f t="shared" si="388"/>
        <v>0</v>
      </c>
      <c r="AC114" s="278">
        <f>+AC113/AC112</f>
        <v>0</v>
      </c>
      <c r="AD114" s="121" t="e">
        <f>AD113/AD112</f>
        <v>#DIV/0!</v>
      </c>
      <c r="AE114" s="121">
        <f t="shared" ref="AE114" si="389">AE113/AE112</f>
        <v>1</v>
      </c>
      <c r="AF114" s="121">
        <f t="shared" ref="AF114" si="390">AF113/AF112</f>
        <v>1</v>
      </c>
      <c r="AG114" s="121" t="e">
        <f t="shared" ref="AG114" si="391">AG113/AG112</f>
        <v>#DIV/0!</v>
      </c>
      <c r="AH114" s="121" t="e">
        <f t="shared" ref="AH114" si="392">AH113/AH112</f>
        <v>#DIV/0!</v>
      </c>
      <c r="AI114" s="121" t="e">
        <f t="shared" ref="AI114" si="393">AI113/AI112</f>
        <v>#DIV/0!</v>
      </c>
      <c r="AJ114" s="121" t="e">
        <f t="shared" ref="AJ114" si="394">AJ113/AJ112</f>
        <v>#DIV/0!</v>
      </c>
      <c r="AK114" s="121" t="e">
        <f t="shared" ref="AK114" si="395">AK113/AK112</f>
        <v>#DIV/0!</v>
      </c>
      <c r="AL114" s="121" t="e">
        <f t="shared" ref="AL114" si="396">AL113/AL112</f>
        <v>#DIV/0!</v>
      </c>
      <c r="AM114" s="121" t="e">
        <f t="shared" ref="AM114" si="397">AM113/AM112</f>
        <v>#DIV/0!</v>
      </c>
      <c r="AN114" s="121" t="e">
        <f t="shared" ref="AN114" si="398">AN113/AN112</f>
        <v>#DIV/0!</v>
      </c>
      <c r="AO114" s="121" t="e">
        <f t="shared" ref="AO114" si="399">AO113/AO112</f>
        <v>#DIV/0!</v>
      </c>
      <c r="AP114" s="127"/>
      <c r="AQ114" s="127"/>
      <c r="AR114" s="65"/>
      <c r="AS114" s="65"/>
      <c r="AT114" s="280"/>
      <c r="AU114" s="280"/>
      <c r="AV114" s="280"/>
      <c r="AW114" s="280"/>
      <c r="AX114" s="177"/>
      <c r="AY114" s="177"/>
      <c r="AZ114" s="177"/>
      <c r="BA114" s="177"/>
      <c r="BB114" s="177"/>
      <c r="BC114" s="177"/>
      <c r="BD114" s="177"/>
      <c r="BE114" s="177"/>
      <c r="BF114" s="177"/>
      <c r="BG114" s="177"/>
      <c r="BH114" s="177"/>
      <c r="BI114" s="177"/>
      <c r="BJ114" s="177"/>
      <c r="BK114" s="177"/>
      <c r="BL114" s="177"/>
      <c r="BM114" s="179"/>
    </row>
    <row r="115" spans="1:66" s="53" customFormat="1" ht="46.5" customHeight="1" x14ac:dyDescent="0.25">
      <c r="A115" s="85" t="s">
        <v>65</v>
      </c>
      <c r="B115" s="65" t="s">
        <v>100</v>
      </c>
      <c r="C115" s="79" t="s">
        <v>15</v>
      </c>
      <c r="D115" s="63">
        <f>+D112+1</f>
        <v>36</v>
      </c>
      <c r="E115" s="63">
        <v>31</v>
      </c>
      <c r="F115" s="63">
        <v>6</v>
      </c>
      <c r="G115" s="64" t="s">
        <v>154</v>
      </c>
      <c r="H115" s="74">
        <v>1</v>
      </c>
      <c r="I115" s="64" t="s">
        <v>52</v>
      </c>
      <c r="J115" s="64" t="s">
        <v>109</v>
      </c>
      <c r="K115" s="64" t="s">
        <v>120</v>
      </c>
      <c r="L115" s="63" t="s">
        <v>397</v>
      </c>
      <c r="M115" s="63" t="s">
        <v>295</v>
      </c>
      <c r="N115" s="63" t="s">
        <v>330</v>
      </c>
      <c r="O115" s="64" t="s">
        <v>331</v>
      </c>
      <c r="P115" s="126" t="s">
        <v>12</v>
      </c>
      <c r="Q115" s="262">
        <v>0</v>
      </c>
      <c r="R115" s="262">
        <v>0</v>
      </c>
      <c r="S115" s="262">
        <v>0</v>
      </c>
      <c r="T115" s="318"/>
      <c r="U115" s="318"/>
      <c r="V115" s="262">
        <v>5</v>
      </c>
      <c r="W115" s="262">
        <v>5</v>
      </c>
      <c r="X115" s="262">
        <v>5</v>
      </c>
      <c r="Y115" s="262">
        <v>5</v>
      </c>
      <c r="Z115" s="262">
        <v>5</v>
      </c>
      <c r="AA115" s="262">
        <v>5</v>
      </c>
      <c r="AB115" s="262">
        <v>5</v>
      </c>
      <c r="AC115" s="262">
        <f>SUM(Q115:AB115)</f>
        <v>35</v>
      </c>
      <c r="AD115" s="294">
        <f>+Q115</f>
        <v>0</v>
      </c>
      <c r="AE115" s="315">
        <f>SUM($Q$10:R115)</f>
        <v>5380.6536993870341</v>
      </c>
      <c r="AF115" s="315">
        <f>SUM($Q$10:S115)</f>
        <v>8861.1412151186723</v>
      </c>
      <c r="AG115" s="315" t="e">
        <f>SUM($Q$10:T115)</f>
        <v>#DIV/0!</v>
      </c>
      <c r="AH115" s="315" t="e">
        <f>SUM($Q$10:U115)</f>
        <v>#DIV/0!</v>
      </c>
      <c r="AI115" s="315" t="e">
        <f>SUM($Q$10:V115)</f>
        <v>#DIV/0!</v>
      </c>
      <c r="AJ115" s="315" t="e">
        <f>SUM($Q$10:W115)</f>
        <v>#DIV/0!</v>
      </c>
      <c r="AK115" s="315" t="e">
        <f>SUM($Q$10:X115)</f>
        <v>#DIV/0!</v>
      </c>
      <c r="AL115" s="315" t="e">
        <f>SUM($Q$10:Y115)</f>
        <v>#DIV/0!</v>
      </c>
      <c r="AM115" s="315" t="e">
        <f>SUM($Q$10:Z115)</f>
        <v>#DIV/0!</v>
      </c>
      <c r="AN115" s="315" t="e">
        <f>SUM($Q$10:AA115)</f>
        <v>#DIV/0!</v>
      </c>
      <c r="AO115" s="315" t="e">
        <f>SUM($Q$10:AB115)</f>
        <v>#DIV/0!</v>
      </c>
      <c r="AP115" s="127"/>
      <c r="AQ115" s="127"/>
      <c r="AR115" s="301"/>
      <c r="AS115" s="301"/>
      <c r="AT115" s="301"/>
      <c r="AU115" s="301"/>
      <c r="AV115" s="301"/>
      <c r="AW115" s="301"/>
      <c r="AX115" s="141"/>
      <c r="AY115" s="141"/>
      <c r="AZ115" s="141"/>
      <c r="BA115" s="141"/>
      <c r="BB115" s="141"/>
      <c r="BC115" s="141"/>
      <c r="BD115" s="141"/>
      <c r="BE115" s="141"/>
      <c r="BF115" s="141"/>
      <c r="BG115" s="141"/>
      <c r="BH115" s="141"/>
      <c r="BI115" s="141"/>
      <c r="BJ115" s="141"/>
      <c r="BK115" s="141"/>
      <c r="BL115" s="141"/>
      <c r="BM115" s="86"/>
    </row>
    <row r="116" spans="1:66" s="53" customFormat="1" ht="46.5" customHeight="1" x14ac:dyDescent="0.25">
      <c r="A116" s="85"/>
      <c r="B116" s="65"/>
      <c r="C116" s="79"/>
      <c r="D116" s="302"/>
      <c r="E116" s="302"/>
      <c r="F116" s="63"/>
      <c r="G116" s="64" t="s">
        <v>154</v>
      </c>
      <c r="H116" s="74"/>
      <c r="I116" s="64"/>
      <c r="J116" s="64"/>
      <c r="K116" s="64" t="s">
        <v>120</v>
      </c>
      <c r="L116" s="63" t="s">
        <v>397</v>
      </c>
      <c r="M116" s="63" t="s">
        <v>295</v>
      </c>
      <c r="N116" s="63" t="s">
        <v>330</v>
      </c>
      <c r="O116" s="64" t="s">
        <v>331</v>
      </c>
      <c r="P116" s="126" t="s">
        <v>13</v>
      </c>
      <c r="Q116" s="262">
        <v>0</v>
      </c>
      <c r="R116" s="262">
        <v>0</v>
      </c>
      <c r="S116" s="262">
        <v>0</v>
      </c>
      <c r="T116" s="318"/>
      <c r="U116" s="318"/>
      <c r="V116" s="262"/>
      <c r="W116" s="262"/>
      <c r="X116" s="262"/>
      <c r="Y116" s="262"/>
      <c r="Z116" s="262"/>
      <c r="AA116" s="262"/>
      <c r="AB116" s="262"/>
      <c r="AC116" s="262">
        <f>SUM(Q116:AB116)</f>
        <v>0</v>
      </c>
      <c r="AD116" s="294">
        <f>+Q116</f>
        <v>0</v>
      </c>
      <c r="AE116" s="315">
        <f>SUM($Q$11:R116)</f>
        <v>5380.6536993870341</v>
      </c>
      <c r="AF116" s="315">
        <f>SUM($Q$11:S116)</f>
        <v>8861.1412151186723</v>
      </c>
      <c r="AG116" s="315" t="e">
        <f>SUM($Q$11:T116)</f>
        <v>#DIV/0!</v>
      </c>
      <c r="AH116" s="315" t="e">
        <f>SUM($Q$11:U116)</f>
        <v>#DIV/0!</v>
      </c>
      <c r="AI116" s="315" t="e">
        <f>SUM($Q$11:V116)</f>
        <v>#DIV/0!</v>
      </c>
      <c r="AJ116" s="315" t="e">
        <f>SUM($Q$11:W116)</f>
        <v>#DIV/0!</v>
      </c>
      <c r="AK116" s="315" t="e">
        <f>SUM($Q$11:X116)</f>
        <v>#DIV/0!</v>
      </c>
      <c r="AL116" s="315" t="e">
        <f>SUM($Q$11:Y116)</f>
        <v>#DIV/0!</v>
      </c>
      <c r="AM116" s="315" t="e">
        <f>SUM($Q$11:Z116)</f>
        <v>#DIV/0!</v>
      </c>
      <c r="AN116" s="315" t="e">
        <f>SUM($Q$11:AA116)</f>
        <v>#DIV/0!</v>
      </c>
      <c r="AO116" s="315" t="e">
        <f>SUM($Q$11:AB116)</f>
        <v>#DIV/0!</v>
      </c>
      <c r="AP116" s="127"/>
      <c r="AQ116" s="127"/>
      <c r="AR116" s="301"/>
      <c r="AS116" s="301"/>
      <c r="AT116" s="301"/>
      <c r="AU116" s="301"/>
      <c r="AV116" s="301"/>
      <c r="AW116" s="301"/>
      <c r="AX116" s="141"/>
      <c r="AY116" s="141"/>
      <c r="AZ116" s="141"/>
      <c r="BA116" s="141"/>
      <c r="BB116" s="141"/>
      <c r="BC116" s="141"/>
      <c r="BD116" s="141"/>
      <c r="BE116" s="141"/>
      <c r="BF116" s="141"/>
      <c r="BG116" s="141"/>
      <c r="BH116" s="141"/>
      <c r="BI116" s="141"/>
      <c r="BJ116" s="141"/>
      <c r="BK116" s="141"/>
      <c r="BL116" s="141"/>
      <c r="BM116" s="86"/>
    </row>
    <row r="117" spans="1:66" s="53" customFormat="1" ht="46.5" customHeight="1" x14ac:dyDescent="0.25">
      <c r="A117" s="85"/>
      <c r="B117" s="65"/>
      <c r="C117" s="79"/>
      <c r="D117" s="302"/>
      <c r="E117" s="302"/>
      <c r="F117" s="63"/>
      <c r="G117" s="64" t="s">
        <v>154</v>
      </c>
      <c r="H117" s="74"/>
      <c r="I117" s="64"/>
      <c r="J117" s="64"/>
      <c r="K117" s="64" t="s">
        <v>120</v>
      </c>
      <c r="L117" s="63" t="s">
        <v>397</v>
      </c>
      <c r="M117" s="63" t="s">
        <v>295</v>
      </c>
      <c r="N117" s="63" t="s">
        <v>330</v>
      </c>
      <c r="O117" s="64" t="s">
        <v>331</v>
      </c>
      <c r="P117" s="126" t="s">
        <v>14</v>
      </c>
      <c r="Q117" s="278">
        <v>0</v>
      </c>
      <c r="R117" s="278">
        <v>0</v>
      </c>
      <c r="S117" s="278">
        <v>0</v>
      </c>
      <c r="T117" s="278" t="e">
        <f t="shared" ref="T117:AB117" si="400">+T116/T115</f>
        <v>#DIV/0!</v>
      </c>
      <c r="U117" s="278" t="e">
        <f t="shared" si="400"/>
        <v>#DIV/0!</v>
      </c>
      <c r="V117" s="278">
        <f t="shared" si="400"/>
        <v>0</v>
      </c>
      <c r="W117" s="278">
        <f t="shared" si="400"/>
        <v>0</v>
      </c>
      <c r="X117" s="278">
        <f t="shared" si="400"/>
        <v>0</v>
      </c>
      <c r="Y117" s="278">
        <f t="shared" si="400"/>
        <v>0</v>
      </c>
      <c r="Z117" s="278">
        <f t="shared" si="400"/>
        <v>0</v>
      </c>
      <c r="AA117" s="278">
        <f t="shared" si="400"/>
        <v>0</v>
      </c>
      <c r="AB117" s="278">
        <f t="shared" si="400"/>
        <v>0</v>
      </c>
      <c r="AC117" s="278">
        <f>+AC116/AC115</f>
        <v>0</v>
      </c>
      <c r="AD117" s="121" t="e">
        <f>AD116/AD115</f>
        <v>#DIV/0!</v>
      </c>
      <c r="AE117" s="121">
        <f t="shared" ref="AE117" si="401">AE116/AE115</f>
        <v>1</v>
      </c>
      <c r="AF117" s="121">
        <f t="shared" ref="AF117" si="402">AF116/AF115</f>
        <v>1</v>
      </c>
      <c r="AG117" s="121" t="e">
        <f t="shared" ref="AG117" si="403">AG116/AG115</f>
        <v>#DIV/0!</v>
      </c>
      <c r="AH117" s="121" t="e">
        <f t="shared" ref="AH117" si="404">AH116/AH115</f>
        <v>#DIV/0!</v>
      </c>
      <c r="AI117" s="121" t="e">
        <f t="shared" ref="AI117" si="405">AI116/AI115</f>
        <v>#DIV/0!</v>
      </c>
      <c r="AJ117" s="121" t="e">
        <f t="shared" ref="AJ117" si="406">AJ116/AJ115</f>
        <v>#DIV/0!</v>
      </c>
      <c r="AK117" s="121" t="e">
        <f t="shared" ref="AK117" si="407">AK116/AK115</f>
        <v>#DIV/0!</v>
      </c>
      <c r="AL117" s="121" t="e">
        <f t="shared" ref="AL117" si="408">AL116/AL115</f>
        <v>#DIV/0!</v>
      </c>
      <c r="AM117" s="121" t="e">
        <f t="shared" ref="AM117" si="409">AM116/AM115</f>
        <v>#DIV/0!</v>
      </c>
      <c r="AN117" s="121" t="e">
        <f t="shared" ref="AN117" si="410">AN116/AN115</f>
        <v>#DIV/0!</v>
      </c>
      <c r="AO117" s="121" t="e">
        <f t="shared" ref="AO117" si="411">AO116/AO115</f>
        <v>#DIV/0!</v>
      </c>
      <c r="AP117" s="127"/>
      <c r="AQ117" s="127"/>
      <c r="AR117" s="301"/>
      <c r="AS117" s="301"/>
      <c r="AT117" s="301"/>
      <c r="AU117" s="301"/>
      <c r="AV117" s="301"/>
      <c r="AW117" s="301"/>
      <c r="AX117" s="141"/>
      <c r="AY117" s="141"/>
      <c r="AZ117" s="141"/>
      <c r="BA117" s="141"/>
      <c r="BB117" s="141"/>
      <c r="BC117" s="141"/>
      <c r="BD117" s="141"/>
      <c r="BE117" s="141"/>
      <c r="BF117" s="141"/>
      <c r="BG117" s="141"/>
      <c r="BH117" s="141"/>
      <c r="BI117" s="141"/>
      <c r="BJ117" s="141"/>
      <c r="BK117" s="141"/>
      <c r="BL117" s="141"/>
      <c r="BM117" s="86"/>
    </row>
    <row r="118" spans="1:66" s="6" customFormat="1" ht="39" customHeight="1" x14ac:dyDescent="0.25">
      <c r="A118" s="85" t="s">
        <v>65</v>
      </c>
      <c r="B118" s="65" t="s">
        <v>100</v>
      </c>
      <c r="C118" s="44" t="s">
        <v>15</v>
      </c>
      <c r="D118" s="63">
        <f>+D115+1</f>
        <v>37</v>
      </c>
      <c r="E118" s="63">
        <v>32</v>
      </c>
      <c r="F118" s="63">
        <v>8</v>
      </c>
      <c r="G118" s="64" t="s">
        <v>155</v>
      </c>
      <c r="H118" s="63">
        <v>2</v>
      </c>
      <c r="I118" s="64" t="s">
        <v>45</v>
      </c>
      <c r="J118" s="64" t="s">
        <v>116</v>
      </c>
      <c r="K118" s="64" t="s">
        <v>120</v>
      </c>
      <c r="L118" s="63" t="s">
        <v>398</v>
      </c>
      <c r="M118" s="63" t="s">
        <v>294</v>
      </c>
      <c r="N118" s="63" t="s">
        <v>327</v>
      </c>
      <c r="O118" s="64" t="s">
        <v>331</v>
      </c>
      <c r="P118" s="126" t="s">
        <v>12</v>
      </c>
      <c r="Q118" s="262">
        <v>1</v>
      </c>
      <c r="R118" s="262">
        <v>0</v>
      </c>
      <c r="S118" s="262">
        <v>0</v>
      </c>
      <c r="T118" s="262">
        <v>0</v>
      </c>
      <c r="U118" s="262">
        <v>0</v>
      </c>
      <c r="V118" s="262">
        <v>0</v>
      </c>
      <c r="W118" s="262">
        <v>1</v>
      </c>
      <c r="X118" s="262">
        <v>0</v>
      </c>
      <c r="Y118" s="262">
        <v>0</v>
      </c>
      <c r="Z118" s="262">
        <v>1</v>
      </c>
      <c r="AA118" s="262">
        <v>0</v>
      </c>
      <c r="AB118" s="262">
        <v>0</v>
      </c>
      <c r="AC118" s="262">
        <f>SUM(Q118:AB118)</f>
        <v>3</v>
      </c>
      <c r="AD118" s="294">
        <f>+Q118</f>
        <v>1</v>
      </c>
      <c r="AE118" s="315">
        <f>SUM($Q$10:R118)</f>
        <v>5381.6536993870341</v>
      </c>
      <c r="AF118" s="315">
        <f>SUM($Q$10:S118)</f>
        <v>8862.1412151186723</v>
      </c>
      <c r="AG118" s="315" t="e">
        <f>SUM($Q$10:T118)</f>
        <v>#DIV/0!</v>
      </c>
      <c r="AH118" s="315" t="e">
        <f>SUM($Q$10:U118)</f>
        <v>#DIV/0!</v>
      </c>
      <c r="AI118" s="315" t="e">
        <f>SUM($Q$10:V118)</f>
        <v>#DIV/0!</v>
      </c>
      <c r="AJ118" s="315" t="e">
        <f>SUM($Q$10:W118)</f>
        <v>#DIV/0!</v>
      </c>
      <c r="AK118" s="315" t="e">
        <f>SUM($Q$10:X118)</f>
        <v>#DIV/0!</v>
      </c>
      <c r="AL118" s="315" t="e">
        <f>SUM($Q$10:Y118)</f>
        <v>#DIV/0!</v>
      </c>
      <c r="AM118" s="315" t="e">
        <f>SUM($Q$10:Z118)</f>
        <v>#DIV/0!</v>
      </c>
      <c r="AN118" s="315" t="e">
        <f>SUM($Q$10:AA118)</f>
        <v>#DIV/0!</v>
      </c>
      <c r="AO118" s="315" t="e">
        <f>SUM($Q$10:AB118)</f>
        <v>#DIV/0!</v>
      </c>
      <c r="AP118" s="127"/>
      <c r="AQ118" s="127"/>
      <c r="AR118" s="127"/>
      <c r="AS118" s="127"/>
      <c r="AT118" s="280"/>
      <c r="AU118" s="280"/>
      <c r="AV118" s="280"/>
      <c r="AW118" s="280"/>
      <c r="AX118" s="177"/>
      <c r="AY118" s="177"/>
      <c r="AZ118" s="177"/>
      <c r="BA118" s="177"/>
      <c r="BB118" s="177"/>
      <c r="BC118" s="177"/>
      <c r="BD118" s="177"/>
      <c r="BE118" s="177"/>
      <c r="BF118" s="177"/>
      <c r="BG118" s="177"/>
      <c r="BH118" s="177"/>
      <c r="BI118" s="177"/>
      <c r="BJ118" s="177"/>
      <c r="BK118" s="177"/>
      <c r="BL118" s="177"/>
      <c r="BM118" s="179"/>
    </row>
    <row r="119" spans="1:66" s="6" customFormat="1" ht="39" customHeight="1" x14ac:dyDescent="0.25">
      <c r="A119" s="85"/>
      <c r="B119" s="65"/>
      <c r="C119" s="44"/>
      <c r="D119" s="65"/>
      <c r="E119" s="65"/>
      <c r="F119" s="63"/>
      <c r="G119" s="64" t="s">
        <v>155</v>
      </c>
      <c r="H119" s="63"/>
      <c r="I119" s="64"/>
      <c r="J119" s="64"/>
      <c r="K119" s="64" t="s">
        <v>120</v>
      </c>
      <c r="L119" s="63" t="s">
        <v>398</v>
      </c>
      <c r="M119" s="63" t="s">
        <v>294</v>
      </c>
      <c r="N119" s="63" t="s">
        <v>327</v>
      </c>
      <c r="O119" s="64" t="s">
        <v>331</v>
      </c>
      <c r="P119" s="126" t="s">
        <v>13</v>
      </c>
      <c r="Q119" s="262">
        <v>1</v>
      </c>
      <c r="R119" s="262">
        <v>0</v>
      </c>
      <c r="S119" s="262">
        <v>0</v>
      </c>
      <c r="T119" s="316"/>
      <c r="U119" s="316"/>
      <c r="V119" s="316"/>
      <c r="W119" s="316"/>
      <c r="X119" s="316"/>
      <c r="Y119" s="316"/>
      <c r="Z119" s="316"/>
      <c r="AA119" s="316"/>
      <c r="AB119" s="316"/>
      <c r="AC119" s="262">
        <f>SUM(Q119:AB119)</f>
        <v>1</v>
      </c>
      <c r="AD119" s="294">
        <f>+Q119</f>
        <v>1</v>
      </c>
      <c r="AE119" s="315">
        <f>SUM($Q$11:R119)</f>
        <v>5382.6536993870341</v>
      </c>
      <c r="AF119" s="315">
        <f>SUM($Q$11:S119)</f>
        <v>8863.1412151186723</v>
      </c>
      <c r="AG119" s="315" t="e">
        <f>SUM($Q$11:T119)</f>
        <v>#DIV/0!</v>
      </c>
      <c r="AH119" s="315" t="e">
        <f>SUM($Q$11:U119)</f>
        <v>#DIV/0!</v>
      </c>
      <c r="AI119" s="315" t="e">
        <f>SUM($Q$11:V119)</f>
        <v>#DIV/0!</v>
      </c>
      <c r="AJ119" s="315" t="e">
        <f>SUM($Q$11:W119)</f>
        <v>#DIV/0!</v>
      </c>
      <c r="AK119" s="315" t="e">
        <f>SUM($Q$11:X119)</f>
        <v>#DIV/0!</v>
      </c>
      <c r="AL119" s="315" t="e">
        <f>SUM($Q$11:Y119)</f>
        <v>#DIV/0!</v>
      </c>
      <c r="AM119" s="315" t="e">
        <f>SUM($Q$11:Z119)</f>
        <v>#DIV/0!</v>
      </c>
      <c r="AN119" s="315" t="e">
        <f>SUM($Q$11:AA119)</f>
        <v>#DIV/0!</v>
      </c>
      <c r="AO119" s="315" t="e">
        <f>SUM($Q$11:AB119)</f>
        <v>#DIV/0!</v>
      </c>
      <c r="AP119" s="127" t="s">
        <v>729</v>
      </c>
      <c r="AQ119" s="366" t="s">
        <v>1215</v>
      </c>
      <c r="AR119" s="127"/>
      <c r="AS119" s="127"/>
      <c r="AT119" s="280"/>
      <c r="AU119" s="280"/>
      <c r="AV119" s="280"/>
      <c r="AW119" s="280"/>
      <c r="AX119" s="177"/>
      <c r="AY119" s="177"/>
      <c r="AZ119" s="177"/>
      <c r="BA119" s="177"/>
      <c r="BB119" s="177"/>
      <c r="BC119" s="177"/>
      <c r="BD119" s="177"/>
      <c r="BE119" s="177"/>
      <c r="BF119" s="177"/>
      <c r="BG119" s="177"/>
      <c r="BH119" s="177"/>
      <c r="BI119" s="177"/>
      <c r="BJ119" s="177"/>
      <c r="BK119" s="177"/>
      <c r="BL119" s="177"/>
      <c r="BM119" s="179"/>
    </row>
    <row r="120" spans="1:66" s="6" customFormat="1" ht="39" customHeight="1" x14ac:dyDescent="0.25">
      <c r="A120" s="85"/>
      <c r="B120" s="65"/>
      <c r="C120" s="44"/>
      <c r="D120" s="65"/>
      <c r="E120" s="65"/>
      <c r="F120" s="63"/>
      <c r="G120" s="64" t="s">
        <v>155</v>
      </c>
      <c r="H120" s="63"/>
      <c r="I120" s="64"/>
      <c r="J120" s="64"/>
      <c r="K120" s="64" t="s">
        <v>120</v>
      </c>
      <c r="L120" s="63" t="s">
        <v>398</v>
      </c>
      <c r="M120" s="63" t="s">
        <v>294</v>
      </c>
      <c r="N120" s="63" t="s">
        <v>327</v>
      </c>
      <c r="O120" s="64" t="s">
        <v>331</v>
      </c>
      <c r="P120" s="126" t="s">
        <v>14</v>
      </c>
      <c r="Q120" s="278">
        <f t="shared" ref="Q120:AB120" si="412">+Q119/Q118</f>
        <v>1</v>
      </c>
      <c r="R120" s="278">
        <v>0</v>
      </c>
      <c r="S120" s="278">
        <v>0</v>
      </c>
      <c r="T120" s="278" t="e">
        <f t="shared" si="412"/>
        <v>#DIV/0!</v>
      </c>
      <c r="U120" s="278" t="e">
        <f t="shared" si="412"/>
        <v>#DIV/0!</v>
      </c>
      <c r="V120" s="278" t="e">
        <f t="shared" si="412"/>
        <v>#DIV/0!</v>
      </c>
      <c r="W120" s="278">
        <f t="shared" si="412"/>
        <v>0</v>
      </c>
      <c r="X120" s="278" t="e">
        <f t="shared" si="412"/>
        <v>#DIV/0!</v>
      </c>
      <c r="Y120" s="278" t="e">
        <f t="shared" si="412"/>
        <v>#DIV/0!</v>
      </c>
      <c r="Z120" s="278">
        <f t="shared" si="412"/>
        <v>0</v>
      </c>
      <c r="AA120" s="278" t="e">
        <f t="shared" si="412"/>
        <v>#DIV/0!</v>
      </c>
      <c r="AB120" s="278" t="e">
        <f t="shared" si="412"/>
        <v>#DIV/0!</v>
      </c>
      <c r="AC120" s="278">
        <f>+AC119/AC118</f>
        <v>0.33333333333333331</v>
      </c>
      <c r="AD120" s="121">
        <f>AD119/AD118</f>
        <v>1</v>
      </c>
      <c r="AE120" s="121">
        <f t="shared" ref="AE120" si="413">AE119/AE118</f>
        <v>1.0001858164898485</v>
      </c>
      <c r="AF120" s="121">
        <f t="shared" ref="AF120" si="414">AF119/AF118</f>
        <v>1.0001128395469816</v>
      </c>
      <c r="AG120" s="121" t="e">
        <f t="shared" ref="AG120" si="415">AG119/AG118</f>
        <v>#DIV/0!</v>
      </c>
      <c r="AH120" s="121" t="e">
        <f t="shared" ref="AH120" si="416">AH119/AH118</f>
        <v>#DIV/0!</v>
      </c>
      <c r="AI120" s="121" t="e">
        <f t="shared" ref="AI120" si="417">AI119/AI118</f>
        <v>#DIV/0!</v>
      </c>
      <c r="AJ120" s="121" t="e">
        <f t="shared" ref="AJ120" si="418">AJ119/AJ118</f>
        <v>#DIV/0!</v>
      </c>
      <c r="AK120" s="121" t="e">
        <f t="shared" ref="AK120" si="419">AK119/AK118</f>
        <v>#DIV/0!</v>
      </c>
      <c r="AL120" s="121" t="e">
        <f t="shared" ref="AL120" si="420">AL119/AL118</f>
        <v>#DIV/0!</v>
      </c>
      <c r="AM120" s="121" t="e">
        <f t="shared" ref="AM120" si="421">AM119/AM118</f>
        <v>#DIV/0!</v>
      </c>
      <c r="AN120" s="121" t="e">
        <f t="shared" ref="AN120" si="422">AN119/AN118</f>
        <v>#DIV/0!</v>
      </c>
      <c r="AO120" s="121" t="e">
        <f t="shared" ref="AO120" si="423">AO119/AO118</f>
        <v>#DIV/0!</v>
      </c>
      <c r="AP120" s="127"/>
      <c r="AQ120" s="127"/>
      <c r="AR120" s="127"/>
      <c r="AS120" s="127"/>
      <c r="AT120" s="280"/>
      <c r="AU120" s="280"/>
      <c r="AV120" s="280"/>
      <c r="AW120" s="280"/>
      <c r="AX120" s="177"/>
      <c r="AY120" s="177"/>
      <c r="AZ120" s="177"/>
      <c r="BA120" s="177"/>
      <c r="BB120" s="177"/>
      <c r="BC120" s="177"/>
      <c r="BD120" s="177"/>
      <c r="BE120" s="177"/>
      <c r="BF120" s="177"/>
      <c r="BG120" s="177"/>
      <c r="BH120" s="177"/>
      <c r="BI120" s="177"/>
      <c r="BJ120" s="177"/>
      <c r="BK120" s="177"/>
      <c r="BL120" s="177"/>
      <c r="BM120" s="179"/>
    </row>
    <row r="121" spans="1:66" s="6" customFormat="1" ht="39" customHeight="1" x14ac:dyDescent="0.25">
      <c r="A121" s="85" t="s">
        <v>65</v>
      </c>
      <c r="B121" s="65" t="s">
        <v>100</v>
      </c>
      <c r="C121" s="44" t="s">
        <v>15</v>
      </c>
      <c r="D121" s="63">
        <f>+D118+1</f>
        <v>38</v>
      </c>
      <c r="E121" s="63">
        <v>33</v>
      </c>
      <c r="F121" s="63">
        <v>9</v>
      </c>
      <c r="G121" s="64" t="s">
        <v>156</v>
      </c>
      <c r="H121" s="63">
        <v>35</v>
      </c>
      <c r="I121" s="62" t="s">
        <v>45</v>
      </c>
      <c r="J121" s="64" t="s">
        <v>106</v>
      </c>
      <c r="K121" s="64" t="s">
        <v>120</v>
      </c>
      <c r="L121" s="63" t="s">
        <v>399</v>
      </c>
      <c r="M121" s="63" t="s">
        <v>294</v>
      </c>
      <c r="N121" s="63" t="s">
        <v>327</v>
      </c>
      <c r="O121" s="64" t="s">
        <v>331</v>
      </c>
      <c r="P121" s="126" t="s">
        <v>12</v>
      </c>
      <c r="Q121" s="262">
        <v>0</v>
      </c>
      <c r="R121" s="262">
        <v>0</v>
      </c>
      <c r="S121" s="262">
        <v>5</v>
      </c>
      <c r="T121" s="262">
        <v>3</v>
      </c>
      <c r="U121" s="262">
        <v>3</v>
      </c>
      <c r="V121" s="262">
        <v>4</v>
      </c>
      <c r="W121" s="262">
        <v>5</v>
      </c>
      <c r="X121" s="262">
        <v>5</v>
      </c>
      <c r="Y121" s="262">
        <v>5</v>
      </c>
      <c r="Z121" s="262">
        <v>3</v>
      </c>
      <c r="AA121" s="262">
        <v>2</v>
      </c>
      <c r="AB121" s="262">
        <v>0</v>
      </c>
      <c r="AC121" s="262">
        <f>SUM(Q121:AB121)</f>
        <v>35</v>
      </c>
      <c r="AD121" s="294">
        <f>+Q121</f>
        <v>0</v>
      </c>
      <c r="AE121" s="315">
        <f>SUM($Q$10:R121)</f>
        <v>5383.6536993870341</v>
      </c>
      <c r="AF121" s="315">
        <f>SUM($Q$10:S121)</f>
        <v>8869.1412151186723</v>
      </c>
      <c r="AG121" s="315" t="e">
        <f>SUM($Q$10:T121)</f>
        <v>#DIV/0!</v>
      </c>
      <c r="AH121" s="315" t="e">
        <f>SUM($Q$10:U121)</f>
        <v>#DIV/0!</v>
      </c>
      <c r="AI121" s="315" t="e">
        <f>SUM($Q$10:V121)</f>
        <v>#DIV/0!</v>
      </c>
      <c r="AJ121" s="315" t="e">
        <f>SUM($Q$10:W121)</f>
        <v>#DIV/0!</v>
      </c>
      <c r="AK121" s="315" t="e">
        <f>SUM($Q$10:X121)</f>
        <v>#DIV/0!</v>
      </c>
      <c r="AL121" s="315" t="e">
        <f>SUM($Q$10:Y121)</f>
        <v>#DIV/0!</v>
      </c>
      <c r="AM121" s="315" t="e">
        <f>SUM($Q$10:Z121)</f>
        <v>#DIV/0!</v>
      </c>
      <c r="AN121" s="315" t="e">
        <f>SUM($Q$10:AA121)</f>
        <v>#DIV/0!</v>
      </c>
      <c r="AO121" s="315" t="e">
        <f>SUM($Q$10:AB121)</f>
        <v>#DIV/0!</v>
      </c>
      <c r="AP121" s="127"/>
      <c r="AQ121" s="127"/>
      <c r="AR121" s="127"/>
      <c r="AS121" s="127"/>
      <c r="AT121" s="280"/>
      <c r="AU121" s="280"/>
      <c r="AV121" s="280"/>
      <c r="AW121" s="280"/>
      <c r="AX121" s="177"/>
      <c r="AY121" s="177"/>
      <c r="AZ121" s="177"/>
      <c r="BA121" s="177"/>
      <c r="BB121" s="177"/>
      <c r="BC121" s="177"/>
      <c r="BD121" s="177"/>
      <c r="BE121" s="177"/>
      <c r="BF121" s="177"/>
      <c r="BG121" s="177"/>
      <c r="BH121" s="177"/>
      <c r="BI121" s="177"/>
      <c r="BJ121" s="177"/>
      <c r="BK121" s="177"/>
      <c r="BL121" s="177"/>
      <c r="BM121" s="179"/>
    </row>
    <row r="122" spans="1:66" s="6" customFormat="1" ht="39" customHeight="1" x14ac:dyDescent="0.25">
      <c r="A122" s="85"/>
      <c r="B122" s="65"/>
      <c r="C122" s="44"/>
      <c r="D122" s="65"/>
      <c r="E122" s="65"/>
      <c r="F122" s="63"/>
      <c r="G122" s="64" t="s">
        <v>156</v>
      </c>
      <c r="H122" s="63"/>
      <c r="I122" s="62"/>
      <c r="J122" s="64"/>
      <c r="K122" s="64" t="s">
        <v>120</v>
      </c>
      <c r="L122" s="63" t="s">
        <v>399</v>
      </c>
      <c r="M122" s="63" t="s">
        <v>294</v>
      </c>
      <c r="N122" s="63" t="s">
        <v>327</v>
      </c>
      <c r="O122" s="64" t="s">
        <v>331</v>
      </c>
      <c r="P122" s="126" t="s">
        <v>13</v>
      </c>
      <c r="Q122" s="262">
        <v>0</v>
      </c>
      <c r="R122" s="262">
        <v>0</v>
      </c>
      <c r="S122" s="262">
        <v>6</v>
      </c>
      <c r="T122" s="316"/>
      <c r="U122" s="316"/>
      <c r="V122" s="316"/>
      <c r="W122" s="316"/>
      <c r="X122" s="316"/>
      <c r="Y122" s="316"/>
      <c r="Z122" s="316"/>
      <c r="AA122" s="316"/>
      <c r="AB122" s="316"/>
      <c r="AC122" s="262">
        <f>SUM(Q122:AB122)</f>
        <v>6</v>
      </c>
      <c r="AD122" s="294">
        <f>+Q122</f>
        <v>0</v>
      </c>
      <c r="AE122" s="315">
        <f>SUM($Q$11:R122)</f>
        <v>5383.6536993870341</v>
      </c>
      <c r="AF122" s="315">
        <f>SUM($Q$11:S122)</f>
        <v>8875.1412151186723</v>
      </c>
      <c r="AG122" s="315" t="e">
        <f>SUM($Q$11:T122)</f>
        <v>#DIV/0!</v>
      </c>
      <c r="AH122" s="315" t="e">
        <f>SUM($Q$11:U122)</f>
        <v>#DIV/0!</v>
      </c>
      <c r="AI122" s="315" t="e">
        <f>SUM($Q$11:V122)</f>
        <v>#DIV/0!</v>
      </c>
      <c r="AJ122" s="315" t="e">
        <f>SUM($Q$11:W122)</f>
        <v>#DIV/0!</v>
      </c>
      <c r="AK122" s="315" t="e">
        <f>SUM($Q$11:X122)</f>
        <v>#DIV/0!</v>
      </c>
      <c r="AL122" s="315" t="e">
        <f>SUM($Q$11:Y122)</f>
        <v>#DIV/0!</v>
      </c>
      <c r="AM122" s="315" t="e">
        <f>SUM($Q$11:Z122)</f>
        <v>#DIV/0!</v>
      </c>
      <c r="AN122" s="315" t="e">
        <f>SUM($Q$11:AA122)</f>
        <v>#DIV/0!</v>
      </c>
      <c r="AO122" s="315" t="e">
        <f>SUM($Q$11:AB122)</f>
        <v>#DIV/0!</v>
      </c>
      <c r="AP122" s="127"/>
      <c r="AQ122" s="127"/>
      <c r="AR122" s="127"/>
      <c r="AS122" s="127"/>
      <c r="AT122" s="65" t="s">
        <v>937</v>
      </c>
      <c r="AU122" s="63" t="s">
        <v>938</v>
      </c>
      <c r="AV122" s="280"/>
      <c r="AW122" s="280"/>
      <c r="AX122" s="177"/>
      <c r="AY122" s="177"/>
      <c r="AZ122" s="177"/>
      <c r="BA122" s="177"/>
      <c r="BB122" s="177"/>
      <c r="BC122" s="177"/>
      <c r="BD122" s="177"/>
      <c r="BE122" s="177"/>
      <c r="BF122" s="177"/>
      <c r="BG122" s="177"/>
      <c r="BH122" s="177"/>
      <c r="BI122" s="177"/>
      <c r="BJ122" s="177"/>
      <c r="BK122" s="177"/>
      <c r="BL122" s="177"/>
      <c r="BM122" s="179"/>
    </row>
    <row r="123" spans="1:66" s="6" customFormat="1" ht="39" customHeight="1" x14ac:dyDescent="0.25">
      <c r="A123" s="85"/>
      <c r="B123" s="65"/>
      <c r="C123" s="44"/>
      <c r="D123" s="65"/>
      <c r="E123" s="65"/>
      <c r="F123" s="63"/>
      <c r="G123" s="64" t="s">
        <v>156</v>
      </c>
      <c r="H123" s="63"/>
      <c r="I123" s="62"/>
      <c r="J123" s="64"/>
      <c r="K123" s="64" t="s">
        <v>120</v>
      </c>
      <c r="L123" s="63" t="s">
        <v>399</v>
      </c>
      <c r="M123" s="63" t="s">
        <v>294</v>
      </c>
      <c r="N123" s="63" t="s">
        <v>327</v>
      </c>
      <c r="O123" s="64" t="s">
        <v>331</v>
      </c>
      <c r="P123" s="126" t="s">
        <v>14</v>
      </c>
      <c r="Q123" s="317">
        <v>0</v>
      </c>
      <c r="R123" s="317">
        <v>0</v>
      </c>
      <c r="S123" s="278">
        <f t="shared" ref="S123:AB123" si="424">+S122/S121</f>
        <v>1.2</v>
      </c>
      <c r="T123" s="278">
        <f t="shared" si="424"/>
        <v>0</v>
      </c>
      <c r="U123" s="278">
        <f t="shared" si="424"/>
        <v>0</v>
      </c>
      <c r="V123" s="278">
        <f t="shared" si="424"/>
        <v>0</v>
      </c>
      <c r="W123" s="278">
        <f t="shared" si="424"/>
        <v>0</v>
      </c>
      <c r="X123" s="278">
        <f t="shared" si="424"/>
        <v>0</v>
      </c>
      <c r="Y123" s="278">
        <f t="shared" si="424"/>
        <v>0</v>
      </c>
      <c r="Z123" s="278">
        <f t="shared" si="424"/>
        <v>0</v>
      </c>
      <c r="AA123" s="278">
        <f t="shared" si="424"/>
        <v>0</v>
      </c>
      <c r="AB123" s="278" t="e">
        <f t="shared" si="424"/>
        <v>#DIV/0!</v>
      </c>
      <c r="AC123" s="278">
        <f>+AC122/AC121</f>
        <v>0.17142857142857143</v>
      </c>
      <c r="AD123" s="121" t="e">
        <f>AD122/AD121</f>
        <v>#DIV/0!</v>
      </c>
      <c r="AE123" s="121">
        <f t="shared" ref="AE123" si="425">AE122/AE121</f>
        <v>1</v>
      </c>
      <c r="AF123" s="121">
        <f t="shared" ref="AF123" si="426">AF122/AF121</f>
        <v>1.0006765029279014</v>
      </c>
      <c r="AG123" s="121" t="e">
        <f t="shared" ref="AG123" si="427">AG122/AG121</f>
        <v>#DIV/0!</v>
      </c>
      <c r="AH123" s="121" t="e">
        <f t="shared" ref="AH123" si="428">AH122/AH121</f>
        <v>#DIV/0!</v>
      </c>
      <c r="AI123" s="121" t="e">
        <f t="shared" ref="AI123" si="429">AI122/AI121</f>
        <v>#DIV/0!</v>
      </c>
      <c r="AJ123" s="121" t="e">
        <f t="shared" ref="AJ123" si="430">AJ122/AJ121</f>
        <v>#DIV/0!</v>
      </c>
      <c r="AK123" s="121" t="e">
        <f t="shared" ref="AK123" si="431">AK122/AK121</f>
        <v>#DIV/0!</v>
      </c>
      <c r="AL123" s="121" t="e">
        <f t="shared" ref="AL123" si="432">AL122/AL121</f>
        <v>#DIV/0!</v>
      </c>
      <c r="AM123" s="121" t="e">
        <f t="shared" ref="AM123" si="433">AM122/AM121</f>
        <v>#DIV/0!</v>
      </c>
      <c r="AN123" s="121" t="e">
        <f t="shared" ref="AN123" si="434">AN122/AN121</f>
        <v>#DIV/0!</v>
      </c>
      <c r="AO123" s="121" t="e">
        <f t="shared" ref="AO123" si="435">AO122/AO121</f>
        <v>#DIV/0!</v>
      </c>
      <c r="AP123" s="127"/>
      <c r="AQ123" s="127"/>
      <c r="AR123" s="127"/>
      <c r="AS123" s="127"/>
      <c r="AT123" s="280"/>
      <c r="AU123" s="280"/>
      <c r="AV123" s="280"/>
      <c r="AW123" s="280"/>
      <c r="AX123" s="177"/>
      <c r="AY123" s="177"/>
      <c r="AZ123" s="177"/>
      <c r="BA123" s="177"/>
      <c r="BB123" s="177"/>
      <c r="BC123" s="177"/>
      <c r="BD123" s="177"/>
      <c r="BE123" s="177"/>
      <c r="BF123" s="177"/>
      <c r="BG123" s="177"/>
      <c r="BH123" s="177"/>
      <c r="BI123" s="177"/>
      <c r="BJ123" s="177"/>
      <c r="BK123" s="177"/>
      <c r="BL123" s="177"/>
      <c r="BM123" s="179"/>
    </row>
    <row r="124" spans="1:66" s="6" customFormat="1" ht="83.25" customHeight="1" x14ac:dyDescent="0.25">
      <c r="A124" s="257" t="s">
        <v>65</v>
      </c>
      <c r="B124" s="65" t="s">
        <v>100</v>
      </c>
      <c r="C124" s="65" t="s">
        <v>15</v>
      </c>
      <c r="D124" s="63">
        <f>+D121+1</f>
        <v>39</v>
      </c>
      <c r="E124" s="63">
        <v>1</v>
      </c>
      <c r="F124" s="63">
        <v>4</v>
      </c>
      <c r="G124" s="64" t="s">
        <v>157</v>
      </c>
      <c r="H124" s="72">
        <v>30</v>
      </c>
      <c r="I124" s="64" t="s">
        <v>41</v>
      </c>
      <c r="J124" s="64" t="s">
        <v>114</v>
      </c>
      <c r="K124" s="64" t="s">
        <v>124</v>
      </c>
      <c r="L124" s="74" t="s">
        <v>400</v>
      </c>
      <c r="M124" s="63" t="s">
        <v>298</v>
      </c>
      <c r="N124" s="63" t="s">
        <v>332</v>
      </c>
      <c r="O124" s="63" t="s">
        <v>333</v>
      </c>
      <c r="P124" s="126" t="s">
        <v>12</v>
      </c>
      <c r="Q124" s="262">
        <v>0</v>
      </c>
      <c r="R124" s="262">
        <v>2</v>
      </c>
      <c r="S124" s="262">
        <v>5</v>
      </c>
      <c r="T124" s="316"/>
      <c r="U124" s="316"/>
      <c r="V124" s="316"/>
      <c r="W124" s="316"/>
      <c r="X124" s="316"/>
      <c r="Y124" s="316"/>
      <c r="Z124" s="316"/>
      <c r="AA124" s="316"/>
      <c r="AB124" s="316"/>
      <c r="AC124" s="262">
        <f>SUM(Q124:AB124)</f>
        <v>7</v>
      </c>
      <c r="AD124" s="294">
        <f>+Q124</f>
        <v>0</v>
      </c>
      <c r="AE124" s="315">
        <f>SUM($Q$10:R124)</f>
        <v>5385.6536993870341</v>
      </c>
      <c r="AF124" s="315">
        <f>SUM($Q$10:S124)</f>
        <v>8883.3412151186731</v>
      </c>
      <c r="AG124" s="315" t="e">
        <f>SUM($Q$10:T124)</f>
        <v>#DIV/0!</v>
      </c>
      <c r="AH124" s="315" t="e">
        <f>SUM($Q$10:U124)</f>
        <v>#DIV/0!</v>
      </c>
      <c r="AI124" s="315" t="e">
        <f>SUM($Q$10:V124)</f>
        <v>#DIV/0!</v>
      </c>
      <c r="AJ124" s="315" t="e">
        <f>SUM($Q$10:W124)</f>
        <v>#DIV/0!</v>
      </c>
      <c r="AK124" s="315" t="e">
        <f>SUM($Q$10:X124)</f>
        <v>#DIV/0!</v>
      </c>
      <c r="AL124" s="315" t="e">
        <f>SUM($Q$10:Y124)</f>
        <v>#DIV/0!</v>
      </c>
      <c r="AM124" s="315" t="e">
        <f>SUM($Q$10:Z124)</f>
        <v>#DIV/0!</v>
      </c>
      <c r="AN124" s="315" t="e">
        <f>SUM($Q$10:AA124)</f>
        <v>#DIV/0!</v>
      </c>
      <c r="AO124" s="315" t="e">
        <f>SUM($Q$10:AB124)</f>
        <v>#DIV/0!</v>
      </c>
      <c r="AP124" s="297" t="s">
        <v>530</v>
      </c>
      <c r="AQ124" s="297" t="s">
        <v>528</v>
      </c>
      <c r="AR124" s="298" t="s">
        <v>529</v>
      </c>
      <c r="AS124" s="298" t="s">
        <v>788</v>
      </c>
      <c r="AT124" s="298" t="s">
        <v>529</v>
      </c>
      <c r="AU124" s="298" t="s">
        <v>1091</v>
      </c>
      <c r="AV124" s="280"/>
      <c r="AW124" s="280"/>
      <c r="AX124" s="177"/>
      <c r="AY124" s="177"/>
      <c r="AZ124" s="177"/>
      <c r="BA124" s="177"/>
      <c r="BB124" s="177"/>
      <c r="BC124" s="177"/>
      <c r="BD124" s="177"/>
      <c r="BE124" s="177"/>
      <c r="BF124" s="177"/>
      <c r="BG124" s="177"/>
      <c r="BH124" s="177"/>
      <c r="BI124" s="177"/>
      <c r="BJ124" s="177"/>
      <c r="BK124" s="177"/>
      <c r="BL124" s="177"/>
      <c r="BM124" s="179"/>
    </row>
    <row r="125" spans="1:66" s="6" customFormat="1" ht="39" customHeight="1" x14ac:dyDescent="0.25">
      <c r="A125" s="257"/>
      <c r="B125" s="65"/>
      <c r="C125" s="65"/>
      <c r="D125" s="65"/>
      <c r="E125" s="65"/>
      <c r="F125" s="63"/>
      <c r="G125" s="64" t="s">
        <v>157</v>
      </c>
      <c r="H125" s="72"/>
      <c r="I125" s="64"/>
      <c r="J125" s="64"/>
      <c r="K125" s="64" t="s">
        <v>124</v>
      </c>
      <c r="L125" s="74" t="s">
        <v>400</v>
      </c>
      <c r="M125" s="63" t="s">
        <v>298</v>
      </c>
      <c r="N125" s="63" t="s">
        <v>332</v>
      </c>
      <c r="O125" s="63" t="s">
        <v>333</v>
      </c>
      <c r="P125" s="126" t="s">
        <v>13</v>
      </c>
      <c r="Q125" s="262">
        <v>0</v>
      </c>
      <c r="R125" s="262">
        <v>2</v>
      </c>
      <c r="S125" s="262">
        <v>5</v>
      </c>
      <c r="T125" s="316"/>
      <c r="U125" s="316"/>
      <c r="V125" s="316"/>
      <c r="W125" s="316"/>
      <c r="X125" s="316"/>
      <c r="Y125" s="316"/>
      <c r="Z125" s="316"/>
      <c r="AA125" s="316"/>
      <c r="AB125" s="316"/>
      <c r="AC125" s="262">
        <f>SUM(Q125:AB125)</f>
        <v>7</v>
      </c>
      <c r="AD125" s="294">
        <f>+Q125</f>
        <v>0</v>
      </c>
      <c r="AE125" s="315">
        <f>SUM($Q$11:R125)</f>
        <v>5387.6536993870341</v>
      </c>
      <c r="AF125" s="315">
        <f>SUM($Q$11:S125)</f>
        <v>8890.3412151186731</v>
      </c>
      <c r="AG125" s="315" t="e">
        <f>SUM($Q$11:T125)</f>
        <v>#DIV/0!</v>
      </c>
      <c r="AH125" s="315" t="e">
        <f>SUM($Q$11:U125)</f>
        <v>#DIV/0!</v>
      </c>
      <c r="AI125" s="315" t="e">
        <f>SUM($Q$11:V125)</f>
        <v>#DIV/0!</v>
      </c>
      <c r="AJ125" s="315" t="e">
        <f>SUM($Q$11:W125)</f>
        <v>#DIV/0!</v>
      </c>
      <c r="AK125" s="315" t="e">
        <f>SUM($Q$11:X125)</f>
        <v>#DIV/0!</v>
      </c>
      <c r="AL125" s="315" t="e">
        <f>SUM($Q$11:Y125)</f>
        <v>#DIV/0!</v>
      </c>
      <c r="AM125" s="315" t="e">
        <f>SUM($Q$11:Z125)</f>
        <v>#DIV/0!</v>
      </c>
      <c r="AN125" s="315" t="e">
        <f>SUM($Q$11:AA125)</f>
        <v>#DIV/0!</v>
      </c>
      <c r="AO125" s="315" t="e">
        <f>SUM($Q$11:AB125)</f>
        <v>#DIV/0!</v>
      </c>
      <c r="AP125" s="297" t="s">
        <v>530</v>
      </c>
      <c r="AQ125" s="297" t="s">
        <v>528</v>
      </c>
      <c r="AR125" s="298" t="s">
        <v>529</v>
      </c>
      <c r="AS125" s="298" t="s">
        <v>788</v>
      </c>
      <c r="AT125" s="298" t="s">
        <v>529</v>
      </c>
      <c r="AU125" s="298" t="s">
        <v>789</v>
      </c>
      <c r="AV125" s="280"/>
      <c r="AW125" s="280"/>
      <c r="AX125" s="177"/>
      <c r="AY125" s="177"/>
      <c r="AZ125" s="177"/>
      <c r="BA125" s="177"/>
      <c r="BB125" s="177"/>
      <c r="BC125" s="177"/>
      <c r="BD125" s="177"/>
      <c r="BE125" s="177"/>
      <c r="BF125" s="177"/>
      <c r="BG125" s="177"/>
      <c r="BH125" s="177"/>
      <c r="BI125" s="177"/>
      <c r="BJ125" s="177"/>
      <c r="BK125" s="177"/>
      <c r="BL125" s="177"/>
      <c r="BM125" s="179"/>
    </row>
    <row r="126" spans="1:66" s="6" customFormat="1" ht="39" customHeight="1" x14ac:dyDescent="0.25">
      <c r="A126" s="257"/>
      <c r="B126" s="65"/>
      <c r="C126" s="65"/>
      <c r="D126" s="65"/>
      <c r="E126" s="65"/>
      <c r="F126" s="63"/>
      <c r="G126" s="64" t="s">
        <v>157</v>
      </c>
      <c r="H126" s="72"/>
      <c r="I126" s="64"/>
      <c r="J126" s="64"/>
      <c r="K126" s="64" t="s">
        <v>124</v>
      </c>
      <c r="L126" s="74" t="s">
        <v>400</v>
      </c>
      <c r="M126" s="63" t="s">
        <v>298</v>
      </c>
      <c r="N126" s="63" t="s">
        <v>332</v>
      </c>
      <c r="O126" s="63" t="s">
        <v>333</v>
      </c>
      <c r="P126" s="126" t="s">
        <v>14</v>
      </c>
      <c r="Q126" s="278">
        <v>0</v>
      </c>
      <c r="R126" s="278">
        <f t="shared" ref="R126:AB126" si="436">+R125/R124</f>
        <v>1</v>
      </c>
      <c r="S126" s="278">
        <f t="shared" si="436"/>
        <v>1</v>
      </c>
      <c r="T126" s="278" t="e">
        <f t="shared" si="436"/>
        <v>#DIV/0!</v>
      </c>
      <c r="U126" s="278" t="e">
        <f t="shared" si="436"/>
        <v>#DIV/0!</v>
      </c>
      <c r="V126" s="278" t="e">
        <f t="shared" si="436"/>
        <v>#DIV/0!</v>
      </c>
      <c r="W126" s="278" t="e">
        <f t="shared" si="436"/>
        <v>#DIV/0!</v>
      </c>
      <c r="X126" s="278" t="e">
        <f t="shared" si="436"/>
        <v>#DIV/0!</v>
      </c>
      <c r="Y126" s="278" t="e">
        <f t="shared" si="436"/>
        <v>#DIV/0!</v>
      </c>
      <c r="Z126" s="278" t="e">
        <f t="shared" si="436"/>
        <v>#DIV/0!</v>
      </c>
      <c r="AA126" s="278" t="e">
        <f t="shared" si="436"/>
        <v>#DIV/0!</v>
      </c>
      <c r="AB126" s="278" t="e">
        <f t="shared" si="436"/>
        <v>#DIV/0!</v>
      </c>
      <c r="AC126" s="278">
        <f>+AC125/AC124</f>
        <v>1</v>
      </c>
      <c r="AD126" s="121" t="e">
        <f>AD125/AD124</f>
        <v>#DIV/0!</v>
      </c>
      <c r="AE126" s="121">
        <f t="shared" ref="AE126" si="437">AE125/AE124</f>
        <v>1.0003713569627077</v>
      </c>
      <c r="AF126" s="121">
        <f t="shared" ref="AF126" si="438">AF125/AF124</f>
        <v>1.0007879917961595</v>
      </c>
      <c r="AG126" s="121" t="e">
        <f t="shared" ref="AG126" si="439">AG125/AG124</f>
        <v>#DIV/0!</v>
      </c>
      <c r="AH126" s="121" t="e">
        <f t="shared" ref="AH126" si="440">AH125/AH124</f>
        <v>#DIV/0!</v>
      </c>
      <c r="AI126" s="121" t="e">
        <f t="shared" ref="AI126" si="441">AI125/AI124</f>
        <v>#DIV/0!</v>
      </c>
      <c r="AJ126" s="121" t="e">
        <f t="shared" ref="AJ126" si="442">AJ125/AJ124</f>
        <v>#DIV/0!</v>
      </c>
      <c r="AK126" s="121" t="e">
        <f t="shared" ref="AK126" si="443">AK125/AK124</f>
        <v>#DIV/0!</v>
      </c>
      <c r="AL126" s="121" t="e">
        <f t="shared" ref="AL126" si="444">AL125/AL124</f>
        <v>#DIV/0!</v>
      </c>
      <c r="AM126" s="121" t="e">
        <f t="shared" ref="AM126" si="445">AM125/AM124</f>
        <v>#DIV/0!</v>
      </c>
      <c r="AN126" s="121" t="e">
        <f t="shared" ref="AN126" si="446">AN125/AN124</f>
        <v>#DIV/0!</v>
      </c>
      <c r="AO126" s="121" t="e">
        <f t="shared" ref="AO126" si="447">AO125/AO124</f>
        <v>#DIV/0!</v>
      </c>
      <c r="AP126" s="127"/>
      <c r="AQ126" s="127"/>
      <c r="AR126" s="127"/>
      <c r="AS126" s="127"/>
      <c r="AT126" s="280"/>
      <c r="AU126" s="280"/>
      <c r="AV126" s="280"/>
      <c r="AW126" s="280"/>
      <c r="AX126" s="177"/>
      <c r="AY126" s="177"/>
      <c r="AZ126" s="177"/>
      <c r="BA126" s="177"/>
      <c r="BB126" s="177"/>
      <c r="BC126" s="177"/>
      <c r="BD126" s="177"/>
      <c r="BE126" s="177"/>
      <c r="BF126" s="177"/>
      <c r="BG126" s="177"/>
      <c r="BH126" s="177"/>
      <c r="BI126" s="177"/>
      <c r="BJ126" s="177"/>
      <c r="BK126" s="177"/>
      <c r="BL126" s="177"/>
      <c r="BM126" s="179"/>
      <c r="BN126" s="52">
        <v>11</v>
      </c>
    </row>
    <row r="127" spans="1:66" s="6" customFormat="1" ht="72" customHeight="1" x14ac:dyDescent="0.25">
      <c r="A127" s="257" t="s">
        <v>65</v>
      </c>
      <c r="B127" s="65" t="s">
        <v>100</v>
      </c>
      <c r="C127" s="65" t="s">
        <v>15</v>
      </c>
      <c r="D127" s="63">
        <f>+D124+1</f>
        <v>40</v>
      </c>
      <c r="E127" s="63">
        <v>1</v>
      </c>
      <c r="F127" s="63">
        <v>5</v>
      </c>
      <c r="G127" s="64" t="s">
        <v>158</v>
      </c>
      <c r="H127" s="72">
        <v>29</v>
      </c>
      <c r="I127" s="64" t="s">
        <v>41</v>
      </c>
      <c r="J127" s="64" t="s">
        <v>114</v>
      </c>
      <c r="K127" s="64" t="s">
        <v>125</v>
      </c>
      <c r="L127" s="74" t="s">
        <v>401</v>
      </c>
      <c r="M127" s="63" t="s">
        <v>298</v>
      </c>
      <c r="N127" s="63" t="s">
        <v>332</v>
      </c>
      <c r="O127" s="63" t="s">
        <v>333</v>
      </c>
      <c r="P127" s="126" t="s">
        <v>12</v>
      </c>
      <c r="Q127" s="262">
        <v>0</v>
      </c>
      <c r="R127" s="262">
        <v>0</v>
      </c>
      <c r="S127" s="262">
        <v>1</v>
      </c>
      <c r="T127" s="262">
        <v>5</v>
      </c>
      <c r="U127" s="262">
        <v>2</v>
      </c>
      <c r="V127" s="262">
        <v>5</v>
      </c>
      <c r="W127" s="262">
        <v>1</v>
      </c>
      <c r="X127" s="262">
        <v>1</v>
      </c>
      <c r="Y127" s="262">
        <v>4</v>
      </c>
      <c r="Z127" s="262">
        <v>4</v>
      </c>
      <c r="AA127" s="262">
        <v>0</v>
      </c>
      <c r="AB127" s="262">
        <v>6</v>
      </c>
      <c r="AC127" s="262">
        <f>SUM(Q127:AB127)</f>
        <v>29</v>
      </c>
      <c r="AD127" s="294">
        <f>+Q127</f>
        <v>0</v>
      </c>
      <c r="AE127" s="315">
        <f>SUM($Q$10:R127)</f>
        <v>5388.6536993870341</v>
      </c>
      <c r="AF127" s="315">
        <f>SUM($Q$10:S127)</f>
        <v>8893.3412151186731</v>
      </c>
      <c r="AG127" s="315" t="e">
        <f>SUM($Q$10:T127)</f>
        <v>#DIV/0!</v>
      </c>
      <c r="AH127" s="315" t="e">
        <f>SUM($Q$10:U127)</f>
        <v>#DIV/0!</v>
      </c>
      <c r="AI127" s="315" t="e">
        <f>SUM($Q$10:V127)</f>
        <v>#DIV/0!</v>
      </c>
      <c r="AJ127" s="315" t="e">
        <f>SUM($Q$10:W127)</f>
        <v>#DIV/0!</v>
      </c>
      <c r="AK127" s="315" t="e">
        <f>SUM($Q$10:X127)</f>
        <v>#DIV/0!</v>
      </c>
      <c r="AL127" s="315" t="e">
        <f>SUM($Q$10:Y127)</f>
        <v>#DIV/0!</v>
      </c>
      <c r="AM127" s="315" t="e">
        <f>SUM($Q$10:Z127)</f>
        <v>#DIV/0!</v>
      </c>
      <c r="AN127" s="315" t="e">
        <f>SUM($Q$10:AA127)</f>
        <v>#DIV/0!</v>
      </c>
      <c r="AO127" s="315" t="e">
        <f>SUM($Q$10:AB127)</f>
        <v>#DIV/0!</v>
      </c>
      <c r="AP127" s="127" t="s">
        <v>555</v>
      </c>
      <c r="AQ127" s="127" t="s">
        <v>761</v>
      </c>
      <c r="AR127" s="127" t="s">
        <v>762</v>
      </c>
      <c r="AS127" s="127" t="s">
        <v>763</v>
      </c>
      <c r="AT127" s="127" t="s">
        <v>790</v>
      </c>
      <c r="AU127" s="127" t="s">
        <v>791</v>
      </c>
      <c r="AV127" s="280"/>
      <c r="AW127" s="280"/>
      <c r="AX127" s="177"/>
      <c r="AY127" s="177"/>
      <c r="AZ127" s="177"/>
      <c r="BA127" s="177"/>
      <c r="BB127" s="177"/>
      <c r="BC127" s="177"/>
      <c r="BD127" s="177"/>
      <c r="BE127" s="177"/>
      <c r="BF127" s="177"/>
      <c r="BG127" s="177"/>
      <c r="BH127" s="177"/>
      <c r="BI127" s="177"/>
      <c r="BJ127" s="177"/>
      <c r="BK127" s="177"/>
      <c r="BL127" s="177"/>
      <c r="BM127" s="179"/>
    </row>
    <row r="128" spans="1:66" s="6" customFormat="1" ht="39" customHeight="1" x14ac:dyDescent="0.25">
      <c r="A128" s="257"/>
      <c r="B128" s="65"/>
      <c r="C128" s="65"/>
      <c r="D128" s="65"/>
      <c r="E128" s="65"/>
      <c r="F128" s="63"/>
      <c r="G128" s="64" t="s">
        <v>158</v>
      </c>
      <c r="H128" s="72"/>
      <c r="I128" s="64"/>
      <c r="J128" s="64"/>
      <c r="K128" s="64" t="s">
        <v>125</v>
      </c>
      <c r="L128" s="74" t="s">
        <v>401</v>
      </c>
      <c r="M128" s="63" t="s">
        <v>298</v>
      </c>
      <c r="N128" s="63" t="s">
        <v>332</v>
      </c>
      <c r="O128" s="63" t="s">
        <v>333</v>
      </c>
      <c r="P128" s="126" t="s">
        <v>13</v>
      </c>
      <c r="Q128" s="262">
        <v>0</v>
      </c>
      <c r="R128" s="262">
        <v>0</v>
      </c>
      <c r="S128" s="262">
        <v>1</v>
      </c>
      <c r="T128" s="262"/>
      <c r="U128" s="262"/>
      <c r="V128" s="262"/>
      <c r="W128" s="262"/>
      <c r="X128" s="262"/>
      <c r="Y128" s="262"/>
      <c r="Z128" s="262"/>
      <c r="AA128" s="262"/>
      <c r="AB128" s="262"/>
      <c r="AC128" s="262">
        <f>SUM(Q128:AB128)</f>
        <v>1</v>
      </c>
      <c r="AD128" s="294">
        <f>+Q128</f>
        <v>0</v>
      </c>
      <c r="AE128" s="315">
        <f>SUM($Q$11:R128)</f>
        <v>5388.6536993870341</v>
      </c>
      <c r="AF128" s="315">
        <f>SUM($Q$11:S128)</f>
        <v>8894.3412151186731</v>
      </c>
      <c r="AG128" s="315" t="e">
        <f>SUM($Q$11:T128)</f>
        <v>#DIV/0!</v>
      </c>
      <c r="AH128" s="315" t="e">
        <f>SUM($Q$11:U128)</f>
        <v>#DIV/0!</v>
      </c>
      <c r="AI128" s="315" t="e">
        <f>SUM($Q$11:V128)</f>
        <v>#DIV/0!</v>
      </c>
      <c r="AJ128" s="315" t="e">
        <f>SUM($Q$11:W128)</f>
        <v>#DIV/0!</v>
      </c>
      <c r="AK128" s="315" t="e">
        <f>SUM($Q$11:X128)</f>
        <v>#DIV/0!</v>
      </c>
      <c r="AL128" s="315" t="e">
        <f>SUM($Q$11:Y128)</f>
        <v>#DIV/0!</v>
      </c>
      <c r="AM128" s="315" t="e">
        <f>SUM($Q$11:Z128)</f>
        <v>#DIV/0!</v>
      </c>
      <c r="AN128" s="315" t="e">
        <f>SUM($Q$11:AA128)</f>
        <v>#DIV/0!</v>
      </c>
      <c r="AO128" s="315" t="e">
        <f>SUM($Q$11:AB128)</f>
        <v>#DIV/0!</v>
      </c>
      <c r="AP128" s="127" t="s">
        <v>530</v>
      </c>
      <c r="AQ128" s="127" t="s">
        <v>531</v>
      </c>
      <c r="AR128" s="127" t="s">
        <v>530</v>
      </c>
      <c r="AS128" s="127" t="s">
        <v>610</v>
      </c>
      <c r="AT128" s="127" t="s">
        <v>790</v>
      </c>
      <c r="AU128" s="127" t="s">
        <v>791</v>
      </c>
      <c r="AV128" s="280"/>
      <c r="AW128" s="280"/>
      <c r="AX128" s="177"/>
      <c r="AY128" s="177"/>
      <c r="AZ128" s="177"/>
      <c r="BA128" s="177"/>
      <c r="BB128" s="177"/>
      <c r="BC128" s="177"/>
      <c r="BD128" s="177"/>
      <c r="BE128" s="177"/>
      <c r="BF128" s="177"/>
      <c r="BG128" s="177"/>
      <c r="BH128" s="177"/>
      <c r="BI128" s="177"/>
      <c r="BJ128" s="177"/>
      <c r="BK128" s="177"/>
      <c r="BL128" s="177"/>
      <c r="BM128" s="179"/>
    </row>
    <row r="129" spans="1:65" s="6" customFormat="1" ht="39" customHeight="1" x14ac:dyDescent="0.25">
      <c r="A129" s="257"/>
      <c r="B129" s="65"/>
      <c r="C129" s="65"/>
      <c r="D129" s="65"/>
      <c r="E129" s="65"/>
      <c r="F129" s="63"/>
      <c r="G129" s="64" t="s">
        <v>158</v>
      </c>
      <c r="H129" s="72"/>
      <c r="I129" s="64"/>
      <c r="J129" s="64"/>
      <c r="K129" s="64" t="s">
        <v>125</v>
      </c>
      <c r="L129" s="74" t="s">
        <v>401</v>
      </c>
      <c r="M129" s="63" t="s">
        <v>298</v>
      </c>
      <c r="N129" s="63" t="s">
        <v>332</v>
      </c>
      <c r="O129" s="63" t="s">
        <v>333</v>
      </c>
      <c r="P129" s="126" t="s">
        <v>14</v>
      </c>
      <c r="Q129" s="278">
        <v>0</v>
      </c>
      <c r="R129" s="278">
        <v>0</v>
      </c>
      <c r="S129" s="278">
        <f t="shared" ref="S129:AB129" si="448">+S128/S127</f>
        <v>1</v>
      </c>
      <c r="T129" s="278">
        <f t="shared" si="448"/>
        <v>0</v>
      </c>
      <c r="U129" s="278">
        <f t="shared" si="448"/>
        <v>0</v>
      </c>
      <c r="V129" s="278">
        <f t="shared" si="448"/>
        <v>0</v>
      </c>
      <c r="W129" s="278">
        <f t="shared" si="448"/>
        <v>0</v>
      </c>
      <c r="X129" s="278">
        <f t="shared" si="448"/>
        <v>0</v>
      </c>
      <c r="Y129" s="278">
        <f t="shared" si="448"/>
        <v>0</v>
      </c>
      <c r="Z129" s="278">
        <f t="shared" si="448"/>
        <v>0</v>
      </c>
      <c r="AA129" s="278" t="e">
        <f t="shared" si="448"/>
        <v>#DIV/0!</v>
      </c>
      <c r="AB129" s="278">
        <f t="shared" si="448"/>
        <v>0</v>
      </c>
      <c r="AC129" s="278">
        <f>+AC128/AC127</f>
        <v>3.4482758620689655E-2</v>
      </c>
      <c r="AD129" s="121" t="e">
        <f>AD128/AD127</f>
        <v>#DIV/0!</v>
      </c>
      <c r="AE129" s="121">
        <f t="shared" ref="AE129" si="449">AE128/AE127</f>
        <v>1</v>
      </c>
      <c r="AF129" s="121">
        <f t="shared" ref="AF129" si="450">AF128/AF127</f>
        <v>1.000112443678457</v>
      </c>
      <c r="AG129" s="121" t="e">
        <f t="shared" ref="AG129" si="451">AG128/AG127</f>
        <v>#DIV/0!</v>
      </c>
      <c r="AH129" s="121" t="e">
        <f t="shared" ref="AH129" si="452">AH128/AH127</f>
        <v>#DIV/0!</v>
      </c>
      <c r="AI129" s="121" t="e">
        <f t="shared" ref="AI129" si="453">AI128/AI127</f>
        <v>#DIV/0!</v>
      </c>
      <c r="AJ129" s="121" t="e">
        <f t="shared" ref="AJ129" si="454">AJ128/AJ127</f>
        <v>#DIV/0!</v>
      </c>
      <c r="AK129" s="121" t="e">
        <f t="shared" ref="AK129" si="455">AK128/AK127</f>
        <v>#DIV/0!</v>
      </c>
      <c r="AL129" s="121" t="e">
        <f t="shared" ref="AL129" si="456">AL128/AL127</f>
        <v>#DIV/0!</v>
      </c>
      <c r="AM129" s="121" t="e">
        <f t="shared" ref="AM129" si="457">AM128/AM127</f>
        <v>#DIV/0!</v>
      </c>
      <c r="AN129" s="121" t="e">
        <f t="shared" ref="AN129" si="458">AN128/AN127</f>
        <v>#DIV/0!</v>
      </c>
      <c r="AO129" s="121" t="e">
        <f t="shared" ref="AO129" si="459">AO128/AO127</f>
        <v>#DIV/0!</v>
      </c>
      <c r="AP129" s="127"/>
      <c r="AQ129" s="127"/>
      <c r="AR129" s="127"/>
      <c r="AS129" s="127"/>
      <c r="AT129" s="280"/>
      <c r="AU129" s="280"/>
      <c r="AV129" s="280"/>
      <c r="AW129" s="280"/>
      <c r="AX129" s="177"/>
      <c r="AY129" s="177"/>
      <c r="AZ129" s="177"/>
      <c r="BA129" s="177"/>
      <c r="BB129" s="177"/>
      <c r="BC129" s="177"/>
      <c r="BD129" s="177"/>
      <c r="BE129" s="177"/>
      <c r="BF129" s="177"/>
      <c r="BG129" s="177"/>
      <c r="BH129" s="177"/>
      <c r="BI129" s="177"/>
      <c r="BJ129" s="177"/>
      <c r="BK129" s="177"/>
      <c r="BL129" s="177"/>
      <c r="BM129" s="179"/>
    </row>
    <row r="130" spans="1:65" s="6" customFormat="1" ht="39" customHeight="1" x14ac:dyDescent="0.25">
      <c r="A130" s="257" t="s">
        <v>65</v>
      </c>
      <c r="B130" s="65" t="s">
        <v>100</v>
      </c>
      <c r="C130" s="65" t="s">
        <v>15</v>
      </c>
      <c r="D130" s="63">
        <f>+D127+1</f>
        <v>41</v>
      </c>
      <c r="E130" s="63">
        <v>1</v>
      </c>
      <c r="F130" s="63">
        <v>6</v>
      </c>
      <c r="G130" s="64" t="s">
        <v>159</v>
      </c>
      <c r="H130" s="72">
        <v>5</v>
      </c>
      <c r="I130" s="64" t="s">
        <v>41</v>
      </c>
      <c r="J130" s="64" t="s">
        <v>114</v>
      </c>
      <c r="K130" s="64" t="s">
        <v>126</v>
      </c>
      <c r="L130" s="74" t="s">
        <v>401</v>
      </c>
      <c r="M130" s="63" t="s">
        <v>298</v>
      </c>
      <c r="N130" s="63" t="s">
        <v>332</v>
      </c>
      <c r="O130" s="63" t="s">
        <v>333</v>
      </c>
      <c r="P130" s="126" t="s">
        <v>12</v>
      </c>
      <c r="Q130" s="262">
        <v>0</v>
      </c>
      <c r="R130" s="262">
        <v>0</v>
      </c>
      <c r="S130" s="262">
        <v>0</v>
      </c>
      <c r="T130" s="262">
        <v>0</v>
      </c>
      <c r="U130" s="262">
        <v>1</v>
      </c>
      <c r="V130" s="262">
        <v>0</v>
      </c>
      <c r="W130" s="262">
        <v>0</v>
      </c>
      <c r="X130" s="262">
        <v>0</v>
      </c>
      <c r="Y130" s="262">
        <v>0</v>
      </c>
      <c r="Z130" s="262">
        <v>0</v>
      </c>
      <c r="AA130" s="262">
        <v>2</v>
      </c>
      <c r="AB130" s="262">
        <v>2</v>
      </c>
      <c r="AC130" s="262">
        <f>SUM(Q130:AB130)</f>
        <v>5</v>
      </c>
      <c r="AD130" s="294">
        <f>+Q130</f>
        <v>0</v>
      </c>
      <c r="AE130" s="315">
        <f>SUM($Q$10:R130)</f>
        <v>5388.6536993870341</v>
      </c>
      <c r="AF130" s="315">
        <f>SUM($Q$10:S130)</f>
        <v>8895.3412151186731</v>
      </c>
      <c r="AG130" s="315" t="e">
        <f>SUM($Q$10:T130)</f>
        <v>#DIV/0!</v>
      </c>
      <c r="AH130" s="315" t="e">
        <f>SUM($Q$10:U130)</f>
        <v>#DIV/0!</v>
      </c>
      <c r="AI130" s="315" t="e">
        <f>SUM($Q$10:V130)</f>
        <v>#DIV/0!</v>
      </c>
      <c r="AJ130" s="315" t="e">
        <f>SUM($Q$10:W130)</f>
        <v>#DIV/0!</v>
      </c>
      <c r="AK130" s="315" t="e">
        <f>SUM($Q$10:X130)</f>
        <v>#DIV/0!</v>
      </c>
      <c r="AL130" s="315" t="e">
        <f>SUM($Q$10:Y130)</f>
        <v>#DIV/0!</v>
      </c>
      <c r="AM130" s="315" t="e">
        <f>SUM($Q$10:Z130)</f>
        <v>#DIV/0!</v>
      </c>
      <c r="AN130" s="315" t="e">
        <f>SUM($Q$10:AA130)</f>
        <v>#DIV/0!</v>
      </c>
      <c r="AO130" s="315" t="e">
        <f>SUM($Q$10:AB130)</f>
        <v>#DIV/0!</v>
      </c>
      <c r="AP130" s="127"/>
      <c r="AQ130" s="127"/>
      <c r="AR130" s="127"/>
      <c r="AS130" s="127"/>
      <c r="AT130" s="280"/>
      <c r="AU130" s="280"/>
      <c r="AV130" s="280"/>
      <c r="AW130" s="280"/>
      <c r="AX130" s="177"/>
      <c r="AY130" s="177"/>
      <c r="AZ130" s="177"/>
      <c r="BA130" s="177"/>
      <c r="BB130" s="177"/>
      <c r="BC130" s="177"/>
      <c r="BD130" s="177"/>
      <c r="BE130" s="177"/>
      <c r="BF130" s="177"/>
      <c r="BG130" s="177"/>
      <c r="BH130" s="177"/>
      <c r="BI130" s="177"/>
      <c r="BJ130" s="177"/>
      <c r="BK130" s="177"/>
      <c r="BL130" s="177"/>
      <c r="BM130" s="179"/>
    </row>
    <row r="131" spans="1:65" s="6" customFormat="1" ht="39" customHeight="1" x14ac:dyDescent="0.25">
      <c r="A131" s="257"/>
      <c r="B131" s="65"/>
      <c r="C131" s="65"/>
      <c r="D131" s="65"/>
      <c r="E131" s="65"/>
      <c r="F131" s="63"/>
      <c r="G131" s="64" t="s">
        <v>159</v>
      </c>
      <c r="H131" s="72"/>
      <c r="I131" s="64"/>
      <c r="J131" s="64"/>
      <c r="K131" s="64" t="s">
        <v>126</v>
      </c>
      <c r="L131" s="74" t="s">
        <v>401</v>
      </c>
      <c r="M131" s="63" t="s">
        <v>298</v>
      </c>
      <c r="N131" s="63" t="s">
        <v>332</v>
      </c>
      <c r="O131" s="63" t="s">
        <v>333</v>
      </c>
      <c r="P131" s="126" t="s">
        <v>13</v>
      </c>
      <c r="Q131" s="262">
        <v>0</v>
      </c>
      <c r="R131" s="262">
        <v>0</v>
      </c>
      <c r="S131" s="262">
        <v>0</v>
      </c>
      <c r="T131" s="316"/>
      <c r="U131" s="316"/>
      <c r="V131" s="316"/>
      <c r="W131" s="316"/>
      <c r="X131" s="316"/>
      <c r="Y131" s="316"/>
      <c r="Z131" s="316"/>
      <c r="AA131" s="316"/>
      <c r="AB131" s="316"/>
      <c r="AC131" s="295">
        <f>SUM(Q131:AB131)</f>
        <v>0</v>
      </c>
      <c r="AD131" s="294">
        <f>+Q131</f>
        <v>0</v>
      </c>
      <c r="AE131" s="315">
        <f>SUM($Q$11:R131)</f>
        <v>5388.6536993870341</v>
      </c>
      <c r="AF131" s="315">
        <f>SUM($Q$11:S131)</f>
        <v>8895.3412151186731</v>
      </c>
      <c r="AG131" s="315" t="e">
        <f>SUM($Q$11:T131)</f>
        <v>#DIV/0!</v>
      </c>
      <c r="AH131" s="315" t="e">
        <f>SUM($Q$11:U131)</f>
        <v>#DIV/0!</v>
      </c>
      <c r="AI131" s="315" t="e">
        <f>SUM($Q$11:V131)</f>
        <v>#DIV/0!</v>
      </c>
      <c r="AJ131" s="315" t="e">
        <f>SUM($Q$11:W131)</f>
        <v>#DIV/0!</v>
      </c>
      <c r="AK131" s="315" t="e">
        <f>SUM($Q$11:X131)</f>
        <v>#DIV/0!</v>
      </c>
      <c r="AL131" s="315" t="e">
        <f>SUM($Q$11:Y131)</f>
        <v>#DIV/0!</v>
      </c>
      <c r="AM131" s="315" t="e">
        <f>SUM($Q$11:Z131)</f>
        <v>#DIV/0!</v>
      </c>
      <c r="AN131" s="315" t="e">
        <f>SUM($Q$11:AA131)</f>
        <v>#DIV/0!</v>
      </c>
      <c r="AO131" s="315" t="e">
        <f>SUM($Q$11:AB131)</f>
        <v>#DIV/0!</v>
      </c>
      <c r="AP131" s="127" t="s">
        <v>530</v>
      </c>
      <c r="AQ131" s="127" t="s">
        <v>532</v>
      </c>
      <c r="AR131" s="127" t="s">
        <v>530</v>
      </c>
      <c r="AS131" s="127" t="s">
        <v>532</v>
      </c>
      <c r="AT131" s="127" t="s">
        <v>530</v>
      </c>
      <c r="AU131" s="127" t="s">
        <v>532</v>
      </c>
      <c r="AV131" s="280"/>
      <c r="AW131" s="280"/>
      <c r="AX131" s="177"/>
      <c r="AY131" s="177"/>
      <c r="AZ131" s="177"/>
      <c r="BA131" s="177"/>
      <c r="BB131" s="177"/>
      <c r="BC131" s="177"/>
      <c r="BD131" s="177"/>
      <c r="BE131" s="177"/>
      <c r="BF131" s="177"/>
      <c r="BG131" s="177"/>
      <c r="BH131" s="177"/>
      <c r="BI131" s="177"/>
      <c r="BJ131" s="177"/>
      <c r="BK131" s="177"/>
      <c r="BL131" s="177"/>
      <c r="BM131" s="179"/>
    </row>
    <row r="132" spans="1:65" s="6" customFormat="1" ht="39" customHeight="1" x14ac:dyDescent="0.25">
      <c r="A132" s="257"/>
      <c r="B132" s="65"/>
      <c r="C132" s="65"/>
      <c r="D132" s="65"/>
      <c r="E132" s="65"/>
      <c r="F132" s="63"/>
      <c r="G132" s="64" t="s">
        <v>159</v>
      </c>
      <c r="H132" s="72"/>
      <c r="I132" s="64"/>
      <c r="J132" s="64"/>
      <c r="K132" s="64" t="s">
        <v>126</v>
      </c>
      <c r="L132" s="74" t="s">
        <v>401</v>
      </c>
      <c r="M132" s="63" t="s">
        <v>298</v>
      </c>
      <c r="N132" s="63" t="s">
        <v>332</v>
      </c>
      <c r="O132" s="63" t="s">
        <v>333</v>
      </c>
      <c r="P132" s="126" t="s">
        <v>14</v>
      </c>
      <c r="Q132" s="278">
        <v>0</v>
      </c>
      <c r="R132" s="278">
        <v>0</v>
      </c>
      <c r="S132" s="278">
        <v>0</v>
      </c>
      <c r="T132" s="278" t="e">
        <f t="shared" ref="T132:AB132" si="460">+T131/T130</f>
        <v>#DIV/0!</v>
      </c>
      <c r="U132" s="278">
        <f t="shared" si="460"/>
        <v>0</v>
      </c>
      <c r="V132" s="278" t="e">
        <f t="shared" si="460"/>
        <v>#DIV/0!</v>
      </c>
      <c r="W132" s="278" t="e">
        <f t="shared" si="460"/>
        <v>#DIV/0!</v>
      </c>
      <c r="X132" s="278" t="e">
        <f t="shared" si="460"/>
        <v>#DIV/0!</v>
      </c>
      <c r="Y132" s="278" t="e">
        <f t="shared" si="460"/>
        <v>#DIV/0!</v>
      </c>
      <c r="Z132" s="278" t="e">
        <f t="shared" si="460"/>
        <v>#DIV/0!</v>
      </c>
      <c r="AA132" s="278">
        <f t="shared" si="460"/>
        <v>0</v>
      </c>
      <c r="AB132" s="278">
        <f t="shared" si="460"/>
        <v>0</v>
      </c>
      <c r="AC132" s="278">
        <f>+AC131/AC130</f>
        <v>0</v>
      </c>
      <c r="AD132" s="121" t="e">
        <f>AD131/AD130</f>
        <v>#DIV/0!</v>
      </c>
      <c r="AE132" s="121">
        <f t="shared" ref="AE132" si="461">AE131/AE130</f>
        <v>1</v>
      </c>
      <c r="AF132" s="121">
        <f t="shared" ref="AF132" si="462">AF131/AF130</f>
        <v>1</v>
      </c>
      <c r="AG132" s="121" t="e">
        <f t="shared" ref="AG132" si="463">AG131/AG130</f>
        <v>#DIV/0!</v>
      </c>
      <c r="AH132" s="121" t="e">
        <f t="shared" ref="AH132" si="464">AH131/AH130</f>
        <v>#DIV/0!</v>
      </c>
      <c r="AI132" s="121" t="e">
        <f t="shared" ref="AI132" si="465">AI131/AI130</f>
        <v>#DIV/0!</v>
      </c>
      <c r="AJ132" s="121" t="e">
        <f t="shared" ref="AJ132" si="466">AJ131/AJ130</f>
        <v>#DIV/0!</v>
      </c>
      <c r="AK132" s="121" t="e">
        <f t="shared" ref="AK132" si="467">AK131/AK130</f>
        <v>#DIV/0!</v>
      </c>
      <c r="AL132" s="121" t="e">
        <f t="shared" ref="AL132" si="468">AL131/AL130</f>
        <v>#DIV/0!</v>
      </c>
      <c r="AM132" s="121" t="e">
        <f t="shared" ref="AM132" si="469">AM131/AM130</f>
        <v>#DIV/0!</v>
      </c>
      <c r="AN132" s="121" t="e">
        <f t="shared" ref="AN132" si="470">AN131/AN130</f>
        <v>#DIV/0!</v>
      </c>
      <c r="AO132" s="121" t="e">
        <f t="shared" ref="AO132" si="471">AO131/AO130</f>
        <v>#DIV/0!</v>
      </c>
      <c r="AP132" s="127"/>
      <c r="AQ132" s="127"/>
      <c r="AR132" s="127"/>
      <c r="AS132" s="127"/>
      <c r="AT132" s="280"/>
      <c r="AU132" s="280"/>
      <c r="AV132" s="280"/>
      <c r="AW132" s="280"/>
      <c r="AX132" s="177"/>
      <c r="AY132" s="177"/>
      <c r="AZ132" s="177"/>
      <c r="BA132" s="177"/>
      <c r="BB132" s="177"/>
      <c r="BC132" s="177"/>
      <c r="BD132" s="177"/>
      <c r="BE132" s="177"/>
      <c r="BF132" s="177"/>
      <c r="BG132" s="177"/>
      <c r="BH132" s="177"/>
      <c r="BI132" s="177"/>
      <c r="BJ132" s="177"/>
      <c r="BK132" s="177"/>
      <c r="BL132" s="177"/>
      <c r="BM132" s="179"/>
    </row>
    <row r="133" spans="1:65" s="6" customFormat="1" ht="78.75" customHeight="1" x14ac:dyDescent="0.25">
      <c r="A133" s="257" t="s">
        <v>65</v>
      </c>
      <c r="B133" s="65" t="s">
        <v>100</v>
      </c>
      <c r="C133" s="65" t="s">
        <v>15</v>
      </c>
      <c r="D133" s="63">
        <f>+D130+1</f>
        <v>42</v>
      </c>
      <c r="E133" s="63">
        <v>2</v>
      </c>
      <c r="F133" s="63">
        <v>7</v>
      </c>
      <c r="G133" s="64" t="s">
        <v>160</v>
      </c>
      <c r="H133" s="72">
        <v>2</v>
      </c>
      <c r="I133" s="64" t="s">
        <v>41</v>
      </c>
      <c r="J133" s="64" t="s">
        <v>114</v>
      </c>
      <c r="K133" s="64" t="s">
        <v>125</v>
      </c>
      <c r="L133" s="74" t="s">
        <v>402</v>
      </c>
      <c r="M133" s="63" t="s">
        <v>298</v>
      </c>
      <c r="N133" s="63" t="s">
        <v>332</v>
      </c>
      <c r="O133" s="63" t="s">
        <v>333</v>
      </c>
      <c r="P133" s="126" t="s">
        <v>12</v>
      </c>
      <c r="Q133" s="262">
        <v>0</v>
      </c>
      <c r="R133" s="262">
        <v>0</v>
      </c>
      <c r="S133" s="262">
        <v>0</v>
      </c>
      <c r="T133" s="262">
        <v>0</v>
      </c>
      <c r="U133" s="262">
        <v>0</v>
      </c>
      <c r="V133" s="262">
        <v>1</v>
      </c>
      <c r="W133" s="262">
        <v>0</v>
      </c>
      <c r="X133" s="262">
        <v>0</v>
      </c>
      <c r="Y133" s="262">
        <v>0</v>
      </c>
      <c r="Z133" s="262">
        <v>0</v>
      </c>
      <c r="AA133" s="262">
        <v>0</v>
      </c>
      <c r="AB133" s="262">
        <v>1</v>
      </c>
      <c r="AC133" s="262">
        <f>SUM(Q133:AB133)</f>
        <v>2</v>
      </c>
      <c r="AD133" s="294">
        <f>+Q133</f>
        <v>0</v>
      </c>
      <c r="AE133" s="315">
        <f>SUM($Q$10:R133)</f>
        <v>5388.6536993870341</v>
      </c>
      <c r="AF133" s="315">
        <f>SUM($Q$10:S133)</f>
        <v>8895.3412151186731</v>
      </c>
      <c r="AG133" s="315" t="e">
        <f>SUM($Q$10:T133)</f>
        <v>#DIV/0!</v>
      </c>
      <c r="AH133" s="315" t="e">
        <f>SUM($Q$10:U133)</f>
        <v>#DIV/0!</v>
      </c>
      <c r="AI133" s="315" t="e">
        <f>SUM($Q$10:V133)</f>
        <v>#DIV/0!</v>
      </c>
      <c r="AJ133" s="315" t="e">
        <f>SUM($Q$10:W133)</f>
        <v>#DIV/0!</v>
      </c>
      <c r="AK133" s="315" t="e">
        <f>SUM($Q$10:X133)</f>
        <v>#DIV/0!</v>
      </c>
      <c r="AL133" s="315" t="e">
        <f>SUM($Q$10:Y133)</f>
        <v>#DIV/0!</v>
      </c>
      <c r="AM133" s="315" t="e">
        <f>SUM($Q$10:Z133)</f>
        <v>#DIV/0!</v>
      </c>
      <c r="AN133" s="315" t="e">
        <f>SUM($Q$10:AA133)</f>
        <v>#DIV/0!</v>
      </c>
      <c r="AO133" s="315" t="e">
        <f>SUM($Q$10:AB133)</f>
        <v>#DIV/0!</v>
      </c>
      <c r="AP133" s="127"/>
      <c r="AQ133" s="127"/>
      <c r="AR133" s="127"/>
      <c r="AS133" s="127"/>
      <c r="AT133" s="280"/>
      <c r="AU133" s="280"/>
      <c r="AV133" s="280"/>
      <c r="AW133" s="280"/>
      <c r="AX133" s="177"/>
      <c r="AY133" s="177"/>
      <c r="AZ133" s="177"/>
      <c r="BA133" s="177"/>
      <c r="BB133" s="177"/>
      <c r="BC133" s="177"/>
      <c r="BD133" s="177"/>
      <c r="BE133" s="177"/>
      <c r="BF133" s="177"/>
      <c r="BG133" s="177"/>
      <c r="BH133" s="177"/>
      <c r="BI133" s="177"/>
      <c r="BJ133" s="177"/>
      <c r="BK133" s="177"/>
      <c r="BL133" s="177"/>
      <c r="BM133" s="179"/>
    </row>
    <row r="134" spans="1:65" s="6" customFormat="1" ht="39" customHeight="1" x14ac:dyDescent="0.25">
      <c r="A134" s="257"/>
      <c r="B134" s="65"/>
      <c r="C134" s="65"/>
      <c r="D134" s="65"/>
      <c r="E134" s="65"/>
      <c r="F134" s="63"/>
      <c r="G134" s="64" t="s">
        <v>160</v>
      </c>
      <c r="H134" s="72"/>
      <c r="I134" s="64"/>
      <c r="J134" s="64"/>
      <c r="K134" s="64" t="s">
        <v>125</v>
      </c>
      <c r="L134" s="74" t="s">
        <v>402</v>
      </c>
      <c r="M134" s="63" t="s">
        <v>298</v>
      </c>
      <c r="N134" s="63" t="s">
        <v>332</v>
      </c>
      <c r="O134" s="63" t="s">
        <v>333</v>
      </c>
      <c r="P134" s="126" t="s">
        <v>13</v>
      </c>
      <c r="Q134" s="262">
        <v>0</v>
      </c>
      <c r="R134" s="262">
        <v>0</v>
      </c>
      <c r="S134" s="262">
        <v>0</v>
      </c>
      <c r="T134" s="316"/>
      <c r="U134" s="316"/>
      <c r="V134" s="316"/>
      <c r="W134" s="316"/>
      <c r="X134" s="316"/>
      <c r="Y134" s="316"/>
      <c r="Z134" s="316"/>
      <c r="AA134" s="316"/>
      <c r="AB134" s="316"/>
      <c r="AC134" s="295">
        <f>SUM(Q134:AB134)</f>
        <v>0</v>
      </c>
      <c r="AD134" s="294">
        <f>+Q134</f>
        <v>0</v>
      </c>
      <c r="AE134" s="315">
        <f>SUM($Q$11:R134)</f>
        <v>5388.6536993870341</v>
      </c>
      <c r="AF134" s="315">
        <f>SUM($Q$11:S134)</f>
        <v>8895.3412151186731</v>
      </c>
      <c r="AG134" s="315" t="e">
        <f>SUM($Q$11:T134)</f>
        <v>#DIV/0!</v>
      </c>
      <c r="AH134" s="315" t="e">
        <f>SUM($Q$11:U134)</f>
        <v>#DIV/0!</v>
      </c>
      <c r="AI134" s="315" t="e">
        <f>SUM($Q$11:V134)</f>
        <v>#DIV/0!</v>
      </c>
      <c r="AJ134" s="315" t="e">
        <f>SUM($Q$11:W134)</f>
        <v>#DIV/0!</v>
      </c>
      <c r="AK134" s="315" t="e">
        <f>SUM($Q$11:X134)</f>
        <v>#DIV/0!</v>
      </c>
      <c r="AL134" s="315" t="e">
        <f>SUM($Q$11:Y134)</f>
        <v>#DIV/0!</v>
      </c>
      <c r="AM134" s="315" t="e">
        <f>SUM($Q$11:Z134)</f>
        <v>#DIV/0!</v>
      </c>
      <c r="AN134" s="315" t="e">
        <f>SUM($Q$11:AA134)</f>
        <v>#DIV/0!</v>
      </c>
      <c r="AO134" s="315" t="e">
        <f>SUM($Q$11:AB134)</f>
        <v>#DIV/0!</v>
      </c>
      <c r="AP134" s="297" t="s">
        <v>530</v>
      </c>
      <c r="AQ134" s="297" t="s">
        <v>792</v>
      </c>
      <c r="AR134" s="297" t="s">
        <v>530</v>
      </c>
      <c r="AS134" s="297" t="s">
        <v>792</v>
      </c>
      <c r="AT134" s="297" t="s">
        <v>530</v>
      </c>
      <c r="AU134" s="297" t="s">
        <v>792</v>
      </c>
      <c r="AV134" s="280"/>
      <c r="AW134" s="280"/>
      <c r="AX134" s="177"/>
      <c r="AY134" s="177"/>
      <c r="AZ134" s="177"/>
      <c r="BA134" s="177"/>
      <c r="BB134" s="177"/>
      <c r="BC134" s="177"/>
      <c r="BD134" s="177"/>
      <c r="BE134" s="177"/>
      <c r="BF134" s="177"/>
      <c r="BG134" s="177"/>
      <c r="BH134" s="177"/>
      <c r="BI134" s="177"/>
      <c r="BJ134" s="177"/>
      <c r="BK134" s="177"/>
      <c r="BL134" s="177"/>
      <c r="BM134" s="179"/>
    </row>
    <row r="135" spans="1:65" s="6" customFormat="1" ht="39" customHeight="1" x14ac:dyDescent="0.25">
      <c r="A135" s="257"/>
      <c r="B135" s="65"/>
      <c r="C135" s="65"/>
      <c r="D135" s="65"/>
      <c r="E135" s="65"/>
      <c r="F135" s="63"/>
      <c r="G135" s="64" t="s">
        <v>160</v>
      </c>
      <c r="H135" s="72"/>
      <c r="I135" s="64"/>
      <c r="J135" s="64"/>
      <c r="K135" s="64" t="s">
        <v>125</v>
      </c>
      <c r="L135" s="74" t="s">
        <v>402</v>
      </c>
      <c r="M135" s="63" t="s">
        <v>298</v>
      </c>
      <c r="N135" s="63" t="s">
        <v>332</v>
      </c>
      <c r="O135" s="63" t="s">
        <v>333</v>
      </c>
      <c r="P135" s="126" t="s">
        <v>14</v>
      </c>
      <c r="Q135" s="278">
        <v>0</v>
      </c>
      <c r="R135" s="278">
        <v>0</v>
      </c>
      <c r="S135" s="278">
        <v>0</v>
      </c>
      <c r="T135" s="278" t="e">
        <f t="shared" ref="T135:AB135" si="472">+T134/T133</f>
        <v>#DIV/0!</v>
      </c>
      <c r="U135" s="278" t="e">
        <f t="shared" si="472"/>
        <v>#DIV/0!</v>
      </c>
      <c r="V135" s="278">
        <f t="shared" si="472"/>
        <v>0</v>
      </c>
      <c r="W135" s="278" t="e">
        <f t="shared" si="472"/>
        <v>#DIV/0!</v>
      </c>
      <c r="X135" s="278" t="e">
        <f t="shared" si="472"/>
        <v>#DIV/0!</v>
      </c>
      <c r="Y135" s="278" t="e">
        <f t="shared" si="472"/>
        <v>#DIV/0!</v>
      </c>
      <c r="Z135" s="278" t="e">
        <f t="shared" si="472"/>
        <v>#DIV/0!</v>
      </c>
      <c r="AA135" s="278" t="e">
        <f t="shared" si="472"/>
        <v>#DIV/0!</v>
      </c>
      <c r="AB135" s="278">
        <f t="shared" si="472"/>
        <v>0</v>
      </c>
      <c r="AC135" s="278">
        <f>+AC134/AC133</f>
        <v>0</v>
      </c>
      <c r="AD135" s="121" t="e">
        <f>AD134/AD133</f>
        <v>#DIV/0!</v>
      </c>
      <c r="AE135" s="121">
        <f t="shared" ref="AE135" si="473">AE134/AE133</f>
        <v>1</v>
      </c>
      <c r="AF135" s="121">
        <f t="shared" ref="AF135" si="474">AF134/AF133</f>
        <v>1</v>
      </c>
      <c r="AG135" s="121" t="e">
        <f t="shared" ref="AG135" si="475">AG134/AG133</f>
        <v>#DIV/0!</v>
      </c>
      <c r="AH135" s="121" t="e">
        <f t="shared" ref="AH135" si="476">AH134/AH133</f>
        <v>#DIV/0!</v>
      </c>
      <c r="AI135" s="121" t="e">
        <f t="shared" ref="AI135" si="477">AI134/AI133</f>
        <v>#DIV/0!</v>
      </c>
      <c r="AJ135" s="121" t="e">
        <f t="shared" ref="AJ135" si="478">AJ134/AJ133</f>
        <v>#DIV/0!</v>
      </c>
      <c r="AK135" s="121" t="e">
        <f t="shared" ref="AK135" si="479">AK134/AK133</f>
        <v>#DIV/0!</v>
      </c>
      <c r="AL135" s="121" t="e">
        <f t="shared" ref="AL135" si="480">AL134/AL133</f>
        <v>#DIV/0!</v>
      </c>
      <c r="AM135" s="121" t="e">
        <f t="shared" ref="AM135" si="481">AM134/AM133</f>
        <v>#DIV/0!</v>
      </c>
      <c r="AN135" s="121" t="e">
        <f t="shared" ref="AN135" si="482">AN134/AN133</f>
        <v>#DIV/0!</v>
      </c>
      <c r="AO135" s="121" t="e">
        <f t="shared" ref="AO135" si="483">AO134/AO133</f>
        <v>#DIV/0!</v>
      </c>
      <c r="AP135" s="127"/>
      <c r="AQ135" s="127"/>
      <c r="AR135" s="127"/>
      <c r="AS135" s="127"/>
      <c r="AT135" s="280"/>
      <c r="AU135" s="280"/>
      <c r="AV135" s="280"/>
      <c r="AW135" s="280"/>
      <c r="AX135" s="177"/>
      <c r="AY135" s="177"/>
      <c r="AZ135" s="177"/>
      <c r="BA135" s="177"/>
      <c r="BB135" s="177"/>
      <c r="BC135" s="177"/>
      <c r="BD135" s="177"/>
      <c r="BE135" s="177"/>
      <c r="BF135" s="177"/>
      <c r="BG135" s="177"/>
      <c r="BH135" s="177"/>
      <c r="BI135" s="177"/>
      <c r="BJ135" s="177"/>
      <c r="BK135" s="177"/>
      <c r="BL135" s="177"/>
      <c r="BM135" s="179"/>
    </row>
    <row r="136" spans="1:65" s="6" customFormat="1" ht="39" customHeight="1" x14ac:dyDescent="0.25">
      <c r="A136" s="257" t="s">
        <v>65</v>
      </c>
      <c r="B136" s="65" t="s">
        <v>100</v>
      </c>
      <c r="C136" s="65" t="s">
        <v>15</v>
      </c>
      <c r="D136" s="63">
        <f>+D133+1</f>
        <v>43</v>
      </c>
      <c r="E136" s="63">
        <v>1</v>
      </c>
      <c r="F136" s="63">
        <v>8</v>
      </c>
      <c r="G136" s="64" t="s">
        <v>161</v>
      </c>
      <c r="H136" s="72">
        <v>3</v>
      </c>
      <c r="I136" s="64" t="s">
        <v>41</v>
      </c>
      <c r="J136" s="64" t="s">
        <v>114</v>
      </c>
      <c r="K136" s="62" t="s">
        <v>127</v>
      </c>
      <c r="L136" s="74" t="s">
        <v>403</v>
      </c>
      <c r="M136" s="63" t="s">
        <v>298</v>
      </c>
      <c r="N136" s="63" t="s">
        <v>332</v>
      </c>
      <c r="O136" s="63" t="s">
        <v>333</v>
      </c>
      <c r="P136" s="126" t="s">
        <v>12</v>
      </c>
      <c r="Q136" s="294">
        <v>0</v>
      </c>
      <c r="R136" s="294">
        <v>0</v>
      </c>
      <c r="S136" s="294">
        <v>0</v>
      </c>
      <c r="T136" s="294">
        <v>0</v>
      </c>
      <c r="U136" s="294">
        <v>1</v>
      </c>
      <c r="V136" s="294">
        <v>0</v>
      </c>
      <c r="W136" s="294">
        <v>0</v>
      </c>
      <c r="X136" s="294">
        <v>0</v>
      </c>
      <c r="Y136" s="294">
        <v>1</v>
      </c>
      <c r="Z136" s="294">
        <v>0</v>
      </c>
      <c r="AA136" s="294">
        <v>0</v>
      </c>
      <c r="AB136" s="294">
        <v>1</v>
      </c>
      <c r="AC136" s="294">
        <f>SUM(Q136:AB136)</f>
        <v>3</v>
      </c>
      <c r="AD136" s="294">
        <f>+Q136</f>
        <v>0</v>
      </c>
      <c r="AE136" s="315">
        <f>SUM($Q$10:R136)</f>
        <v>5388.6536993870341</v>
      </c>
      <c r="AF136" s="315">
        <f>SUM($Q$10:S136)</f>
        <v>8895.3412151186731</v>
      </c>
      <c r="AG136" s="315" t="e">
        <f>SUM($Q$10:T136)</f>
        <v>#DIV/0!</v>
      </c>
      <c r="AH136" s="315" t="e">
        <f>SUM($Q$10:U136)</f>
        <v>#DIV/0!</v>
      </c>
      <c r="AI136" s="315" t="e">
        <f>SUM($Q$10:V136)</f>
        <v>#DIV/0!</v>
      </c>
      <c r="AJ136" s="315" t="e">
        <f>SUM($Q$10:W136)</f>
        <v>#DIV/0!</v>
      </c>
      <c r="AK136" s="315" t="e">
        <f>SUM($Q$10:X136)</f>
        <v>#DIV/0!</v>
      </c>
      <c r="AL136" s="315" t="e">
        <f>SUM($Q$10:Y136)</f>
        <v>#DIV/0!</v>
      </c>
      <c r="AM136" s="315" t="e">
        <f>SUM($Q$10:Z136)</f>
        <v>#DIV/0!</v>
      </c>
      <c r="AN136" s="315" t="e">
        <f>SUM($Q$10:AA136)</f>
        <v>#DIV/0!</v>
      </c>
      <c r="AO136" s="315" t="e">
        <f>SUM($Q$10:AB136)</f>
        <v>#DIV/0!</v>
      </c>
      <c r="AP136" s="127"/>
      <c r="AQ136" s="127"/>
      <c r="AR136" s="65"/>
      <c r="AS136" s="65"/>
      <c r="AT136" s="280"/>
      <c r="AU136" s="280"/>
      <c r="AV136" s="280"/>
      <c r="AW136" s="280"/>
      <c r="AX136" s="177"/>
      <c r="AY136" s="177"/>
      <c r="AZ136" s="177"/>
      <c r="BA136" s="177"/>
      <c r="BB136" s="177"/>
      <c r="BC136" s="177"/>
      <c r="BD136" s="177"/>
      <c r="BE136" s="177"/>
      <c r="BF136" s="177"/>
      <c r="BG136" s="177"/>
      <c r="BH136" s="177"/>
      <c r="BI136" s="177"/>
      <c r="BJ136" s="177"/>
      <c r="BK136" s="177"/>
      <c r="BL136" s="177"/>
      <c r="BM136" s="179"/>
    </row>
    <row r="137" spans="1:65" s="6" customFormat="1" ht="39" customHeight="1" x14ac:dyDescent="0.25">
      <c r="A137" s="257"/>
      <c r="B137" s="65"/>
      <c r="C137" s="65"/>
      <c r="D137" s="65"/>
      <c r="E137" s="65"/>
      <c r="F137" s="63"/>
      <c r="G137" s="64" t="s">
        <v>161</v>
      </c>
      <c r="H137" s="72"/>
      <c r="I137" s="64"/>
      <c r="J137" s="64"/>
      <c r="K137" s="62" t="s">
        <v>127</v>
      </c>
      <c r="L137" s="74" t="s">
        <v>403</v>
      </c>
      <c r="M137" s="63" t="s">
        <v>298</v>
      </c>
      <c r="N137" s="63" t="s">
        <v>332</v>
      </c>
      <c r="O137" s="63" t="s">
        <v>333</v>
      </c>
      <c r="P137" s="126" t="s">
        <v>13</v>
      </c>
      <c r="Q137" s="262">
        <v>0</v>
      </c>
      <c r="R137" s="262">
        <v>0</v>
      </c>
      <c r="S137" s="262">
        <v>0</v>
      </c>
      <c r="T137" s="316"/>
      <c r="U137" s="316"/>
      <c r="V137" s="316"/>
      <c r="W137" s="316"/>
      <c r="X137" s="316"/>
      <c r="Y137" s="316"/>
      <c r="Z137" s="316"/>
      <c r="AA137" s="316"/>
      <c r="AB137" s="316"/>
      <c r="AC137" s="295">
        <f>SUM(Q137:AB137)</f>
        <v>0</v>
      </c>
      <c r="AD137" s="294">
        <f>+Q137</f>
        <v>0</v>
      </c>
      <c r="AE137" s="315">
        <f>SUM($Q$11:R137)</f>
        <v>5388.6536993870341</v>
      </c>
      <c r="AF137" s="315">
        <f>SUM($Q$11:S137)</f>
        <v>8895.3412151186731</v>
      </c>
      <c r="AG137" s="315" t="e">
        <f>SUM($Q$11:T137)</f>
        <v>#DIV/0!</v>
      </c>
      <c r="AH137" s="315" t="e">
        <f>SUM($Q$11:U137)</f>
        <v>#DIV/0!</v>
      </c>
      <c r="AI137" s="315" t="e">
        <f>SUM($Q$11:V137)</f>
        <v>#DIV/0!</v>
      </c>
      <c r="AJ137" s="315" t="e">
        <f>SUM($Q$11:W137)</f>
        <v>#DIV/0!</v>
      </c>
      <c r="AK137" s="315" t="e">
        <f>SUM($Q$11:X137)</f>
        <v>#DIV/0!</v>
      </c>
      <c r="AL137" s="315" t="e">
        <f>SUM($Q$11:Y137)</f>
        <v>#DIV/0!</v>
      </c>
      <c r="AM137" s="315" t="e">
        <f>SUM($Q$11:Z137)</f>
        <v>#DIV/0!</v>
      </c>
      <c r="AN137" s="315" t="e">
        <f>SUM($Q$11:AA137)</f>
        <v>#DIV/0!</v>
      </c>
      <c r="AO137" s="315" t="e">
        <f>SUM($Q$11:AB137)</f>
        <v>#DIV/0!</v>
      </c>
      <c r="AP137" s="127" t="s">
        <v>530</v>
      </c>
      <c r="AQ137" s="127" t="s">
        <v>793</v>
      </c>
      <c r="AR137" s="127" t="s">
        <v>530</v>
      </c>
      <c r="AS137" s="127" t="s">
        <v>793</v>
      </c>
      <c r="AT137" s="127" t="s">
        <v>530</v>
      </c>
      <c r="AU137" s="127" t="s">
        <v>793</v>
      </c>
      <c r="AV137" s="280"/>
      <c r="AW137" s="280"/>
      <c r="AX137" s="177"/>
      <c r="AY137" s="177"/>
      <c r="AZ137" s="177"/>
      <c r="BA137" s="177"/>
      <c r="BB137" s="177"/>
      <c r="BC137" s="177"/>
      <c r="BD137" s="177"/>
      <c r="BE137" s="177"/>
      <c r="BF137" s="177"/>
      <c r="BG137" s="177"/>
      <c r="BH137" s="177"/>
      <c r="BI137" s="177"/>
      <c r="BJ137" s="177"/>
      <c r="BK137" s="177"/>
      <c r="BL137" s="177"/>
      <c r="BM137" s="179"/>
    </row>
    <row r="138" spans="1:65" s="6" customFormat="1" ht="39" customHeight="1" x14ac:dyDescent="0.25">
      <c r="A138" s="257"/>
      <c r="B138" s="65"/>
      <c r="C138" s="65"/>
      <c r="D138" s="65"/>
      <c r="E138" s="65"/>
      <c r="F138" s="63"/>
      <c r="G138" s="64" t="s">
        <v>161</v>
      </c>
      <c r="H138" s="72"/>
      <c r="I138" s="64"/>
      <c r="J138" s="64"/>
      <c r="K138" s="62" t="s">
        <v>127</v>
      </c>
      <c r="L138" s="74" t="s">
        <v>403</v>
      </c>
      <c r="M138" s="63" t="s">
        <v>298</v>
      </c>
      <c r="N138" s="63" t="s">
        <v>332</v>
      </c>
      <c r="O138" s="63" t="s">
        <v>333</v>
      </c>
      <c r="P138" s="126" t="s">
        <v>14</v>
      </c>
      <c r="Q138" s="278">
        <v>0</v>
      </c>
      <c r="R138" s="278">
        <v>0</v>
      </c>
      <c r="S138" s="278">
        <v>0</v>
      </c>
      <c r="T138" s="278" t="e">
        <f t="shared" ref="T138:AB138" si="484">+T137/T136</f>
        <v>#DIV/0!</v>
      </c>
      <c r="U138" s="278">
        <f t="shared" si="484"/>
        <v>0</v>
      </c>
      <c r="V138" s="278" t="e">
        <f t="shared" si="484"/>
        <v>#DIV/0!</v>
      </c>
      <c r="W138" s="278" t="e">
        <f t="shared" si="484"/>
        <v>#DIV/0!</v>
      </c>
      <c r="X138" s="278" t="e">
        <f t="shared" si="484"/>
        <v>#DIV/0!</v>
      </c>
      <c r="Y138" s="278">
        <f t="shared" si="484"/>
        <v>0</v>
      </c>
      <c r="Z138" s="278" t="e">
        <f t="shared" si="484"/>
        <v>#DIV/0!</v>
      </c>
      <c r="AA138" s="278" t="e">
        <f t="shared" si="484"/>
        <v>#DIV/0!</v>
      </c>
      <c r="AB138" s="278">
        <f t="shared" si="484"/>
        <v>0</v>
      </c>
      <c r="AC138" s="278">
        <f>+AC137/AC136</f>
        <v>0</v>
      </c>
      <c r="AD138" s="121" t="e">
        <f>AD137/AD136</f>
        <v>#DIV/0!</v>
      </c>
      <c r="AE138" s="121">
        <f t="shared" ref="AE138" si="485">AE137/AE136</f>
        <v>1</v>
      </c>
      <c r="AF138" s="121">
        <f t="shared" ref="AF138" si="486">AF137/AF136</f>
        <v>1</v>
      </c>
      <c r="AG138" s="121" t="e">
        <f t="shared" ref="AG138" si="487">AG137/AG136</f>
        <v>#DIV/0!</v>
      </c>
      <c r="AH138" s="121" t="e">
        <f t="shared" ref="AH138" si="488">AH137/AH136</f>
        <v>#DIV/0!</v>
      </c>
      <c r="AI138" s="121" t="e">
        <f t="shared" ref="AI138" si="489">AI137/AI136</f>
        <v>#DIV/0!</v>
      </c>
      <c r="AJ138" s="121" t="e">
        <f t="shared" ref="AJ138" si="490">AJ137/AJ136</f>
        <v>#DIV/0!</v>
      </c>
      <c r="AK138" s="121" t="e">
        <f t="shared" ref="AK138" si="491">AK137/AK136</f>
        <v>#DIV/0!</v>
      </c>
      <c r="AL138" s="121" t="e">
        <f t="shared" ref="AL138" si="492">AL137/AL136</f>
        <v>#DIV/0!</v>
      </c>
      <c r="AM138" s="121" t="e">
        <f t="shared" ref="AM138" si="493">AM137/AM136</f>
        <v>#DIV/0!</v>
      </c>
      <c r="AN138" s="121" t="e">
        <f t="shared" ref="AN138" si="494">AN137/AN136</f>
        <v>#DIV/0!</v>
      </c>
      <c r="AO138" s="121" t="e">
        <f t="shared" ref="AO138" si="495">AO137/AO136</f>
        <v>#DIV/0!</v>
      </c>
      <c r="AP138" s="127"/>
      <c r="AQ138" s="127"/>
      <c r="AR138" s="65"/>
      <c r="AS138" s="65"/>
      <c r="AT138" s="280"/>
      <c r="AU138" s="280"/>
      <c r="AV138" s="280"/>
      <c r="AW138" s="280"/>
      <c r="AX138" s="177"/>
      <c r="AY138" s="177"/>
      <c r="AZ138" s="177"/>
      <c r="BA138" s="177"/>
      <c r="BB138" s="177"/>
      <c r="BC138" s="177"/>
      <c r="BD138" s="177"/>
      <c r="BE138" s="177"/>
      <c r="BF138" s="177"/>
      <c r="BG138" s="177"/>
      <c r="BH138" s="177"/>
      <c r="BI138" s="177"/>
      <c r="BJ138" s="177"/>
      <c r="BK138" s="177"/>
      <c r="BL138" s="177"/>
      <c r="BM138" s="179"/>
    </row>
    <row r="139" spans="1:65" s="6" customFormat="1" ht="39" customHeight="1" x14ac:dyDescent="0.25">
      <c r="A139" s="257" t="s">
        <v>65</v>
      </c>
      <c r="B139" s="65" t="s">
        <v>100</v>
      </c>
      <c r="C139" s="65" t="s">
        <v>15</v>
      </c>
      <c r="D139" s="63">
        <f>+D136+1</f>
        <v>44</v>
      </c>
      <c r="E139" s="63">
        <v>2</v>
      </c>
      <c r="F139" s="63">
        <v>9</v>
      </c>
      <c r="G139" s="64" t="s">
        <v>533</v>
      </c>
      <c r="H139" s="72">
        <v>41</v>
      </c>
      <c r="I139" s="64" t="s">
        <v>41</v>
      </c>
      <c r="J139" s="64" t="s">
        <v>114</v>
      </c>
      <c r="K139" s="62" t="s">
        <v>127</v>
      </c>
      <c r="L139" s="74" t="s">
        <v>401</v>
      </c>
      <c r="M139" s="63" t="s">
        <v>298</v>
      </c>
      <c r="N139" s="63" t="s">
        <v>332</v>
      </c>
      <c r="O139" s="63" t="s">
        <v>333</v>
      </c>
      <c r="P139" s="126" t="s">
        <v>12</v>
      </c>
      <c r="Q139" s="262">
        <v>3</v>
      </c>
      <c r="R139" s="262">
        <v>4</v>
      </c>
      <c r="S139" s="262">
        <v>3</v>
      </c>
      <c r="T139" s="262">
        <v>3</v>
      </c>
      <c r="U139" s="262">
        <v>3</v>
      </c>
      <c r="V139" s="262">
        <v>3</v>
      </c>
      <c r="W139" s="262">
        <v>3</v>
      </c>
      <c r="X139" s="262">
        <v>4</v>
      </c>
      <c r="Y139" s="262">
        <v>3</v>
      </c>
      <c r="Z139" s="262">
        <v>4</v>
      </c>
      <c r="AA139" s="262">
        <v>4</v>
      </c>
      <c r="AB139" s="262">
        <v>4</v>
      </c>
      <c r="AC139" s="262">
        <f>SUM(Q139:AB139)</f>
        <v>41</v>
      </c>
      <c r="AD139" s="294">
        <f>+Q139</f>
        <v>3</v>
      </c>
      <c r="AE139" s="315">
        <f>SUM($Q$10:R139)</f>
        <v>5395.6536993870341</v>
      </c>
      <c r="AF139" s="315">
        <f>SUM($Q$10:S139)</f>
        <v>8905.3412151186731</v>
      </c>
      <c r="AG139" s="315" t="e">
        <f>SUM($Q$10:T139)</f>
        <v>#DIV/0!</v>
      </c>
      <c r="AH139" s="315" t="e">
        <f>SUM($Q$10:U139)</f>
        <v>#DIV/0!</v>
      </c>
      <c r="AI139" s="315" t="e">
        <f>SUM($Q$10:V139)</f>
        <v>#DIV/0!</v>
      </c>
      <c r="AJ139" s="315" t="e">
        <f>SUM($Q$10:W139)</f>
        <v>#DIV/0!</v>
      </c>
      <c r="AK139" s="315" t="e">
        <f>SUM($Q$10:X139)</f>
        <v>#DIV/0!</v>
      </c>
      <c r="AL139" s="315" t="e">
        <f>SUM($Q$10:Y139)</f>
        <v>#DIV/0!</v>
      </c>
      <c r="AM139" s="315" t="e">
        <f>SUM($Q$10:Z139)</f>
        <v>#DIV/0!</v>
      </c>
      <c r="AN139" s="315" t="e">
        <f>SUM($Q$10:AA139)</f>
        <v>#DIV/0!</v>
      </c>
      <c r="AO139" s="315" t="e">
        <f>SUM($Q$10:AB139)</f>
        <v>#DIV/0!</v>
      </c>
      <c r="AP139" s="127"/>
      <c r="AQ139" s="127"/>
      <c r="AR139" s="65"/>
      <c r="AS139" s="65"/>
      <c r="AT139" s="280"/>
      <c r="AU139" s="280"/>
      <c r="AV139" s="280"/>
      <c r="AW139" s="280"/>
      <c r="AX139" s="177"/>
      <c r="AY139" s="177"/>
      <c r="AZ139" s="177"/>
      <c r="BA139" s="177"/>
      <c r="BB139" s="177"/>
      <c r="BC139" s="177"/>
      <c r="BD139" s="177"/>
      <c r="BE139" s="177"/>
      <c r="BF139" s="177"/>
      <c r="BG139" s="177"/>
      <c r="BH139" s="177"/>
      <c r="BI139" s="177"/>
      <c r="BJ139" s="177"/>
      <c r="BK139" s="177"/>
      <c r="BL139" s="177"/>
      <c r="BM139" s="179"/>
    </row>
    <row r="140" spans="1:65" s="6" customFormat="1" ht="39" customHeight="1" x14ac:dyDescent="0.25">
      <c r="A140" s="257"/>
      <c r="B140" s="65"/>
      <c r="C140" s="65"/>
      <c r="D140" s="65"/>
      <c r="E140" s="65"/>
      <c r="F140" s="63"/>
      <c r="G140" s="64" t="s">
        <v>533</v>
      </c>
      <c r="H140" s="72"/>
      <c r="I140" s="64"/>
      <c r="J140" s="64"/>
      <c r="K140" s="62" t="s">
        <v>127</v>
      </c>
      <c r="L140" s="74" t="s">
        <v>401</v>
      </c>
      <c r="M140" s="63" t="s">
        <v>298</v>
      </c>
      <c r="N140" s="63" t="s">
        <v>332</v>
      </c>
      <c r="O140" s="63" t="s">
        <v>333</v>
      </c>
      <c r="P140" s="126" t="s">
        <v>13</v>
      </c>
      <c r="Q140" s="262">
        <v>3</v>
      </c>
      <c r="R140" s="262">
        <v>4</v>
      </c>
      <c r="S140" s="262">
        <v>3</v>
      </c>
      <c r="T140" s="316"/>
      <c r="U140" s="316"/>
      <c r="V140" s="316"/>
      <c r="W140" s="316"/>
      <c r="X140" s="316"/>
      <c r="Y140" s="316"/>
      <c r="Z140" s="316"/>
      <c r="AA140" s="316"/>
      <c r="AB140" s="316"/>
      <c r="AC140" s="262">
        <f>SUM(Q140:AB140)</f>
        <v>10</v>
      </c>
      <c r="AD140" s="294">
        <f>+Q140</f>
        <v>3</v>
      </c>
      <c r="AE140" s="315">
        <f>SUM($Q$11:R140)</f>
        <v>5402.6536993870341</v>
      </c>
      <c r="AF140" s="315">
        <f>SUM($Q$11:S140)</f>
        <v>8915.3412151186731</v>
      </c>
      <c r="AG140" s="315" t="e">
        <f>SUM($Q$11:T140)</f>
        <v>#DIV/0!</v>
      </c>
      <c r="AH140" s="315" t="e">
        <f>SUM($Q$11:U140)</f>
        <v>#DIV/0!</v>
      </c>
      <c r="AI140" s="315" t="e">
        <f>SUM($Q$11:V140)</f>
        <v>#DIV/0!</v>
      </c>
      <c r="AJ140" s="315" t="e">
        <f>SUM($Q$11:W140)</f>
        <v>#DIV/0!</v>
      </c>
      <c r="AK140" s="315" t="e">
        <f>SUM($Q$11:X140)</f>
        <v>#DIV/0!</v>
      </c>
      <c r="AL140" s="315" t="e">
        <f>SUM($Q$11:Y140)</f>
        <v>#DIV/0!</v>
      </c>
      <c r="AM140" s="315" t="e">
        <f>SUM($Q$11:Z140)</f>
        <v>#DIV/0!</v>
      </c>
      <c r="AN140" s="315" t="e">
        <f>SUM($Q$11:AA140)</f>
        <v>#DIV/0!</v>
      </c>
      <c r="AO140" s="315" t="e">
        <f>SUM($Q$11:AB140)</f>
        <v>#DIV/0!</v>
      </c>
      <c r="AP140" s="127" t="s">
        <v>794</v>
      </c>
      <c r="AQ140" s="299" t="s">
        <v>795</v>
      </c>
      <c r="AR140" s="127" t="s">
        <v>796</v>
      </c>
      <c r="AS140" s="65" t="s">
        <v>797</v>
      </c>
      <c r="AT140" s="127" t="s">
        <v>798</v>
      </c>
      <c r="AU140" s="65" t="s">
        <v>799</v>
      </c>
      <c r="AV140" s="280"/>
      <c r="AW140" s="280"/>
      <c r="AX140" s="177"/>
      <c r="AY140" s="177"/>
      <c r="AZ140" s="177"/>
      <c r="BA140" s="177"/>
      <c r="BB140" s="177"/>
      <c r="BC140" s="177"/>
      <c r="BD140" s="177"/>
      <c r="BE140" s="177"/>
      <c r="BF140" s="177"/>
      <c r="BG140" s="177"/>
      <c r="BH140" s="177"/>
      <c r="BI140" s="177"/>
      <c r="BJ140" s="177"/>
      <c r="BK140" s="177"/>
      <c r="BL140" s="177"/>
      <c r="BM140" s="179"/>
    </row>
    <row r="141" spans="1:65" s="6" customFormat="1" ht="39" customHeight="1" x14ac:dyDescent="0.25">
      <c r="A141" s="257"/>
      <c r="B141" s="65"/>
      <c r="C141" s="65"/>
      <c r="D141" s="65"/>
      <c r="E141" s="65"/>
      <c r="F141" s="63"/>
      <c r="G141" s="64" t="s">
        <v>533</v>
      </c>
      <c r="H141" s="72"/>
      <c r="I141" s="64"/>
      <c r="J141" s="64"/>
      <c r="K141" s="62" t="s">
        <v>127</v>
      </c>
      <c r="L141" s="74" t="s">
        <v>401</v>
      </c>
      <c r="M141" s="63" t="s">
        <v>298</v>
      </c>
      <c r="N141" s="63" t="s">
        <v>332</v>
      </c>
      <c r="O141" s="63" t="s">
        <v>333</v>
      </c>
      <c r="P141" s="126" t="s">
        <v>14</v>
      </c>
      <c r="Q141" s="278">
        <f t="shared" ref="Q141:AB141" si="496">+Q140/Q139</f>
        <v>1</v>
      </c>
      <c r="R141" s="278">
        <f t="shared" si="496"/>
        <v>1</v>
      </c>
      <c r="S141" s="278">
        <f t="shared" si="496"/>
        <v>1</v>
      </c>
      <c r="T141" s="278">
        <f t="shared" si="496"/>
        <v>0</v>
      </c>
      <c r="U141" s="278">
        <f t="shared" si="496"/>
        <v>0</v>
      </c>
      <c r="V141" s="278">
        <f t="shared" si="496"/>
        <v>0</v>
      </c>
      <c r="W141" s="278">
        <f t="shared" si="496"/>
        <v>0</v>
      </c>
      <c r="X141" s="278">
        <f t="shared" si="496"/>
        <v>0</v>
      </c>
      <c r="Y141" s="278">
        <f t="shared" si="496"/>
        <v>0</v>
      </c>
      <c r="Z141" s="278">
        <f t="shared" si="496"/>
        <v>0</v>
      </c>
      <c r="AA141" s="278">
        <f t="shared" si="496"/>
        <v>0</v>
      </c>
      <c r="AB141" s="278">
        <f t="shared" si="496"/>
        <v>0</v>
      </c>
      <c r="AC141" s="278">
        <f>+AC140/AC139</f>
        <v>0.24390243902439024</v>
      </c>
      <c r="AD141" s="121">
        <f>AD140/AD139</f>
        <v>1</v>
      </c>
      <c r="AE141" s="121">
        <f t="shared" ref="AE141" si="497">AE140/AE139</f>
        <v>1.0012973404873622</v>
      </c>
      <c r="AF141" s="121">
        <f t="shared" ref="AF141" si="498">AF140/AF139</f>
        <v>1.0011229215993456</v>
      </c>
      <c r="AG141" s="121" t="e">
        <f t="shared" ref="AG141" si="499">AG140/AG139</f>
        <v>#DIV/0!</v>
      </c>
      <c r="AH141" s="121" t="e">
        <f t="shared" ref="AH141" si="500">AH140/AH139</f>
        <v>#DIV/0!</v>
      </c>
      <c r="AI141" s="121" t="e">
        <f t="shared" ref="AI141" si="501">AI140/AI139</f>
        <v>#DIV/0!</v>
      </c>
      <c r="AJ141" s="121" t="e">
        <f t="shared" ref="AJ141" si="502">AJ140/AJ139</f>
        <v>#DIV/0!</v>
      </c>
      <c r="AK141" s="121" t="e">
        <f t="shared" ref="AK141" si="503">AK140/AK139</f>
        <v>#DIV/0!</v>
      </c>
      <c r="AL141" s="121" t="e">
        <f t="shared" ref="AL141" si="504">AL140/AL139</f>
        <v>#DIV/0!</v>
      </c>
      <c r="AM141" s="121" t="e">
        <f t="shared" ref="AM141" si="505">AM140/AM139</f>
        <v>#DIV/0!</v>
      </c>
      <c r="AN141" s="121" t="e">
        <f t="shared" ref="AN141" si="506">AN140/AN139</f>
        <v>#DIV/0!</v>
      </c>
      <c r="AO141" s="121" t="e">
        <f t="shared" ref="AO141" si="507">AO140/AO139</f>
        <v>#DIV/0!</v>
      </c>
      <c r="AP141" s="127"/>
      <c r="AQ141" s="127"/>
      <c r="AR141" s="65"/>
      <c r="AS141" s="65"/>
      <c r="AT141" s="280"/>
      <c r="AU141" s="280"/>
      <c r="AV141" s="280"/>
      <c r="AW141" s="280"/>
      <c r="AX141" s="177"/>
      <c r="AY141" s="177"/>
      <c r="AZ141" s="177"/>
      <c r="BA141" s="177"/>
      <c r="BB141" s="177"/>
      <c r="BC141" s="177"/>
      <c r="BD141" s="177"/>
      <c r="BE141" s="177"/>
      <c r="BF141" s="177"/>
      <c r="BG141" s="177"/>
      <c r="BH141" s="177"/>
      <c r="BI141" s="177"/>
      <c r="BJ141" s="177"/>
      <c r="BK141" s="177"/>
      <c r="BL141" s="177"/>
      <c r="BM141" s="179"/>
    </row>
    <row r="142" spans="1:65" s="53" customFormat="1" ht="39" customHeight="1" x14ac:dyDescent="0.25">
      <c r="A142" s="257" t="s">
        <v>65</v>
      </c>
      <c r="B142" s="65" t="s">
        <v>100</v>
      </c>
      <c r="C142" s="65" t="s">
        <v>15</v>
      </c>
      <c r="D142" s="63">
        <f>+D139+1</f>
        <v>45</v>
      </c>
      <c r="E142" s="63">
        <v>3</v>
      </c>
      <c r="F142" s="63">
        <v>10</v>
      </c>
      <c r="G142" s="64" t="s">
        <v>800</v>
      </c>
      <c r="H142" s="72">
        <v>48</v>
      </c>
      <c r="I142" s="64" t="s">
        <v>41</v>
      </c>
      <c r="J142" s="64" t="s">
        <v>114</v>
      </c>
      <c r="K142" s="62" t="s">
        <v>127</v>
      </c>
      <c r="L142" s="74" t="s">
        <v>401</v>
      </c>
      <c r="M142" s="63" t="s">
        <v>298</v>
      </c>
      <c r="N142" s="63" t="s">
        <v>332</v>
      </c>
      <c r="O142" s="63" t="s">
        <v>333</v>
      </c>
      <c r="P142" s="126" t="s">
        <v>12</v>
      </c>
      <c r="Q142" s="262">
        <v>0</v>
      </c>
      <c r="R142" s="262">
        <v>4</v>
      </c>
      <c r="S142" s="262">
        <v>4</v>
      </c>
      <c r="T142" s="262">
        <v>7</v>
      </c>
      <c r="U142" s="262">
        <v>4</v>
      </c>
      <c r="V142" s="262">
        <v>4</v>
      </c>
      <c r="W142" s="262">
        <v>4</v>
      </c>
      <c r="X142" s="262">
        <v>5</v>
      </c>
      <c r="Y142" s="262">
        <v>4</v>
      </c>
      <c r="Z142" s="262">
        <v>4</v>
      </c>
      <c r="AA142" s="262">
        <v>4</v>
      </c>
      <c r="AB142" s="262">
        <v>4</v>
      </c>
      <c r="AC142" s="262">
        <f>SUM(Q142:AB142)</f>
        <v>48</v>
      </c>
      <c r="AD142" s="294">
        <f>+Q142</f>
        <v>0</v>
      </c>
      <c r="AE142" s="315">
        <f>SUM($Q$10:R142)</f>
        <v>5408.6536993870341</v>
      </c>
      <c r="AF142" s="315">
        <f>SUM($Q$10:S142)</f>
        <v>8926.3412151186731</v>
      </c>
      <c r="AG142" s="315" t="e">
        <f>SUM($Q$10:T142)</f>
        <v>#DIV/0!</v>
      </c>
      <c r="AH142" s="315" t="e">
        <f>SUM($Q$10:U142)</f>
        <v>#DIV/0!</v>
      </c>
      <c r="AI142" s="315" t="e">
        <f>SUM($Q$10:V142)</f>
        <v>#DIV/0!</v>
      </c>
      <c r="AJ142" s="315" t="e">
        <f>SUM($Q$10:W142)</f>
        <v>#DIV/0!</v>
      </c>
      <c r="AK142" s="315" t="e">
        <f>SUM($Q$10:X142)</f>
        <v>#DIV/0!</v>
      </c>
      <c r="AL142" s="315" t="e">
        <f>SUM($Q$10:Y142)</f>
        <v>#DIV/0!</v>
      </c>
      <c r="AM142" s="315" t="e">
        <f>SUM($Q$10:Z142)</f>
        <v>#DIV/0!</v>
      </c>
      <c r="AN142" s="315" t="e">
        <f>SUM($Q$10:AA142)</f>
        <v>#DIV/0!</v>
      </c>
      <c r="AO142" s="315" t="e">
        <f>SUM($Q$10:AB142)</f>
        <v>#DIV/0!</v>
      </c>
      <c r="AP142" s="300"/>
      <c r="AQ142" s="300"/>
      <c r="AR142" s="65" t="s">
        <v>803</v>
      </c>
      <c r="AS142" s="65" t="s">
        <v>804</v>
      </c>
      <c r="AT142" s="301"/>
      <c r="AU142" s="301"/>
      <c r="AV142" s="301"/>
      <c r="AW142" s="301"/>
      <c r="AX142" s="141"/>
      <c r="AY142" s="141"/>
      <c r="AZ142" s="141"/>
      <c r="BA142" s="141"/>
      <c r="BB142" s="141"/>
      <c r="BC142" s="141"/>
      <c r="BD142" s="141"/>
      <c r="BE142" s="141"/>
      <c r="BF142" s="141"/>
      <c r="BG142" s="141"/>
      <c r="BH142" s="141"/>
      <c r="BI142" s="141"/>
      <c r="BJ142" s="141"/>
      <c r="BK142" s="141"/>
      <c r="BL142" s="141"/>
      <c r="BM142" s="86"/>
    </row>
    <row r="143" spans="1:65" s="53" customFormat="1" ht="39" customHeight="1" x14ac:dyDescent="0.25">
      <c r="A143" s="257"/>
      <c r="B143" s="65"/>
      <c r="C143" s="65"/>
      <c r="D143" s="65"/>
      <c r="E143" s="65"/>
      <c r="F143" s="63"/>
      <c r="G143" s="64" t="s">
        <v>800</v>
      </c>
      <c r="H143" s="72"/>
      <c r="I143" s="64"/>
      <c r="J143" s="64"/>
      <c r="K143" s="62" t="s">
        <v>127</v>
      </c>
      <c r="L143" s="74" t="s">
        <v>401</v>
      </c>
      <c r="M143" s="63" t="s">
        <v>298</v>
      </c>
      <c r="N143" s="63" t="s">
        <v>332</v>
      </c>
      <c r="O143" s="63" t="s">
        <v>333</v>
      </c>
      <c r="P143" s="126" t="s">
        <v>13</v>
      </c>
      <c r="Q143" s="262">
        <v>0</v>
      </c>
      <c r="R143" s="262">
        <v>6</v>
      </c>
      <c r="S143" s="262">
        <v>4</v>
      </c>
      <c r="T143" s="318"/>
      <c r="U143" s="318"/>
      <c r="V143" s="318"/>
      <c r="W143" s="318"/>
      <c r="X143" s="318"/>
      <c r="Y143" s="318"/>
      <c r="Z143" s="318"/>
      <c r="AA143" s="318"/>
      <c r="AB143" s="318"/>
      <c r="AC143" s="262">
        <f>SUM(Q143:AB143)</f>
        <v>10</v>
      </c>
      <c r="AD143" s="294">
        <f>+Q143</f>
        <v>0</v>
      </c>
      <c r="AE143" s="315">
        <f>SUM($Q$11:R143)</f>
        <v>5414.6536993870341</v>
      </c>
      <c r="AF143" s="315">
        <f>SUM($Q$11:S143)</f>
        <v>8936.3412151186731</v>
      </c>
      <c r="AG143" s="315" t="e">
        <f>SUM($Q$11:T143)</f>
        <v>#DIV/0!</v>
      </c>
      <c r="AH143" s="315" t="e">
        <f>SUM($Q$11:U143)</f>
        <v>#DIV/0!</v>
      </c>
      <c r="AI143" s="315" t="e">
        <f>SUM($Q$11:V143)</f>
        <v>#DIV/0!</v>
      </c>
      <c r="AJ143" s="315" t="e">
        <f>SUM($Q$11:W143)</f>
        <v>#DIV/0!</v>
      </c>
      <c r="AK143" s="315" t="e">
        <f>SUM($Q$11:X143)</f>
        <v>#DIV/0!</v>
      </c>
      <c r="AL143" s="315" t="e">
        <f>SUM($Q$11:Y143)</f>
        <v>#DIV/0!</v>
      </c>
      <c r="AM143" s="315" t="e">
        <f>SUM($Q$11:Z143)</f>
        <v>#DIV/0!</v>
      </c>
      <c r="AN143" s="315" t="e">
        <f>SUM($Q$11:AA143)</f>
        <v>#DIV/0!</v>
      </c>
      <c r="AO143" s="315" t="e">
        <f>SUM($Q$11:AB143)</f>
        <v>#DIV/0!</v>
      </c>
      <c r="AP143" s="127" t="s">
        <v>529</v>
      </c>
      <c r="AQ143" s="299" t="s">
        <v>535</v>
      </c>
      <c r="AR143" s="127" t="s">
        <v>529</v>
      </c>
      <c r="AS143" s="65" t="s">
        <v>534</v>
      </c>
      <c r="AT143" s="127" t="s">
        <v>801</v>
      </c>
      <c r="AU143" s="63" t="s">
        <v>802</v>
      </c>
      <c r="AV143" s="301"/>
      <c r="AW143" s="301"/>
      <c r="AX143" s="141"/>
      <c r="AY143" s="141"/>
      <c r="AZ143" s="141"/>
      <c r="BA143" s="141"/>
      <c r="BB143" s="141"/>
      <c r="BC143" s="141"/>
      <c r="BD143" s="141"/>
      <c r="BE143" s="141"/>
      <c r="BF143" s="141"/>
      <c r="BG143" s="141"/>
      <c r="BH143" s="141"/>
      <c r="BI143" s="141"/>
      <c r="BJ143" s="141"/>
      <c r="BK143" s="141"/>
      <c r="BL143" s="141"/>
      <c r="BM143" s="86"/>
    </row>
    <row r="144" spans="1:65" s="53" customFormat="1" ht="39" customHeight="1" x14ac:dyDescent="0.25">
      <c r="A144" s="257"/>
      <c r="B144" s="65"/>
      <c r="C144" s="65"/>
      <c r="D144" s="65"/>
      <c r="E144" s="65"/>
      <c r="F144" s="63"/>
      <c r="G144" s="64" t="s">
        <v>800</v>
      </c>
      <c r="H144" s="72"/>
      <c r="I144" s="64"/>
      <c r="J144" s="64"/>
      <c r="K144" s="62" t="s">
        <v>127</v>
      </c>
      <c r="L144" s="74" t="s">
        <v>401</v>
      </c>
      <c r="M144" s="63" t="s">
        <v>298</v>
      </c>
      <c r="N144" s="63" t="s">
        <v>332</v>
      </c>
      <c r="O144" s="63" t="s">
        <v>333</v>
      </c>
      <c r="P144" s="126" t="s">
        <v>14</v>
      </c>
      <c r="Q144" s="274">
        <v>0</v>
      </c>
      <c r="R144" s="274">
        <f t="shared" ref="R144:AB144" si="508">+R143/R142</f>
        <v>1.5</v>
      </c>
      <c r="S144" s="274">
        <f t="shared" si="508"/>
        <v>1</v>
      </c>
      <c r="T144" s="274">
        <f t="shared" si="508"/>
        <v>0</v>
      </c>
      <c r="U144" s="274">
        <f t="shared" si="508"/>
        <v>0</v>
      </c>
      <c r="V144" s="274">
        <f t="shared" si="508"/>
        <v>0</v>
      </c>
      <c r="W144" s="274">
        <f t="shared" si="508"/>
        <v>0</v>
      </c>
      <c r="X144" s="274">
        <f t="shared" si="508"/>
        <v>0</v>
      </c>
      <c r="Y144" s="274">
        <f t="shared" si="508"/>
        <v>0</v>
      </c>
      <c r="Z144" s="274">
        <f t="shared" si="508"/>
        <v>0</v>
      </c>
      <c r="AA144" s="274">
        <f t="shared" si="508"/>
        <v>0</v>
      </c>
      <c r="AB144" s="274">
        <f t="shared" si="508"/>
        <v>0</v>
      </c>
      <c r="AC144" s="278">
        <f>+AC143/AC142</f>
        <v>0.20833333333333334</v>
      </c>
      <c r="AD144" s="121" t="e">
        <f>AD143/AD142</f>
        <v>#DIV/0!</v>
      </c>
      <c r="AE144" s="121">
        <f t="shared" ref="AE144" si="509">AE143/AE142</f>
        <v>1.0011093333634358</v>
      </c>
      <c r="AF144" s="121">
        <f t="shared" ref="AF144" si="510">AF143/AF142</f>
        <v>1.001120279827872</v>
      </c>
      <c r="AG144" s="121" t="e">
        <f t="shared" ref="AG144" si="511">AG143/AG142</f>
        <v>#DIV/0!</v>
      </c>
      <c r="AH144" s="121" t="e">
        <f t="shared" ref="AH144" si="512">AH143/AH142</f>
        <v>#DIV/0!</v>
      </c>
      <c r="AI144" s="121" t="e">
        <f t="shared" ref="AI144" si="513">AI143/AI142</f>
        <v>#DIV/0!</v>
      </c>
      <c r="AJ144" s="121" t="e">
        <f t="shared" ref="AJ144" si="514">AJ143/AJ142</f>
        <v>#DIV/0!</v>
      </c>
      <c r="AK144" s="121" t="e">
        <f t="shared" ref="AK144" si="515">AK143/AK142</f>
        <v>#DIV/0!</v>
      </c>
      <c r="AL144" s="121" t="e">
        <f t="shared" ref="AL144" si="516">AL143/AL142</f>
        <v>#DIV/0!</v>
      </c>
      <c r="AM144" s="121" t="e">
        <f t="shared" ref="AM144" si="517">AM143/AM142</f>
        <v>#DIV/0!</v>
      </c>
      <c r="AN144" s="121" t="e">
        <f t="shared" ref="AN144" si="518">AN143/AN142</f>
        <v>#DIV/0!</v>
      </c>
      <c r="AO144" s="121" t="e">
        <f t="shared" ref="AO144" si="519">AO143/AO142</f>
        <v>#DIV/0!</v>
      </c>
      <c r="AP144" s="300"/>
      <c r="AQ144" s="300"/>
      <c r="AR144" s="209"/>
      <c r="AS144" s="209"/>
      <c r="AT144" s="301"/>
      <c r="AU144" s="301"/>
      <c r="AV144" s="301"/>
      <c r="AW144" s="301"/>
      <c r="AX144" s="141"/>
      <c r="AY144" s="141"/>
      <c r="AZ144" s="141"/>
      <c r="BA144" s="141"/>
      <c r="BB144" s="141"/>
      <c r="BC144" s="141"/>
      <c r="BD144" s="141"/>
      <c r="BE144" s="141"/>
      <c r="BF144" s="141"/>
      <c r="BG144" s="141"/>
      <c r="BH144" s="141"/>
      <c r="BI144" s="141"/>
      <c r="BJ144" s="141"/>
      <c r="BK144" s="141"/>
      <c r="BL144" s="141"/>
      <c r="BM144" s="86"/>
    </row>
    <row r="145" spans="1:66" s="6" customFormat="1" ht="39" customHeight="1" x14ac:dyDescent="0.25">
      <c r="A145" s="257" t="s">
        <v>65</v>
      </c>
      <c r="B145" s="65" t="s">
        <v>100</v>
      </c>
      <c r="C145" s="65" t="s">
        <v>15</v>
      </c>
      <c r="D145" s="63">
        <f>+D142+1</f>
        <v>46</v>
      </c>
      <c r="E145" s="63">
        <v>4</v>
      </c>
      <c r="F145" s="63">
        <v>11</v>
      </c>
      <c r="G145" s="64" t="s">
        <v>162</v>
      </c>
      <c r="H145" s="72">
        <v>2</v>
      </c>
      <c r="I145" s="64" t="s">
        <v>41</v>
      </c>
      <c r="J145" s="64" t="s">
        <v>114</v>
      </c>
      <c r="K145" s="62" t="s">
        <v>127</v>
      </c>
      <c r="L145" s="74" t="s">
        <v>401</v>
      </c>
      <c r="M145" s="63" t="s">
        <v>298</v>
      </c>
      <c r="N145" s="63" t="s">
        <v>332</v>
      </c>
      <c r="O145" s="63" t="s">
        <v>333</v>
      </c>
      <c r="P145" s="126" t="s">
        <v>12</v>
      </c>
      <c r="Q145" s="262">
        <v>0</v>
      </c>
      <c r="R145" s="262">
        <v>0</v>
      </c>
      <c r="S145" s="262">
        <v>0</v>
      </c>
      <c r="T145" s="262">
        <v>0</v>
      </c>
      <c r="U145" s="262">
        <v>0</v>
      </c>
      <c r="V145" s="262">
        <v>0</v>
      </c>
      <c r="W145" s="262">
        <v>0</v>
      </c>
      <c r="X145" s="262">
        <v>1</v>
      </c>
      <c r="Y145" s="262">
        <v>0</v>
      </c>
      <c r="Z145" s="262">
        <v>0</v>
      </c>
      <c r="AA145" s="262">
        <v>1</v>
      </c>
      <c r="AB145" s="262">
        <v>0</v>
      </c>
      <c r="AC145" s="262">
        <f>SUM(Q145:AB145)</f>
        <v>2</v>
      </c>
      <c r="AD145" s="294">
        <f>+Q145</f>
        <v>0</v>
      </c>
      <c r="AE145" s="315">
        <f>SUM($Q$10:R145)</f>
        <v>5416.1536993870341</v>
      </c>
      <c r="AF145" s="315">
        <f>SUM($Q$10:S145)</f>
        <v>8938.8412151186731</v>
      </c>
      <c r="AG145" s="315" t="e">
        <f>SUM($Q$10:T145)</f>
        <v>#DIV/0!</v>
      </c>
      <c r="AH145" s="315" t="e">
        <f>SUM($Q$10:U145)</f>
        <v>#DIV/0!</v>
      </c>
      <c r="AI145" s="315" t="e">
        <f>SUM($Q$10:V145)</f>
        <v>#DIV/0!</v>
      </c>
      <c r="AJ145" s="315" t="e">
        <f>SUM($Q$10:W145)</f>
        <v>#DIV/0!</v>
      </c>
      <c r="AK145" s="315" t="e">
        <f>SUM($Q$10:X145)</f>
        <v>#DIV/0!</v>
      </c>
      <c r="AL145" s="315" t="e">
        <f>SUM($Q$10:Y145)</f>
        <v>#DIV/0!</v>
      </c>
      <c r="AM145" s="315" t="e">
        <f>SUM($Q$10:Z145)</f>
        <v>#DIV/0!</v>
      </c>
      <c r="AN145" s="315" t="e">
        <f>SUM($Q$10:AA145)</f>
        <v>#DIV/0!</v>
      </c>
      <c r="AO145" s="315" t="e">
        <f>SUM($Q$10:AB145)</f>
        <v>#DIV/0!</v>
      </c>
      <c r="AP145" s="127"/>
      <c r="AQ145" s="127"/>
      <c r="AR145" s="65"/>
      <c r="AS145" s="65"/>
      <c r="AT145" s="280"/>
      <c r="AU145" s="280"/>
      <c r="AV145" s="280"/>
      <c r="AW145" s="280"/>
      <c r="AX145" s="177"/>
      <c r="AY145" s="177"/>
      <c r="AZ145" s="177"/>
      <c r="BA145" s="177"/>
      <c r="BB145" s="177"/>
      <c r="BC145" s="177"/>
      <c r="BD145" s="177"/>
      <c r="BE145" s="177"/>
      <c r="BF145" s="177"/>
      <c r="BG145" s="177"/>
      <c r="BH145" s="177"/>
      <c r="BI145" s="177"/>
      <c r="BJ145" s="177"/>
      <c r="BK145" s="177"/>
      <c r="BL145" s="177"/>
      <c r="BM145" s="179"/>
    </row>
    <row r="146" spans="1:66" s="6" customFormat="1" ht="39" customHeight="1" x14ac:dyDescent="0.25">
      <c r="A146" s="257"/>
      <c r="B146" s="65"/>
      <c r="C146" s="65"/>
      <c r="D146" s="65"/>
      <c r="E146" s="65"/>
      <c r="F146" s="63"/>
      <c r="G146" s="64" t="s">
        <v>162</v>
      </c>
      <c r="H146" s="72"/>
      <c r="I146" s="64"/>
      <c r="J146" s="64"/>
      <c r="K146" s="62" t="s">
        <v>127</v>
      </c>
      <c r="L146" s="74" t="s">
        <v>401</v>
      </c>
      <c r="M146" s="63" t="s">
        <v>298</v>
      </c>
      <c r="N146" s="63" t="s">
        <v>332</v>
      </c>
      <c r="O146" s="63" t="s">
        <v>333</v>
      </c>
      <c r="P146" s="126" t="s">
        <v>13</v>
      </c>
      <c r="Q146" s="262">
        <v>0</v>
      </c>
      <c r="R146" s="262">
        <v>0</v>
      </c>
      <c r="S146" s="262">
        <v>0</v>
      </c>
      <c r="T146" s="316"/>
      <c r="U146" s="316"/>
      <c r="V146" s="316"/>
      <c r="W146" s="316"/>
      <c r="X146" s="316"/>
      <c r="Y146" s="316"/>
      <c r="Z146" s="316"/>
      <c r="AA146" s="316"/>
      <c r="AB146" s="316"/>
      <c r="AC146" s="262">
        <f>SUM(Q146:AB146)</f>
        <v>0</v>
      </c>
      <c r="AD146" s="294">
        <f>+Q146</f>
        <v>0</v>
      </c>
      <c r="AE146" s="315">
        <f>SUM($Q$11:R146)</f>
        <v>5416.1536993870341</v>
      </c>
      <c r="AF146" s="315">
        <f>SUM($Q$11:S146)</f>
        <v>8938.8412151186731</v>
      </c>
      <c r="AG146" s="315" t="e">
        <f>SUM($Q$11:T146)</f>
        <v>#DIV/0!</v>
      </c>
      <c r="AH146" s="315" t="e">
        <f>SUM($Q$11:U146)</f>
        <v>#DIV/0!</v>
      </c>
      <c r="AI146" s="315" t="e">
        <f>SUM($Q$11:V146)</f>
        <v>#DIV/0!</v>
      </c>
      <c r="AJ146" s="315" t="e">
        <f>SUM($Q$11:W146)</f>
        <v>#DIV/0!</v>
      </c>
      <c r="AK146" s="315" t="e">
        <f>SUM($Q$11:X146)</f>
        <v>#DIV/0!</v>
      </c>
      <c r="AL146" s="315" t="e">
        <f>SUM($Q$11:Y146)</f>
        <v>#DIV/0!</v>
      </c>
      <c r="AM146" s="315" t="e">
        <f>SUM($Q$11:Z146)</f>
        <v>#DIV/0!</v>
      </c>
      <c r="AN146" s="315" t="e">
        <f>SUM($Q$11:AA146)</f>
        <v>#DIV/0!</v>
      </c>
      <c r="AO146" s="315" t="e">
        <f>SUM($Q$11:AB146)</f>
        <v>#DIV/0!</v>
      </c>
      <c r="AP146" s="127" t="s">
        <v>530</v>
      </c>
      <c r="AQ146" s="299" t="s">
        <v>536</v>
      </c>
      <c r="AR146" s="127" t="s">
        <v>530</v>
      </c>
      <c r="AS146" s="299" t="s">
        <v>536</v>
      </c>
      <c r="AT146" s="127" t="s">
        <v>530</v>
      </c>
      <c r="AU146" s="299" t="s">
        <v>536</v>
      </c>
      <c r="AV146" s="280"/>
      <c r="AW146" s="280"/>
      <c r="AX146" s="177"/>
      <c r="AY146" s="177"/>
      <c r="AZ146" s="177"/>
      <c r="BA146" s="177"/>
      <c r="BB146" s="177"/>
      <c r="BC146" s="177"/>
      <c r="BD146" s="177"/>
      <c r="BE146" s="177"/>
      <c r="BF146" s="177"/>
      <c r="BG146" s="177"/>
      <c r="BH146" s="177"/>
      <c r="BI146" s="177"/>
      <c r="BJ146" s="177"/>
      <c r="BK146" s="177"/>
      <c r="BL146" s="177"/>
      <c r="BM146" s="179"/>
    </row>
    <row r="147" spans="1:66" s="6" customFormat="1" ht="39" customHeight="1" x14ac:dyDescent="0.25">
      <c r="A147" s="257"/>
      <c r="B147" s="65"/>
      <c r="C147" s="65"/>
      <c r="D147" s="65"/>
      <c r="E147" s="65"/>
      <c r="F147" s="63"/>
      <c r="G147" s="64" t="s">
        <v>162</v>
      </c>
      <c r="H147" s="72"/>
      <c r="I147" s="64"/>
      <c r="J147" s="64"/>
      <c r="K147" s="62" t="s">
        <v>127</v>
      </c>
      <c r="L147" s="74" t="s">
        <v>401</v>
      </c>
      <c r="M147" s="63" t="s">
        <v>298</v>
      </c>
      <c r="N147" s="63" t="s">
        <v>332</v>
      </c>
      <c r="O147" s="63" t="s">
        <v>333</v>
      </c>
      <c r="P147" s="126" t="s">
        <v>14</v>
      </c>
      <c r="Q147" s="278">
        <v>0</v>
      </c>
      <c r="R147" s="278">
        <v>0</v>
      </c>
      <c r="S147" s="278">
        <v>0</v>
      </c>
      <c r="T147" s="278" t="e">
        <f t="shared" ref="T147:AB147" si="520">+T146/T145</f>
        <v>#DIV/0!</v>
      </c>
      <c r="U147" s="278" t="e">
        <f t="shared" si="520"/>
        <v>#DIV/0!</v>
      </c>
      <c r="V147" s="278" t="e">
        <f t="shared" si="520"/>
        <v>#DIV/0!</v>
      </c>
      <c r="W147" s="278" t="e">
        <f t="shared" si="520"/>
        <v>#DIV/0!</v>
      </c>
      <c r="X147" s="278">
        <f t="shared" si="520"/>
        <v>0</v>
      </c>
      <c r="Y147" s="278" t="e">
        <f t="shared" si="520"/>
        <v>#DIV/0!</v>
      </c>
      <c r="Z147" s="278" t="e">
        <f t="shared" si="520"/>
        <v>#DIV/0!</v>
      </c>
      <c r="AA147" s="278">
        <f t="shared" si="520"/>
        <v>0</v>
      </c>
      <c r="AB147" s="278" t="e">
        <f t="shared" si="520"/>
        <v>#DIV/0!</v>
      </c>
      <c r="AC147" s="278">
        <f>+AC146/AC145</f>
        <v>0</v>
      </c>
      <c r="AD147" s="121" t="e">
        <f>AD146/AD145</f>
        <v>#DIV/0!</v>
      </c>
      <c r="AE147" s="121">
        <f t="shared" ref="AE147" si="521">AE146/AE145</f>
        <v>1</v>
      </c>
      <c r="AF147" s="121">
        <f t="shared" ref="AF147" si="522">AF146/AF145</f>
        <v>1</v>
      </c>
      <c r="AG147" s="121" t="e">
        <f t="shared" ref="AG147" si="523">AG146/AG145</f>
        <v>#DIV/0!</v>
      </c>
      <c r="AH147" s="121" t="e">
        <f t="shared" ref="AH147" si="524">AH146/AH145</f>
        <v>#DIV/0!</v>
      </c>
      <c r="AI147" s="121" t="e">
        <f t="shared" ref="AI147" si="525">AI146/AI145</f>
        <v>#DIV/0!</v>
      </c>
      <c r="AJ147" s="121" t="e">
        <f t="shared" ref="AJ147" si="526">AJ146/AJ145</f>
        <v>#DIV/0!</v>
      </c>
      <c r="AK147" s="121" t="e">
        <f t="shared" ref="AK147" si="527">AK146/AK145</f>
        <v>#DIV/0!</v>
      </c>
      <c r="AL147" s="121" t="e">
        <f t="shared" ref="AL147" si="528">AL146/AL145</f>
        <v>#DIV/0!</v>
      </c>
      <c r="AM147" s="121" t="e">
        <f t="shared" ref="AM147" si="529">AM146/AM145</f>
        <v>#DIV/0!</v>
      </c>
      <c r="AN147" s="121" t="e">
        <f t="shared" ref="AN147" si="530">AN146/AN145</f>
        <v>#DIV/0!</v>
      </c>
      <c r="AO147" s="121" t="e">
        <f t="shared" ref="AO147" si="531">AO146/AO145</f>
        <v>#DIV/0!</v>
      </c>
      <c r="AP147" s="127"/>
      <c r="AQ147" s="127"/>
      <c r="AR147" s="65"/>
      <c r="AS147" s="65"/>
      <c r="AT147" s="280"/>
      <c r="AU147" s="280"/>
      <c r="AV147" s="280"/>
      <c r="AW147" s="280"/>
      <c r="AX147" s="177"/>
      <c r="AY147" s="177"/>
      <c r="AZ147" s="177"/>
      <c r="BA147" s="177"/>
      <c r="BB147" s="177"/>
      <c r="BC147" s="177"/>
      <c r="BD147" s="177"/>
      <c r="BE147" s="177"/>
      <c r="BF147" s="177"/>
      <c r="BG147" s="177"/>
      <c r="BH147" s="177"/>
      <c r="BI147" s="177"/>
      <c r="BJ147" s="177"/>
      <c r="BK147" s="177"/>
      <c r="BL147" s="177"/>
      <c r="BM147" s="179"/>
    </row>
    <row r="148" spans="1:66" s="6" customFormat="1" ht="39" customHeight="1" x14ac:dyDescent="0.25">
      <c r="A148" s="257" t="s">
        <v>65</v>
      </c>
      <c r="B148" s="65" t="s">
        <v>100</v>
      </c>
      <c r="C148" s="65" t="s">
        <v>15</v>
      </c>
      <c r="D148" s="63">
        <f>+D145+1</f>
        <v>47</v>
      </c>
      <c r="E148" s="63">
        <v>5</v>
      </c>
      <c r="F148" s="63">
        <v>12</v>
      </c>
      <c r="G148" s="64" t="s">
        <v>163</v>
      </c>
      <c r="H148" s="72">
        <v>43</v>
      </c>
      <c r="I148" s="64" t="s">
        <v>41</v>
      </c>
      <c r="J148" s="64" t="s">
        <v>114</v>
      </c>
      <c r="K148" s="62" t="s">
        <v>127</v>
      </c>
      <c r="L148" s="74" t="s">
        <v>401</v>
      </c>
      <c r="M148" s="63" t="s">
        <v>298</v>
      </c>
      <c r="N148" s="63" t="s">
        <v>332</v>
      </c>
      <c r="O148" s="63" t="s">
        <v>333</v>
      </c>
      <c r="P148" s="126" t="s">
        <v>12</v>
      </c>
      <c r="Q148" s="262">
        <v>4</v>
      </c>
      <c r="R148" s="262">
        <v>4</v>
      </c>
      <c r="S148" s="262">
        <v>4</v>
      </c>
      <c r="T148" s="262">
        <v>4</v>
      </c>
      <c r="U148" s="262">
        <v>3</v>
      </c>
      <c r="V148" s="262">
        <v>4</v>
      </c>
      <c r="W148" s="262">
        <v>4</v>
      </c>
      <c r="X148" s="262">
        <v>3</v>
      </c>
      <c r="Y148" s="262">
        <v>3</v>
      </c>
      <c r="Z148" s="262">
        <v>4</v>
      </c>
      <c r="AA148" s="262">
        <v>3</v>
      </c>
      <c r="AB148" s="262">
        <v>3</v>
      </c>
      <c r="AC148" s="262">
        <f>SUM(Q148:AB148)</f>
        <v>43</v>
      </c>
      <c r="AD148" s="294">
        <f>+Q148</f>
        <v>4</v>
      </c>
      <c r="AE148" s="315">
        <f>SUM($Q$10:R148)</f>
        <v>5424.1536993870341</v>
      </c>
      <c r="AF148" s="315">
        <f>SUM($Q$10:S148)</f>
        <v>8950.8412151186731</v>
      </c>
      <c r="AG148" s="315" t="e">
        <f>SUM($Q$10:T148)</f>
        <v>#DIV/0!</v>
      </c>
      <c r="AH148" s="315" t="e">
        <f>SUM($Q$10:U148)</f>
        <v>#DIV/0!</v>
      </c>
      <c r="AI148" s="315" t="e">
        <f>SUM($Q$10:V148)</f>
        <v>#DIV/0!</v>
      </c>
      <c r="AJ148" s="315" t="e">
        <f>SUM($Q$10:W148)</f>
        <v>#DIV/0!</v>
      </c>
      <c r="AK148" s="315" t="e">
        <f>SUM($Q$10:X148)</f>
        <v>#DIV/0!</v>
      </c>
      <c r="AL148" s="315" t="e">
        <f>SUM($Q$10:Y148)</f>
        <v>#DIV/0!</v>
      </c>
      <c r="AM148" s="315" t="e">
        <f>SUM($Q$10:Z148)</f>
        <v>#DIV/0!</v>
      </c>
      <c r="AN148" s="315" t="e">
        <f>SUM($Q$10:AA148)</f>
        <v>#DIV/0!</v>
      </c>
      <c r="AO148" s="315" t="e">
        <f>SUM($Q$10:AB148)</f>
        <v>#DIV/0!</v>
      </c>
      <c r="AP148" s="127"/>
      <c r="AQ148" s="127"/>
      <c r="AR148" s="65"/>
      <c r="AS148" s="65"/>
      <c r="AT148" s="280"/>
      <c r="AU148" s="280"/>
      <c r="AV148" s="280"/>
      <c r="AW148" s="280"/>
      <c r="AX148" s="177"/>
      <c r="AY148" s="177"/>
      <c r="AZ148" s="177"/>
      <c r="BA148" s="177"/>
      <c r="BB148" s="177"/>
      <c r="BC148" s="177"/>
      <c r="BD148" s="177"/>
      <c r="BE148" s="177"/>
      <c r="BF148" s="177"/>
      <c r="BG148" s="177"/>
      <c r="BH148" s="177"/>
      <c r="BI148" s="177"/>
      <c r="BJ148" s="177"/>
      <c r="BK148" s="177"/>
      <c r="BL148" s="177"/>
      <c r="BM148" s="179"/>
    </row>
    <row r="149" spans="1:66" s="6" customFormat="1" ht="39" customHeight="1" x14ac:dyDescent="0.25">
      <c r="A149" s="257"/>
      <c r="B149" s="65"/>
      <c r="C149" s="65"/>
      <c r="D149" s="65"/>
      <c r="E149" s="65"/>
      <c r="F149" s="63"/>
      <c r="G149" s="64" t="s">
        <v>163</v>
      </c>
      <c r="H149" s="72"/>
      <c r="I149" s="64"/>
      <c r="J149" s="64"/>
      <c r="K149" s="62" t="s">
        <v>127</v>
      </c>
      <c r="L149" s="74" t="s">
        <v>401</v>
      </c>
      <c r="M149" s="63" t="s">
        <v>298</v>
      </c>
      <c r="N149" s="63" t="s">
        <v>332</v>
      </c>
      <c r="O149" s="63" t="s">
        <v>333</v>
      </c>
      <c r="P149" s="126" t="s">
        <v>13</v>
      </c>
      <c r="Q149" s="262">
        <v>4</v>
      </c>
      <c r="R149" s="262">
        <v>4</v>
      </c>
      <c r="S149" s="262">
        <v>4</v>
      </c>
      <c r="T149" s="316"/>
      <c r="U149" s="316"/>
      <c r="V149" s="316"/>
      <c r="W149" s="316"/>
      <c r="X149" s="316"/>
      <c r="Y149" s="316"/>
      <c r="Z149" s="316"/>
      <c r="AA149" s="316"/>
      <c r="AB149" s="316"/>
      <c r="AC149" s="262">
        <f>SUM(Q149:AB149)</f>
        <v>12</v>
      </c>
      <c r="AD149" s="294">
        <f>+Q149</f>
        <v>4</v>
      </c>
      <c r="AE149" s="315">
        <f>SUM($Q$11:R149)</f>
        <v>5432.1536993870341</v>
      </c>
      <c r="AF149" s="315">
        <f>SUM($Q$11:S149)</f>
        <v>8962.8412151186731</v>
      </c>
      <c r="AG149" s="315" t="e">
        <f>SUM($Q$11:T149)</f>
        <v>#DIV/0!</v>
      </c>
      <c r="AH149" s="315" t="e">
        <f>SUM($Q$11:U149)</f>
        <v>#DIV/0!</v>
      </c>
      <c r="AI149" s="315" t="e">
        <f>SUM($Q$11:V149)</f>
        <v>#DIV/0!</v>
      </c>
      <c r="AJ149" s="315" t="e">
        <f>SUM($Q$11:W149)</f>
        <v>#DIV/0!</v>
      </c>
      <c r="AK149" s="315" t="e">
        <f>SUM($Q$11:X149)</f>
        <v>#DIV/0!</v>
      </c>
      <c r="AL149" s="315" t="e">
        <f>SUM($Q$11:Y149)</f>
        <v>#DIV/0!</v>
      </c>
      <c r="AM149" s="315" t="e">
        <f>SUM($Q$11:Z149)</f>
        <v>#DIV/0!</v>
      </c>
      <c r="AN149" s="315" t="e">
        <f>SUM($Q$11:AA149)</f>
        <v>#DIV/0!</v>
      </c>
      <c r="AO149" s="315" t="e">
        <f>SUM($Q$11:AB149)</f>
        <v>#DIV/0!</v>
      </c>
      <c r="AP149" s="127" t="s">
        <v>805</v>
      </c>
      <c r="AQ149" s="299" t="s">
        <v>806</v>
      </c>
      <c r="AR149" s="127" t="s">
        <v>529</v>
      </c>
      <c r="AS149" s="65" t="s">
        <v>807</v>
      </c>
      <c r="AT149" s="127" t="s">
        <v>808</v>
      </c>
      <c r="AU149" s="310" t="s">
        <v>809</v>
      </c>
      <c r="AV149" s="280"/>
      <c r="AW149" s="280"/>
      <c r="AX149" s="177"/>
      <c r="AY149" s="177"/>
      <c r="AZ149" s="177"/>
      <c r="BA149" s="177"/>
      <c r="BB149" s="177"/>
      <c r="BC149" s="177"/>
      <c r="BD149" s="177"/>
      <c r="BE149" s="177"/>
      <c r="BF149" s="177"/>
      <c r="BG149" s="177"/>
      <c r="BH149" s="177"/>
      <c r="BI149" s="177"/>
      <c r="BJ149" s="177"/>
      <c r="BK149" s="177"/>
      <c r="BL149" s="177"/>
      <c r="BM149" s="179"/>
    </row>
    <row r="150" spans="1:66" s="6" customFormat="1" ht="39" customHeight="1" x14ac:dyDescent="0.25">
      <c r="A150" s="257"/>
      <c r="B150" s="65"/>
      <c r="C150" s="65"/>
      <c r="D150" s="65"/>
      <c r="E150" s="65"/>
      <c r="F150" s="63"/>
      <c r="G150" s="64" t="s">
        <v>163</v>
      </c>
      <c r="H150" s="72"/>
      <c r="I150" s="64"/>
      <c r="J150" s="64"/>
      <c r="K150" s="62" t="s">
        <v>127</v>
      </c>
      <c r="L150" s="74" t="s">
        <v>401</v>
      </c>
      <c r="M150" s="63" t="s">
        <v>298</v>
      </c>
      <c r="N150" s="63" t="s">
        <v>332</v>
      </c>
      <c r="O150" s="63" t="s">
        <v>333</v>
      </c>
      <c r="P150" s="126" t="s">
        <v>14</v>
      </c>
      <c r="Q150" s="278">
        <f t="shared" ref="Q150:AB150" si="532">+Q149/Q148</f>
        <v>1</v>
      </c>
      <c r="R150" s="278">
        <f t="shared" si="532"/>
        <v>1</v>
      </c>
      <c r="S150" s="278">
        <f t="shared" si="532"/>
        <v>1</v>
      </c>
      <c r="T150" s="278">
        <f t="shared" si="532"/>
        <v>0</v>
      </c>
      <c r="U150" s="278">
        <f t="shared" si="532"/>
        <v>0</v>
      </c>
      <c r="V150" s="278">
        <f t="shared" si="532"/>
        <v>0</v>
      </c>
      <c r="W150" s="278">
        <f t="shared" si="532"/>
        <v>0</v>
      </c>
      <c r="X150" s="278">
        <f t="shared" si="532"/>
        <v>0</v>
      </c>
      <c r="Y150" s="278">
        <f t="shared" si="532"/>
        <v>0</v>
      </c>
      <c r="Z150" s="278">
        <f t="shared" si="532"/>
        <v>0</v>
      </c>
      <c r="AA150" s="278">
        <f t="shared" si="532"/>
        <v>0</v>
      </c>
      <c r="AB150" s="278">
        <f t="shared" si="532"/>
        <v>0</v>
      </c>
      <c r="AC150" s="278">
        <f>+AC149/AC148</f>
        <v>0.27906976744186046</v>
      </c>
      <c r="AD150" s="121">
        <f>AD149/AD148</f>
        <v>1</v>
      </c>
      <c r="AE150" s="121">
        <f t="shared" ref="AE150" si="533">AE149/AE148</f>
        <v>1.0014748844600225</v>
      </c>
      <c r="AF150" s="121">
        <f t="shared" ref="AF150" si="534">AF149/AF148</f>
        <v>1.0013406561139451</v>
      </c>
      <c r="AG150" s="121" t="e">
        <f t="shared" ref="AG150" si="535">AG149/AG148</f>
        <v>#DIV/0!</v>
      </c>
      <c r="AH150" s="121" t="e">
        <f t="shared" ref="AH150" si="536">AH149/AH148</f>
        <v>#DIV/0!</v>
      </c>
      <c r="AI150" s="121" t="e">
        <f t="shared" ref="AI150" si="537">AI149/AI148</f>
        <v>#DIV/0!</v>
      </c>
      <c r="AJ150" s="121" t="e">
        <f t="shared" ref="AJ150" si="538">AJ149/AJ148</f>
        <v>#DIV/0!</v>
      </c>
      <c r="AK150" s="121" t="e">
        <f t="shared" ref="AK150" si="539">AK149/AK148</f>
        <v>#DIV/0!</v>
      </c>
      <c r="AL150" s="121" t="e">
        <f t="shared" ref="AL150" si="540">AL149/AL148</f>
        <v>#DIV/0!</v>
      </c>
      <c r="AM150" s="121" t="e">
        <f t="shared" ref="AM150" si="541">AM149/AM148</f>
        <v>#DIV/0!</v>
      </c>
      <c r="AN150" s="121" t="e">
        <f t="shared" ref="AN150" si="542">AN149/AN148</f>
        <v>#DIV/0!</v>
      </c>
      <c r="AO150" s="121" t="e">
        <f t="shared" ref="AO150" si="543">AO149/AO148</f>
        <v>#DIV/0!</v>
      </c>
      <c r="AP150" s="127"/>
      <c r="AQ150" s="127"/>
      <c r="AR150" s="65"/>
      <c r="AS150" s="65"/>
      <c r="AT150" s="280"/>
      <c r="AU150" s="280"/>
      <c r="AV150" s="280"/>
      <c r="AW150" s="280"/>
      <c r="AX150" s="177"/>
      <c r="AY150" s="177"/>
      <c r="AZ150" s="177"/>
      <c r="BA150" s="177"/>
      <c r="BB150" s="177"/>
      <c r="BC150" s="177"/>
      <c r="BD150" s="177"/>
      <c r="BE150" s="177"/>
      <c r="BF150" s="177"/>
      <c r="BG150" s="177"/>
      <c r="BH150" s="177"/>
      <c r="BI150" s="177"/>
      <c r="BJ150" s="177"/>
      <c r="BK150" s="177"/>
      <c r="BL150" s="177"/>
      <c r="BM150" s="179"/>
    </row>
    <row r="151" spans="1:66" s="6" customFormat="1" ht="39" customHeight="1" x14ac:dyDescent="0.25">
      <c r="A151" s="257" t="s">
        <v>65</v>
      </c>
      <c r="B151" s="65" t="s">
        <v>100</v>
      </c>
      <c r="C151" s="65" t="s">
        <v>15</v>
      </c>
      <c r="D151" s="63">
        <f>+D148+1</f>
        <v>48</v>
      </c>
      <c r="E151" s="63">
        <v>6</v>
      </c>
      <c r="F151" s="63">
        <v>13</v>
      </c>
      <c r="G151" s="64" t="s">
        <v>164</v>
      </c>
      <c r="H151" s="72">
        <v>18</v>
      </c>
      <c r="I151" s="64" t="s">
        <v>41</v>
      </c>
      <c r="J151" s="64" t="s">
        <v>114</v>
      </c>
      <c r="K151" s="62" t="s">
        <v>127</v>
      </c>
      <c r="L151" s="74" t="s">
        <v>401</v>
      </c>
      <c r="M151" s="63" t="s">
        <v>298</v>
      </c>
      <c r="N151" s="63" t="s">
        <v>332</v>
      </c>
      <c r="O151" s="63" t="s">
        <v>333</v>
      </c>
      <c r="P151" s="126" t="s">
        <v>12</v>
      </c>
      <c r="Q151" s="262">
        <v>0</v>
      </c>
      <c r="R151" s="262">
        <v>2</v>
      </c>
      <c r="S151" s="262">
        <v>2</v>
      </c>
      <c r="T151" s="262">
        <v>2</v>
      </c>
      <c r="U151" s="262">
        <v>2</v>
      </c>
      <c r="V151" s="262">
        <v>3</v>
      </c>
      <c r="W151" s="262">
        <v>2</v>
      </c>
      <c r="X151" s="262">
        <v>0</v>
      </c>
      <c r="Y151" s="262">
        <v>2</v>
      </c>
      <c r="Z151" s="262">
        <v>1</v>
      </c>
      <c r="AA151" s="262">
        <v>1</v>
      </c>
      <c r="AB151" s="262">
        <v>1</v>
      </c>
      <c r="AC151" s="262">
        <f>SUM(Q151:AB151)</f>
        <v>18</v>
      </c>
      <c r="AD151" s="294">
        <f>+Q151</f>
        <v>0</v>
      </c>
      <c r="AE151" s="315">
        <f>SUM($Q$10:R151)</f>
        <v>5436.1536993870341</v>
      </c>
      <c r="AF151" s="315">
        <f>SUM($Q$10:S151)</f>
        <v>8969.8412151186731</v>
      </c>
      <c r="AG151" s="315" t="e">
        <f>SUM($Q$10:T151)</f>
        <v>#DIV/0!</v>
      </c>
      <c r="AH151" s="315" t="e">
        <f>SUM($Q$10:U151)</f>
        <v>#DIV/0!</v>
      </c>
      <c r="AI151" s="315" t="e">
        <f>SUM($Q$10:V151)</f>
        <v>#DIV/0!</v>
      </c>
      <c r="AJ151" s="315" t="e">
        <f>SUM($Q$10:W151)</f>
        <v>#DIV/0!</v>
      </c>
      <c r="AK151" s="315" t="e">
        <f>SUM($Q$10:X151)</f>
        <v>#DIV/0!</v>
      </c>
      <c r="AL151" s="315" t="e">
        <f>SUM($Q$10:Y151)</f>
        <v>#DIV/0!</v>
      </c>
      <c r="AM151" s="315" t="e">
        <f>SUM($Q$10:Z151)</f>
        <v>#DIV/0!</v>
      </c>
      <c r="AN151" s="315" t="e">
        <f>SUM($Q$10:AA151)</f>
        <v>#DIV/0!</v>
      </c>
      <c r="AO151" s="315" t="e">
        <f>SUM($Q$10:AB151)</f>
        <v>#DIV/0!</v>
      </c>
      <c r="AP151" s="127"/>
      <c r="AQ151" s="127"/>
      <c r="AR151" s="65"/>
      <c r="AS151" s="65"/>
      <c r="AT151" s="280"/>
      <c r="AU151" s="280"/>
      <c r="AV151" s="280"/>
      <c r="AW151" s="280"/>
      <c r="AX151" s="177"/>
      <c r="AY151" s="177"/>
      <c r="AZ151" s="177"/>
      <c r="BA151" s="177"/>
      <c r="BB151" s="177"/>
      <c r="BC151" s="177"/>
      <c r="BD151" s="177"/>
      <c r="BE151" s="177"/>
      <c r="BF151" s="177"/>
      <c r="BG151" s="177"/>
      <c r="BH151" s="177"/>
      <c r="BI151" s="177"/>
      <c r="BJ151" s="177"/>
      <c r="BK151" s="177"/>
      <c r="BL151" s="177"/>
      <c r="BM151" s="179"/>
    </row>
    <row r="152" spans="1:66" s="6" customFormat="1" ht="39" customHeight="1" x14ac:dyDescent="0.25">
      <c r="A152" s="257"/>
      <c r="B152" s="65"/>
      <c r="C152" s="65"/>
      <c r="D152" s="65"/>
      <c r="E152" s="65"/>
      <c r="F152" s="63"/>
      <c r="G152" s="64" t="s">
        <v>164</v>
      </c>
      <c r="H152" s="72"/>
      <c r="I152" s="64"/>
      <c r="J152" s="64"/>
      <c r="K152" s="62" t="s">
        <v>127</v>
      </c>
      <c r="L152" s="74" t="s">
        <v>401</v>
      </c>
      <c r="M152" s="63" t="s">
        <v>298</v>
      </c>
      <c r="N152" s="63" t="s">
        <v>332</v>
      </c>
      <c r="O152" s="63" t="s">
        <v>333</v>
      </c>
      <c r="P152" s="126" t="s">
        <v>13</v>
      </c>
      <c r="Q152" s="262">
        <v>0</v>
      </c>
      <c r="R152" s="262">
        <v>2</v>
      </c>
      <c r="S152" s="262">
        <v>2</v>
      </c>
      <c r="T152" s="316"/>
      <c r="U152" s="316"/>
      <c r="V152" s="316"/>
      <c r="W152" s="316"/>
      <c r="X152" s="316"/>
      <c r="Y152" s="316"/>
      <c r="Z152" s="316"/>
      <c r="AA152" s="316"/>
      <c r="AB152" s="316"/>
      <c r="AC152" s="262">
        <f>SUM(Q152:AB152)</f>
        <v>4</v>
      </c>
      <c r="AD152" s="294">
        <f>+Q152</f>
        <v>0</v>
      </c>
      <c r="AE152" s="315">
        <f>SUM($Q$11:R152)</f>
        <v>5438.1536993870341</v>
      </c>
      <c r="AF152" s="315">
        <f>SUM($Q$11:S152)</f>
        <v>8973.8412151186731</v>
      </c>
      <c r="AG152" s="315" t="e">
        <f>SUM($Q$11:T152)</f>
        <v>#DIV/0!</v>
      </c>
      <c r="AH152" s="315" t="e">
        <f>SUM($Q$11:U152)</f>
        <v>#DIV/0!</v>
      </c>
      <c r="AI152" s="315" t="e">
        <f>SUM($Q$11:V152)</f>
        <v>#DIV/0!</v>
      </c>
      <c r="AJ152" s="315" t="e">
        <f>SUM($Q$11:W152)</f>
        <v>#DIV/0!</v>
      </c>
      <c r="AK152" s="315" t="e">
        <f>SUM($Q$11:X152)</f>
        <v>#DIV/0!</v>
      </c>
      <c r="AL152" s="315" t="e">
        <f>SUM($Q$11:Y152)</f>
        <v>#DIV/0!</v>
      </c>
      <c r="AM152" s="315" t="e">
        <f>SUM($Q$11:Z152)</f>
        <v>#DIV/0!</v>
      </c>
      <c r="AN152" s="315" t="e">
        <f>SUM($Q$11:AA152)</f>
        <v>#DIV/0!</v>
      </c>
      <c r="AO152" s="315" t="e">
        <f>SUM($Q$11:AB152)</f>
        <v>#DIV/0!</v>
      </c>
      <c r="AP152" s="127" t="s">
        <v>530</v>
      </c>
      <c r="AQ152" s="299" t="s">
        <v>536</v>
      </c>
      <c r="AR152" s="127" t="s">
        <v>794</v>
      </c>
      <c r="AS152" s="299" t="s">
        <v>810</v>
      </c>
      <c r="AT152" s="63" t="s">
        <v>811</v>
      </c>
      <c r="AU152" s="310" t="s">
        <v>812</v>
      </c>
      <c r="AV152" s="280"/>
      <c r="AW152" s="280"/>
      <c r="AX152" s="177"/>
      <c r="AY152" s="177"/>
      <c r="AZ152" s="177"/>
      <c r="BA152" s="177"/>
      <c r="BB152" s="177"/>
      <c r="BC152" s="177"/>
      <c r="BD152" s="177"/>
      <c r="BE152" s="177"/>
      <c r="BF152" s="177"/>
      <c r="BG152" s="177"/>
      <c r="BH152" s="177"/>
      <c r="BI152" s="177"/>
      <c r="BJ152" s="177"/>
      <c r="BK152" s="177"/>
      <c r="BL152" s="177"/>
      <c r="BM152" s="179"/>
    </row>
    <row r="153" spans="1:66" s="6" customFormat="1" ht="39" customHeight="1" x14ac:dyDescent="0.25">
      <c r="A153" s="257"/>
      <c r="B153" s="65"/>
      <c r="C153" s="65"/>
      <c r="D153" s="65"/>
      <c r="E153" s="65"/>
      <c r="F153" s="63"/>
      <c r="G153" s="64" t="s">
        <v>164</v>
      </c>
      <c r="H153" s="72"/>
      <c r="I153" s="64"/>
      <c r="J153" s="64"/>
      <c r="K153" s="62" t="s">
        <v>127</v>
      </c>
      <c r="L153" s="74" t="s">
        <v>401</v>
      </c>
      <c r="M153" s="63" t="s">
        <v>298</v>
      </c>
      <c r="N153" s="63" t="s">
        <v>332</v>
      </c>
      <c r="O153" s="63" t="s">
        <v>333</v>
      </c>
      <c r="P153" s="126" t="s">
        <v>14</v>
      </c>
      <c r="Q153" s="278">
        <v>0</v>
      </c>
      <c r="R153" s="278">
        <f t="shared" ref="R153:AB153" si="544">+R152/R151</f>
        <v>1</v>
      </c>
      <c r="S153" s="278">
        <f t="shared" si="544"/>
        <v>1</v>
      </c>
      <c r="T153" s="278">
        <f t="shared" si="544"/>
        <v>0</v>
      </c>
      <c r="U153" s="278">
        <f t="shared" si="544"/>
        <v>0</v>
      </c>
      <c r="V153" s="278">
        <f t="shared" si="544"/>
        <v>0</v>
      </c>
      <c r="W153" s="278">
        <f t="shared" si="544"/>
        <v>0</v>
      </c>
      <c r="X153" s="278" t="e">
        <f t="shared" si="544"/>
        <v>#DIV/0!</v>
      </c>
      <c r="Y153" s="278">
        <f t="shared" si="544"/>
        <v>0</v>
      </c>
      <c r="Z153" s="278">
        <f t="shared" si="544"/>
        <v>0</v>
      </c>
      <c r="AA153" s="278">
        <f t="shared" si="544"/>
        <v>0</v>
      </c>
      <c r="AB153" s="278">
        <f t="shared" si="544"/>
        <v>0</v>
      </c>
      <c r="AC153" s="278">
        <f>+AC152/AC151</f>
        <v>0.22222222222222221</v>
      </c>
      <c r="AD153" s="121" t="e">
        <f>AD152/AD151</f>
        <v>#DIV/0!</v>
      </c>
      <c r="AE153" s="121">
        <f t="shared" ref="AE153" si="545">AE152/AE151</f>
        <v>1.0003679071841227</v>
      </c>
      <c r="AF153" s="121">
        <f t="shared" ref="AF153" si="546">AF152/AF151</f>
        <v>1.0004459387746194</v>
      </c>
      <c r="AG153" s="121" t="e">
        <f t="shared" ref="AG153" si="547">AG152/AG151</f>
        <v>#DIV/0!</v>
      </c>
      <c r="AH153" s="121" t="e">
        <f t="shared" ref="AH153" si="548">AH152/AH151</f>
        <v>#DIV/0!</v>
      </c>
      <c r="AI153" s="121" t="e">
        <f t="shared" ref="AI153" si="549">AI152/AI151</f>
        <v>#DIV/0!</v>
      </c>
      <c r="AJ153" s="121" t="e">
        <f t="shared" ref="AJ153" si="550">AJ152/AJ151</f>
        <v>#DIV/0!</v>
      </c>
      <c r="AK153" s="121" t="e">
        <f t="shared" ref="AK153" si="551">AK152/AK151</f>
        <v>#DIV/0!</v>
      </c>
      <c r="AL153" s="121" t="e">
        <f t="shared" ref="AL153" si="552">AL152/AL151</f>
        <v>#DIV/0!</v>
      </c>
      <c r="AM153" s="121" t="e">
        <f t="shared" ref="AM153" si="553">AM152/AM151</f>
        <v>#DIV/0!</v>
      </c>
      <c r="AN153" s="121" t="e">
        <f t="shared" ref="AN153" si="554">AN152/AN151</f>
        <v>#DIV/0!</v>
      </c>
      <c r="AO153" s="121" t="e">
        <f t="shared" ref="AO153" si="555">AO152/AO151</f>
        <v>#DIV/0!</v>
      </c>
      <c r="AP153" s="127"/>
      <c r="AQ153" s="127"/>
      <c r="AR153" s="65"/>
      <c r="AS153" s="65"/>
      <c r="AT153" s="280"/>
      <c r="AU153" s="280"/>
      <c r="AV153" s="280"/>
      <c r="AW153" s="280"/>
      <c r="AX153" s="177"/>
      <c r="AY153" s="177"/>
      <c r="AZ153" s="177"/>
      <c r="BA153" s="177"/>
      <c r="BB153" s="177"/>
      <c r="BC153" s="177"/>
      <c r="BD153" s="177"/>
      <c r="BE153" s="177"/>
      <c r="BF153" s="177"/>
      <c r="BG153" s="177"/>
      <c r="BH153" s="177"/>
      <c r="BI153" s="177"/>
      <c r="BJ153" s="177"/>
      <c r="BK153" s="177"/>
      <c r="BL153" s="177"/>
      <c r="BM153" s="179"/>
    </row>
    <row r="154" spans="1:66" s="53" customFormat="1" ht="119.25" customHeight="1" x14ac:dyDescent="0.25">
      <c r="A154" s="257" t="s">
        <v>65</v>
      </c>
      <c r="B154" s="65" t="s">
        <v>100</v>
      </c>
      <c r="C154" s="65" t="s">
        <v>15</v>
      </c>
      <c r="D154" s="63">
        <f>+D151+1</f>
        <v>49</v>
      </c>
      <c r="E154" s="63">
        <v>3</v>
      </c>
      <c r="F154" s="63">
        <v>14</v>
      </c>
      <c r="G154" s="64" t="s">
        <v>1103</v>
      </c>
      <c r="H154" s="72">
        <v>454</v>
      </c>
      <c r="I154" s="64" t="s">
        <v>41</v>
      </c>
      <c r="J154" s="64" t="s">
        <v>114</v>
      </c>
      <c r="K154" s="64" t="s">
        <v>125</v>
      </c>
      <c r="L154" s="63" t="s">
        <v>404</v>
      </c>
      <c r="M154" s="63" t="s">
        <v>298</v>
      </c>
      <c r="N154" s="63" t="s">
        <v>332</v>
      </c>
      <c r="O154" s="63" t="s">
        <v>333</v>
      </c>
      <c r="P154" s="126" t="s">
        <v>12</v>
      </c>
      <c r="Q154" s="294">
        <v>43</v>
      </c>
      <c r="R154" s="294">
        <v>0</v>
      </c>
      <c r="S154" s="294">
        <v>61</v>
      </c>
      <c r="T154" s="294">
        <v>131</v>
      </c>
      <c r="U154" s="294">
        <v>0</v>
      </c>
      <c r="V154" s="294">
        <v>61</v>
      </c>
      <c r="W154" s="294">
        <v>90</v>
      </c>
      <c r="X154" s="294">
        <v>0</v>
      </c>
      <c r="Y154" s="294">
        <v>0</v>
      </c>
      <c r="Z154" s="294">
        <v>68</v>
      </c>
      <c r="AA154" s="294">
        <v>0</v>
      </c>
      <c r="AB154" s="294">
        <v>0</v>
      </c>
      <c r="AC154" s="294">
        <f>SUM(Q154:AB154)</f>
        <v>454</v>
      </c>
      <c r="AD154" s="294">
        <f>+Q154</f>
        <v>43</v>
      </c>
      <c r="AE154" s="315">
        <f>SUM($Q$10:R154)</f>
        <v>5482.1536993870341</v>
      </c>
      <c r="AF154" s="315">
        <f>SUM($Q$10:S154)</f>
        <v>9079.8412151186731</v>
      </c>
      <c r="AG154" s="315" t="e">
        <f>SUM($Q$10:T154)</f>
        <v>#DIV/0!</v>
      </c>
      <c r="AH154" s="315" t="e">
        <f>SUM($Q$10:U154)</f>
        <v>#DIV/0!</v>
      </c>
      <c r="AI154" s="315" t="e">
        <f>SUM($Q$10:V154)</f>
        <v>#DIV/0!</v>
      </c>
      <c r="AJ154" s="315" t="e">
        <f>SUM($Q$10:W154)</f>
        <v>#DIV/0!</v>
      </c>
      <c r="AK154" s="315" t="e">
        <f>SUM($Q$10:X154)</f>
        <v>#DIV/0!</v>
      </c>
      <c r="AL154" s="315" t="e">
        <f>SUM($Q$10:Y154)</f>
        <v>#DIV/0!</v>
      </c>
      <c r="AM154" s="315" t="e">
        <f>SUM($Q$10:Z154)</f>
        <v>#DIV/0!</v>
      </c>
      <c r="AN154" s="315" t="e">
        <f>SUM($Q$10:AA154)</f>
        <v>#DIV/0!</v>
      </c>
      <c r="AO154" s="315" t="e">
        <f>SUM($Q$10:AB154)</f>
        <v>#DIV/0!</v>
      </c>
      <c r="AP154" s="127"/>
      <c r="AQ154" s="127"/>
      <c r="AR154" s="65"/>
      <c r="AS154" s="65"/>
      <c r="AT154" s="301"/>
      <c r="AU154" s="301"/>
      <c r="AV154" s="301"/>
      <c r="AW154" s="301"/>
      <c r="AX154" s="141"/>
      <c r="AY154" s="141"/>
      <c r="AZ154" s="141"/>
      <c r="BA154" s="141"/>
      <c r="BB154" s="141"/>
      <c r="BC154" s="141"/>
      <c r="BD154" s="141"/>
      <c r="BE154" s="141"/>
      <c r="BF154" s="141"/>
      <c r="BG154" s="141"/>
      <c r="BH154" s="141"/>
      <c r="BI154" s="141"/>
      <c r="BJ154" s="141"/>
      <c r="BK154" s="141"/>
      <c r="BL154" s="141"/>
      <c r="BM154" s="86"/>
    </row>
    <row r="155" spans="1:66" s="53" customFormat="1" ht="118.5" customHeight="1" x14ac:dyDescent="0.25">
      <c r="A155" s="257"/>
      <c r="B155" s="65"/>
      <c r="C155" s="65"/>
      <c r="D155" s="65"/>
      <c r="E155" s="65"/>
      <c r="F155" s="63"/>
      <c r="G155" s="64" t="s">
        <v>1102</v>
      </c>
      <c r="H155" s="72"/>
      <c r="I155" s="64"/>
      <c r="J155" s="64"/>
      <c r="K155" s="64" t="s">
        <v>125</v>
      </c>
      <c r="L155" s="63" t="s">
        <v>404</v>
      </c>
      <c r="M155" s="63" t="s">
        <v>298</v>
      </c>
      <c r="N155" s="63" t="s">
        <v>332</v>
      </c>
      <c r="O155" s="63" t="s">
        <v>333</v>
      </c>
      <c r="P155" s="126" t="s">
        <v>13</v>
      </c>
      <c r="Q155" s="294">
        <v>43</v>
      </c>
      <c r="R155" s="294">
        <v>0</v>
      </c>
      <c r="S155" s="294">
        <v>61</v>
      </c>
      <c r="T155" s="318"/>
      <c r="U155" s="318"/>
      <c r="V155" s="318"/>
      <c r="W155" s="318"/>
      <c r="X155" s="318"/>
      <c r="Y155" s="318"/>
      <c r="Z155" s="318"/>
      <c r="AA155" s="318"/>
      <c r="AB155" s="318"/>
      <c r="AC155" s="262">
        <f>SUM(Q155:AB155)</f>
        <v>104</v>
      </c>
      <c r="AD155" s="294">
        <f>+Q155</f>
        <v>43</v>
      </c>
      <c r="AE155" s="315">
        <f>SUM($Q$11:R155)</f>
        <v>5525.1536993870341</v>
      </c>
      <c r="AF155" s="315">
        <f>SUM($Q$11:S155)</f>
        <v>9183.8412151186731</v>
      </c>
      <c r="AG155" s="315" t="e">
        <f>SUM($Q$11:T155)</f>
        <v>#DIV/0!</v>
      </c>
      <c r="AH155" s="315" t="e">
        <f>SUM($Q$11:U155)</f>
        <v>#DIV/0!</v>
      </c>
      <c r="AI155" s="315" t="e">
        <f>SUM($Q$11:V155)</f>
        <v>#DIV/0!</v>
      </c>
      <c r="AJ155" s="315" t="e">
        <f>SUM($Q$11:W155)</f>
        <v>#DIV/0!</v>
      </c>
      <c r="AK155" s="315" t="e">
        <f>SUM($Q$11:X155)</f>
        <v>#DIV/0!</v>
      </c>
      <c r="AL155" s="315" t="e">
        <f>SUM($Q$11:Y155)</f>
        <v>#DIV/0!</v>
      </c>
      <c r="AM155" s="315" t="e">
        <f>SUM($Q$11:Z155)</f>
        <v>#DIV/0!</v>
      </c>
      <c r="AN155" s="315" t="e">
        <f>SUM($Q$11:AA155)</f>
        <v>#DIV/0!</v>
      </c>
      <c r="AO155" s="315" t="e">
        <f>SUM($Q$11:AB155)</f>
        <v>#DIV/0!</v>
      </c>
      <c r="AP155" s="127" t="s">
        <v>537</v>
      </c>
      <c r="AQ155" s="299" t="s">
        <v>813</v>
      </c>
      <c r="AR155" s="63" t="s">
        <v>530</v>
      </c>
      <c r="AS155" s="299" t="s">
        <v>814</v>
      </c>
      <c r="AT155" s="127" t="s">
        <v>537</v>
      </c>
      <c r="AU155" s="299" t="s">
        <v>815</v>
      </c>
      <c r="AV155" s="301"/>
      <c r="AW155" s="301"/>
      <c r="AX155" s="141"/>
      <c r="AY155" s="141"/>
      <c r="AZ155" s="141"/>
      <c r="BA155" s="141"/>
      <c r="BB155" s="141"/>
      <c r="BC155" s="141"/>
      <c r="BD155" s="141"/>
      <c r="BE155" s="141"/>
      <c r="BF155" s="141"/>
      <c r="BG155" s="141"/>
      <c r="BH155" s="141"/>
      <c r="BI155" s="141"/>
      <c r="BJ155" s="141"/>
      <c r="BK155" s="141"/>
      <c r="BL155" s="141"/>
      <c r="BM155" s="86"/>
    </row>
    <row r="156" spans="1:66" s="53" customFormat="1" ht="125.25" customHeight="1" x14ac:dyDescent="0.25">
      <c r="A156" s="257"/>
      <c r="B156" s="65"/>
      <c r="C156" s="65"/>
      <c r="D156" s="65"/>
      <c r="E156" s="65"/>
      <c r="F156" s="63"/>
      <c r="G156" s="64" t="s">
        <v>1103</v>
      </c>
      <c r="H156" s="72"/>
      <c r="I156" s="64"/>
      <c r="J156" s="64"/>
      <c r="K156" s="64" t="s">
        <v>125</v>
      </c>
      <c r="L156" s="63" t="s">
        <v>404</v>
      </c>
      <c r="M156" s="63" t="s">
        <v>298</v>
      </c>
      <c r="N156" s="63" t="s">
        <v>332</v>
      </c>
      <c r="O156" s="63" t="s">
        <v>333</v>
      </c>
      <c r="P156" s="126" t="s">
        <v>14</v>
      </c>
      <c r="Q156" s="278">
        <f t="shared" ref="Q156:AB156" si="556">+Q155/Q154</f>
        <v>1</v>
      </c>
      <c r="R156" s="278">
        <v>0</v>
      </c>
      <c r="S156" s="278">
        <f t="shared" si="556"/>
        <v>1</v>
      </c>
      <c r="T156" s="278">
        <f t="shared" si="556"/>
        <v>0</v>
      </c>
      <c r="U156" s="278" t="e">
        <f t="shared" si="556"/>
        <v>#DIV/0!</v>
      </c>
      <c r="V156" s="278">
        <f t="shared" si="556"/>
        <v>0</v>
      </c>
      <c r="W156" s="278">
        <f t="shared" si="556"/>
        <v>0</v>
      </c>
      <c r="X156" s="278" t="e">
        <f t="shared" si="556"/>
        <v>#DIV/0!</v>
      </c>
      <c r="Y156" s="278" t="e">
        <f t="shared" si="556"/>
        <v>#DIV/0!</v>
      </c>
      <c r="Z156" s="278">
        <f t="shared" si="556"/>
        <v>0</v>
      </c>
      <c r="AA156" s="278" t="e">
        <f t="shared" si="556"/>
        <v>#DIV/0!</v>
      </c>
      <c r="AB156" s="278" t="e">
        <f t="shared" si="556"/>
        <v>#DIV/0!</v>
      </c>
      <c r="AC156" s="278">
        <f>+AC155/AC154</f>
        <v>0.22907488986784141</v>
      </c>
      <c r="AD156" s="121">
        <f>AD155/AD154</f>
        <v>1</v>
      </c>
      <c r="AE156" s="121">
        <f t="shared" ref="AE156" si="557">AE155/AE154</f>
        <v>1.0078436326958158</v>
      </c>
      <c r="AF156" s="121">
        <f t="shared" ref="AF156" si="558">AF155/AF154</f>
        <v>1.0114539447922097</v>
      </c>
      <c r="AG156" s="121" t="e">
        <f t="shared" ref="AG156" si="559">AG155/AG154</f>
        <v>#DIV/0!</v>
      </c>
      <c r="AH156" s="121" t="e">
        <f t="shared" ref="AH156" si="560">AH155/AH154</f>
        <v>#DIV/0!</v>
      </c>
      <c r="AI156" s="121" t="e">
        <f t="shared" ref="AI156" si="561">AI155/AI154</f>
        <v>#DIV/0!</v>
      </c>
      <c r="AJ156" s="121" t="e">
        <f t="shared" ref="AJ156" si="562">AJ155/AJ154</f>
        <v>#DIV/0!</v>
      </c>
      <c r="AK156" s="121" t="e">
        <f t="shared" ref="AK156" si="563">AK155/AK154</f>
        <v>#DIV/0!</v>
      </c>
      <c r="AL156" s="121" t="e">
        <f t="shared" ref="AL156" si="564">AL155/AL154</f>
        <v>#DIV/0!</v>
      </c>
      <c r="AM156" s="121" t="e">
        <f t="shared" ref="AM156" si="565">AM155/AM154</f>
        <v>#DIV/0!</v>
      </c>
      <c r="AN156" s="121" t="e">
        <f t="shared" ref="AN156" si="566">AN155/AN154</f>
        <v>#DIV/0!</v>
      </c>
      <c r="AO156" s="121" t="e">
        <f t="shared" ref="AO156" si="567">AO155/AO154</f>
        <v>#DIV/0!</v>
      </c>
      <c r="AP156" s="127"/>
      <c r="AQ156" s="127"/>
      <c r="AR156" s="65"/>
      <c r="AS156" s="65"/>
      <c r="AT156" s="301"/>
      <c r="AU156" s="301"/>
      <c r="AV156" s="301"/>
      <c r="AW156" s="301"/>
      <c r="AX156" s="141"/>
      <c r="AY156" s="141"/>
      <c r="AZ156" s="141"/>
      <c r="BA156" s="141"/>
      <c r="BB156" s="141"/>
      <c r="BC156" s="141"/>
      <c r="BD156" s="141"/>
      <c r="BE156" s="141"/>
      <c r="BF156" s="141"/>
      <c r="BG156" s="141"/>
      <c r="BH156" s="141"/>
      <c r="BI156" s="141"/>
      <c r="BJ156" s="141"/>
      <c r="BK156" s="141"/>
      <c r="BL156" s="141"/>
      <c r="BM156" s="86"/>
    </row>
    <row r="157" spans="1:66" s="6" customFormat="1" ht="78.75" customHeight="1" x14ac:dyDescent="0.25">
      <c r="A157" s="257" t="s">
        <v>66</v>
      </c>
      <c r="B157" s="65" t="s">
        <v>100</v>
      </c>
      <c r="C157" s="65" t="s">
        <v>15</v>
      </c>
      <c r="D157" s="63">
        <f>+D154+1</f>
        <v>50</v>
      </c>
      <c r="E157" s="63">
        <v>4</v>
      </c>
      <c r="F157" s="63">
        <v>15</v>
      </c>
      <c r="G157" s="64" t="s">
        <v>165</v>
      </c>
      <c r="H157" s="72">
        <v>4</v>
      </c>
      <c r="I157" s="64" t="s">
        <v>41</v>
      </c>
      <c r="J157" s="64" t="s">
        <v>114</v>
      </c>
      <c r="K157" s="64" t="s">
        <v>125</v>
      </c>
      <c r="L157" s="63" t="s">
        <v>405</v>
      </c>
      <c r="M157" s="63" t="s">
        <v>298</v>
      </c>
      <c r="N157" s="63" t="s">
        <v>332</v>
      </c>
      <c r="O157" s="63" t="s">
        <v>333</v>
      </c>
      <c r="P157" s="126" t="s">
        <v>12</v>
      </c>
      <c r="Q157" s="262">
        <v>4</v>
      </c>
      <c r="R157" s="262">
        <v>0</v>
      </c>
      <c r="S157" s="262">
        <v>0</v>
      </c>
      <c r="T157" s="262">
        <v>0</v>
      </c>
      <c r="U157" s="262">
        <v>0</v>
      </c>
      <c r="V157" s="262">
        <v>0</v>
      </c>
      <c r="W157" s="262">
        <v>0</v>
      </c>
      <c r="X157" s="262">
        <v>0</v>
      </c>
      <c r="Y157" s="262">
        <v>0</v>
      </c>
      <c r="Z157" s="262">
        <v>0</v>
      </c>
      <c r="AA157" s="262">
        <v>0</v>
      </c>
      <c r="AB157" s="262">
        <v>0</v>
      </c>
      <c r="AC157" s="262">
        <v>4</v>
      </c>
      <c r="AD157" s="294">
        <f>+Q157</f>
        <v>4</v>
      </c>
      <c r="AE157" s="315">
        <f>SUM($Q$10:R157)</f>
        <v>5530.1536993870341</v>
      </c>
      <c r="AF157" s="315">
        <f>SUM($Q$10:S157)</f>
        <v>9189.8412151186731</v>
      </c>
      <c r="AG157" s="315" t="e">
        <f>SUM($Q$10:T157)</f>
        <v>#DIV/0!</v>
      </c>
      <c r="AH157" s="315" t="e">
        <f>SUM($Q$10:U157)</f>
        <v>#DIV/0!</v>
      </c>
      <c r="AI157" s="315" t="e">
        <f>SUM($Q$10:V157)</f>
        <v>#DIV/0!</v>
      </c>
      <c r="AJ157" s="315" t="e">
        <f>SUM($Q$10:W157)</f>
        <v>#DIV/0!</v>
      </c>
      <c r="AK157" s="315" t="e">
        <f>SUM($Q$10:X157)</f>
        <v>#DIV/0!</v>
      </c>
      <c r="AL157" s="315" t="e">
        <f>SUM($Q$10:Y157)</f>
        <v>#DIV/0!</v>
      </c>
      <c r="AM157" s="315" t="e">
        <f>SUM($Q$10:Z157)</f>
        <v>#DIV/0!</v>
      </c>
      <c r="AN157" s="315" t="e">
        <f>SUM($Q$10:AA157)</f>
        <v>#DIV/0!</v>
      </c>
      <c r="AO157" s="315" t="e">
        <f>SUM($Q$10:AB157)</f>
        <v>#DIV/0!</v>
      </c>
      <c r="AP157" s="127"/>
      <c r="AQ157" s="127"/>
      <c r="AR157" s="127"/>
      <c r="AS157" s="127"/>
      <c r="AT157" s="63"/>
      <c r="AU157" s="63"/>
      <c r="AV157" s="63"/>
      <c r="AW157" s="63"/>
      <c r="AX157" s="138"/>
      <c r="AY157" s="138"/>
      <c r="AZ157" s="138"/>
      <c r="BA157" s="138"/>
      <c r="BB157" s="138"/>
      <c r="BC157" s="138"/>
      <c r="BD157" s="138"/>
      <c r="BE157" s="138"/>
      <c r="BF157" s="138"/>
      <c r="BG157" s="138"/>
      <c r="BH157" s="177"/>
      <c r="BI157" s="177"/>
      <c r="BJ157" s="138"/>
      <c r="BK157" s="138"/>
      <c r="BL157" s="138"/>
      <c r="BM157" s="7"/>
    </row>
    <row r="158" spans="1:66" s="6" customFormat="1" ht="39.75" customHeight="1" x14ac:dyDescent="0.25">
      <c r="A158" s="257"/>
      <c r="B158" s="65"/>
      <c r="C158" s="65"/>
      <c r="D158" s="65"/>
      <c r="E158" s="65"/>
      <c r="F158" s="63"/>
      <c r="G158" s="64" t="s">
        <v>165</v>
      </c>
      <c r="H158" s="72"/>
      <c r="I158" s="64"/>
      <c r="J158" s="64"/>
      <c r="K158" s="64" t="s">
        <v>125</v>
      </c>
      <c r="L158" s="63" t="s">
        <v>405</v>
      </c>
      <c r="M158" s="63" t="s">
        <v>298</v>
      </c>
      <c r="N158" s="63" t="s">
        <v>332</v>
      </c>
      <c r="O158" s="63" t="s">
        <v>333</v>
      </c>
      <c r="P158" s="126" t="s">
        <v>13</v>
      </c>
      <c r="Q158" s="262">
        <v>4</v>
      </c>
      <c r="R158" s="262">
        <v>0</v>
      </c>
      <c r="S158" s="262">
        <v>0</v>
      </c>
      <c r="T158" s="316"/>
      <c r="U158" s="316"/>
      <c r="V158" s="316"/>
      <c r="W158" s="316"/>
      <c r="X158" s="316"/>
      <c r="Y158" s="316"/>
      <c r="Z158" s="316"/>
      <c r="AA158" s="316"/>
      <c r="AB158" s="316"/>
      <c r="AC158" s="296">
        <f>SUM(Q158:AB158)</f>
        <v>4</v>
      </c>
      <c r="AD158" s="294">
        <f>+Q158</f>
        <v>4</v>
      </c>
      <c r="AE158" s="315">
        <f>SUM($Q$11:R158)</f>
        <v>5534.1536993870341</v>
      </c>
      <c r="AF158" s="315">
        <f>SUM($Q$11:S158)</f>
        <v>9193.8412151186731</v>
      </c>
      <c r="AG158" s="315" t="e">
        <f>SUM($Q$11:T158)</f>
        <v>#DIV/0!</v>
      </c>
      <c r="AH158" s="315" t="e">
        <f>SUM($Q$11:U158)</f>
        <v>#DIV/0!</v>
      </c>
      <c r="AI158" s="315" t="e">
        <f>SUM($Q$11:V158)</f>
        <v>#DIV/0!</v>
      </c>
      <c r="AJ158" s="315" t="e">
        <f>SUM($Q$11:W158)</f>
        <v>#DIV/0!</v>
      </c>
      <c r="AK158" s="315" t="e">
        <f>SUM($Q$11:X158)</f>
        <v>#DIV/0!</v>
      </c>
      <c r="AL158" s="315" t="e">
        <f>SUM($Q$11:Y158)</f>
        <v>#DIV/0!</v>
      </c>
      <c r="AM158" s="315" t="e">
        <f>SUM($Q$11:Z158)</f>
        <v>#DIV/0!</v>
      </c>
      <c r="AN158" s="315" t="e">
        <f>SUM($Q$11:AA158)</f>
        <v>#DIV/0!</v>
      </c>
      <c r="AO158" s="315" t="e">
        <f>SUM($Q$11:AB158)</f>
        <v>#DIV/0!</v>
      </c>
      <c r="AP158" s="127" t="s">
        <v>816</v>
      </c>
      <c r="AQ158" s="127" t="s">
        <v>817</v>
      </c>
      <c r="AR158" s="63" t="s">
        <v>530</v>
      </c>
      <c r="AS158" s="63" t="s">
        <v>530</v>
      </c>
      <c r="AT158" s="63" t="s">
        <v>530</v>
      </c>
      <c r="AU158" s="63" t="s">
        <v>530</v>
      </c>
      <c r="AV158" s="63"/>
      <c r="AW158" s="63"/>
      <c r="AX158" s="138"/>
      <c r="AY158" s="138"/>
      <c r="AZ158" s="138"/>
      <c r="BA158" s="138"/>
      <c r="BB158" s="138"/>
      <c r="BC158" s="138"/>
      <c r="BD158" s="138"/>
      <c r="BE158" s="138"/>
      <c r="BF158" s="138"/>
      <c r="BG158" s="138"/>
      <c r="BH158" s="177"/>
      <c r="BI158" s="177"/>
      <c r="BJ158" s="138"/>
      <c r="BK158" s="138"/>
      <c r="BL158" s="138"/>
      <c r="BM158" s="7"/>
    </row>
    <row r="159" spans="1:66" s="6" customFormat="1" ht="39.75" customHeight="1" x14ac:dyDescent="0.25">
      <c r="A159" s="257"/>
      <c r="B159" s="65"/>
      <c r="C159" s="65"/>
      <c r="D159" s="65"/>
      <c r="E159" s="65"/>
      <c r="F159" s="63"/>
      <c r="G159" s="64" t="s">
        <v>165</v>
      </c>
      <c r="H159" s="72"/>
      <c r="I159" s="64"/>
      <c r="J159" s="64"/>
      <c r="K159" s="64" t="s">
        <v>125</v>
      </c>
      <c r="L159" s="63" t="s">
        <v>405</v>
      </c>
      <c r="M159" s="63" t="s">
        <v>298</v>
      </c>
      <c r="N159" s="63" t="s">
        <v>332</v>
      </c>
      <c r="O159" s="63" t="s">
        <v>333</v>
      </c>
      <c r="P159" s="126" t="s">
        <v>14</v>
      </c>
      <c r="Q159" s="278">
        <f t="shared" ref="Q159:AB159" si="568">+Q158/Q157</f>
        <v>1</v>
      </c>
      <c r="R159" s="278">
        <v>0</v>
      </c>
      <c r="S159" s="278">
        <v>0</v>
      </c>
      <c r="T159" s="278" t="e">
        <f t="shared" si="568"/>
        <v>#DIV/0!</v>
      </c>
      <c r="U159" s="278" t="e">
        <f t="shared" si="568"/>
        <v>#DIV/0!</v>
      </c>
      <c r="V159" s="278" t="e">
        <f t="shared" si="568"/>
        <v>#DIV/0!</v>
      </c>
      <c r="W159" s="278" t="e">
        <f t="shared" si="568"/>
        <v>#DIV/0!</v>
      </c>
      <c r="X159" s="278" t="e">
        <f t="shared" si="568"/>
        <v>#DIV/0!</v>
      </c>
      <c r="Y159" s="278" t="e">
        <f t="shared" si="568"/>
        <v>#DIV/0!</v>
      </c>
      <c r="Z159" s="278" t="e">
        <f t="shared" si="568"/>
        <v>#DIV/0!</v>
      </c>
      <c r="AA159" s="278" t="e">
        <f t="shared" si="568"/>
        <v>#DIV/0!</v>
      </c>
      <c r="AB159" s="278" t="e">
        <f t="shared" si="568"/>
        <v>#DIV/0!</v>
      </c>
      <c r="AC159" s="278">
        <f>+AC158/AC157</f>
        <v>1</v>
      </c>
      <c r="AD159" s="121">
        <f>AD158/AD157</f>
        <v>1</v>
      </c>
      <c r="AE159" s="121">
        <f t="shared" ref="AE159" si="569">AE158/AE157</f>
        <v>1.0007233072021928</v>
      </c>
      <c r="AF159" s="121">
        <f t="shared" ref="AF159" si="570">AF158/AF157</f>
        <v>1.0004352632332123</v>
      </c>
      <c r="AG159" s="121" t="e">
        <f t="shared" ref="AG159" si="571">AG158/AG157</f>
        <v>#DIV/0!</v>
      </c>
      <c r="AH159" s="121" t="e">
        <f t="shared" ref="AH159" si="572">AH158/AH157</f>
        <v>#DIV/0!</v>
      </c>
      <c r="AI159" s="121" t="e">
        <f t="shared" ref="AI159" si="573">AI158/AI157</f>
        <v>#DIV/0!</v>
      </c>
      <c r="AJ159" s="121" t="e">
        <f t="shared" ref="AJ159" si="574">AJ158/AJ157</f>
        <v>#DIV/0!</v>
      </c>
      <c r="AK159" s="121" t="e">
        <f t="shared" ref="AK159" si="575">AK158/AK157</f>
        <v>#DIV/0!</v>
      </c>
      <c r="AL159" s="121" t="e">
        <f t="shared" ref="AL159" si="576">AL158/AL157</f>
        <v>#DIV/0!</v>
      </c>
      <c r="AM159" s="121" t="e">
        <f t="shared" ref="AM159" si="577">AM158/AM157</f>
        <v>#DIV/0!</v>
      </c>
      <c r="AN159" s="121" t="e">
        <f t="shared" ref="AN159" si="578">AN158/AN157</f>
        <v>#DIV/0!</v>
      </c>
      <c r="AO159" s="121" t="e">
        <f t="shared" ref="AO159" si="579">AO158/AO157</f>
        <v>#DIV/0!</v>
      </c>
      <c r="AP159" s="127"/>
      <c r="AQ159" s="127"/>
      <c r="AR159" s="127"/>
      <c r="AS159" s="127"/>
      <c r="AT159" s="63"/>
      <c r="AU159" s="63"/>
      <c r="AV159" s="63"/>
      <c r="AW159" s="63"/>
      <c r="AX159" s="138"/>
      <c r="AY159" s="138"/>
      <c r="AZ159" s="138"/>
      <c r="BA159" s="138"/>
      <c r="BB159" s="138"/>
      <c r="BC159" s="138"/>
      <c r="BD159" s="138"/>
      <c r="BE159" s="138"/>
      <c r="BF159" s="138"/>
      <c r="BG159" s="138"/>
      <c r="BH159" s="177"/>
      <c r="BI159" s="177"/>
      <c r="BJ159" s="138"/>
      <c r="BK159" s="138"/>
      <c r="BL159" s="138"/>
      <c r="BM159" s="7"/>
      <c r="BN159" s="52">
        <v>12</v>
      </c>
    </row>
    <row r="160" spans="1:66" s="6" customFormat="1" ht="70.5" customHeight="1" x14ac:dyDescent="0.25">
      <c r="A160" s="257" t="s">
        <v>66</v>
      </c>
      <c r="B160" s="65" t="s">
        <v>100</v>
      </c>
      <c r="C160" s="65" t="s">
        <v>15</v>
      </c>
      <c r="D160" s="63">
        <f>+D157+1</f>
        <v>51</v>
      </c>
      <c r="E160" s="63">
        <v>1</v>
      </c>
      <c r="F160" s="63">
        <v>16</v>
      </c>
      <c r="G160" s="64" t="s">
        <v>166</v>
      </c>
      <c r="H160" s="74">
        <v>1</v>
      </c>
      <c r="I160" s="64" t="s">
        <v>41</v>
      </c>
      <c r="J160" s="64" t="s">
        <v>114</v>
      </c>
      <c r="K160" s="64" t="s">
        <v>128</v>
      </c>
      <c r="L160" s="63" t="s">
        <v>406</v>
      </c>
      <c r="M160" s="63" t="s">
        <v>298</v>
      </c>
      <c r="N160" s="63" t="s">
        <v>332</v>
      </c>
      <c r="O160" s="63" t="s">
        <v>333</v>
      </c>
      <c r="P160" s="126" t="s">
        <v>12</v>
      </c>
      <c r="Q160" s="262">
        <v>4</v>
      </c>
      <c r="R160" s="262">
        <v>53</v>
      </c>
      <c r="S160" s="262">
        <v>1</v>
      </c>
      <c r="T160" s="316"/>
      <c r="U160" s="316"/>
      <c r="V160" s="316"/>
      <c r="W160" s="316"/>
      <c r="X160" s="316"/>
      <c r="Y160" s="316"/>
      <c r="Z160" s="316"/>
      <c r="AA160" s="316"/>
      <c r="AB160" s="316"/>
      <c r="AC160" s="262">
        <f>SUM(Q160:AB160)</f>
        <v>58</v>
      </c>
      <c r="AD160" s="294">
        <f>+Q160</f>
        <v>4</v>
      </c>
      <c r="AE160" s="315">
        <f>SUM($Q$10:R160)</f>
        <v>5592.1536993870341</v>
      </c>
      <c r="AF160" s="315">
        <f>SUM($Q$10:S160)</f>
        <v>9252.8412151186731</v>
      </c>
      <c r="AG160" s="315" t="e">
        <f>SUM($Q$10:T160)</f>
        <v>#DIV/0!</v>
      </c>
      <c r="AH160" s="315" t="e">
        <f>SUM($Q$10:U160)</f>
        <v>#DIV/0!</v>
      </c>
      <c r="AI160" s="315" t="e">
        <f>SUM($Q$10:V160)</f>
        <v>#DIV/0!</v>
      </c>
      <c r="AJ160" s="315" t="e">
        <f>SUM($Q$10:W160)</f>
        <v>#DIV/0!</v>
      </c>
      <c r="AK160" s="315" t="e">
        <f>SUM($Q$10:X160)</f>
        <v>#DIV/0!</v>
      </c>
      <c r="AL160" s="315" t="e">
        <f>SUM($Q$10:Y160)</f>
        <v>#DIV/0!</v>
      </c>
      <c r="AM160" s="315" t="e">
        <f>SUM($Q$10:Z160)</f>
        <v>#DIV/0!</v>
      </c>
      <c r="AN160" s="315" t="e">
        <f>SUM($Q$10:AA160)</f>
        <v>#DIV/0!</v>
      </c>
      <c r="AO160" s="315" t="e">
        <f>SUM($Q$10:AB160)</f>
        <v>#DIV/0!</v>
      </c>
      <c r="AP160" s="127"/>
      <c r="AQ160" s="127"/>
      <c r="AR160" s="127"/>
      <c r="AS160" s="127"/>
      <c r="AT160" s="63"/>
      <c r="AU160" s="63"/>
      <c r="AV160" s="63"/>
      <c r="AW160" s="63"/>
      <c r="AX160" s="138"/>
      <c r="AY160" s="138"/>
      <c r="AZ160" s="138"/>
      <c r="BA160" s="138"/>
      <c r="BB160" s="138"/>
      <c r="BC160" s="138"/>
      <c r="BD160" s="138"/>
      <c r="BE160" s="138"/>
      <c r="BF160" s="138"/>
      <c r="BG160" s="138"/>
      <c r="BH160" s="177"/>
      <c r="BI160" s="177"/>
      <c r="BJ160" s="138"/>
      <c r="BK160" s="138"/>
      <c r="BL160" s="138"/>
      <c r="BM160" s="7"/>
    </row>
    <row r="161" spans="1:66" s="6" customFormat="1" ht="39.75" customHeight="1" x14ac:dyDescent="0.25">
      <c r="A161" s="257"/>
      <c r="B161" s="65"/>
      <c r="C161" s="65"/>
      <c r="D161" s="65"/>
      <c r="E161" s="65"/>
      <c r="F161" s="63"/>
      <c r="G161" s="64" t="s">
        <v>166</v>
      </c>
      <c r="H161" s="74"/>
      <c r="I161" s="64"/>
      <c r="J161" s="64"/>
      <c r="K161" s="64" t="s">
        <v>128</v>
      </c>
      <c r="L161" s="63" t="s">
        <v>406</v>
      </c>
      <c r="M161" s="63" t="s">
        <v>298</v>
      </c>
      <c r="N161" s="63" t="s">
        <v>332</v>
      </c>
      <c r="O161" s="63" t="s">
        <v>333</v>
      </c>
      <c r="P161" s="126" t="s">
        <v>13</v>
      </c>
      <c r="Q161" s="262">
        <v>4</v>
      </c>
      <c r="R161" s="262">
        <v>53</v>
      </c>
      <c r="S161" s="262">
        <v>1</v>
      </c>
      <c r="T161" s="316"/>
      <c r="U161" s="316"/>
      <c r="V161" s="316"/>
      <c r="W161" s="316"/>
      <c r="X161" s="316"/>
      <c r="Y161" s="316"/>
      <c r="Z161" s="316"/>
      <c r="AA161" s="316"/>
      <c r="AB161" s="316"/>
      <c r="AC161" s="262">
        <f>SUM(Q161:AB161)</f>
        <v>58</v>
      </c>
      <c r="AD161" s="294">
        <f>+Q161</f>
        <v>4</v>
      </c>
      <c r="AE161" s="315">
        <f>SUM($Q$11:R161)</f>
        <v>5649.1536993870341</v>
      </c>
      <c r="AF161" s="315">
        <f>SUM($Q$11:S161)</f>
        <v>9310.8412151186731</v>
      </c>
      <c r="AG161" s="315" t="e">
        <f>SUM($Q$11:T161)</f>
        <v>#DIV/0!</v>
      </c>
      <c r="AH161" s="315" t="e">
        <f>SUM($Q$11:U161)</f>
        <v>#DIV/0!</v>
      </c>
      <c r="AI161" s="315" t="e">
        <f>SUM($Q$11:V161)</f>
        <v>#DIV/0!</v>
      </c>
      <c r="AJ161" s="315" t="e">
        <f>SUM($Q$11:W161)</f>
        <v>#DIV/0!</v>
      </c>
      <c r="AK161" s="315" t="e">
        <f>SUM($Q$11:X161)</f>
        <v>#DIV/0!</v>
      </c>
      <c r="AL161" s="315" t="e">
        <f>SUM($Q$11:Y161)</f>
        <v>#DIV/0!</v>
      </c>
      <c r="AM161" s="315" t="e">
        <f>SUM($Q$11:Z161)</f>
        <v>#DIV/0!</v>
      </c>
      <c r="AN161" s="315" t="e">
        <f>SUM($Q$11:AA161)</f>
        <v>#DIV/0!</v>
      </c>
      <c r="AO161" s="315" t="e">
        <f>SUM($Q$11:AB161)</f>
        <v>#DIV/0!</v>
      </c>
      <c r="AP161" s="127" t="s">
        <v>539</v>
      </c>
      <c r="AQ161" s="299" t="s">
        <v>538</v>
      </c>
      <c r="AR161" s="127" t="s">
        <v>539</v>
      </c>
      <c r="AS161" s="299" t="s">
        <v>540</v>
      </c>
      <c r="AT161" s="127" t="s">
        <v>539</v>
      </c>
      <c r="AU161" s="65" t="s">
        <v>818</v>
      </c>
      <c r="AV161" s="63"/>
      <c r="AW161" s="63"/>
      <c r="AX161" s="138"/>
      <c r="AY161" s="138"/>
      <c r="AZ161" s="138"/>
      <c r="BA161" s="138"/>
      <c r="BB161" s="138"/>
      <c r="BC161" s="138"/>
      <c r="BD161" s="138"/>
      <c r="BE161" s="138"/>
      <c r="BF161" s="138"/>
      <c r="BG161" s="138"/>
      <c r="BH161" s="177"/>
      <c r="BI161" s="177"/>
      <c r="BJ161" s="138"/>
      <c r="BK161" s="138"/>
      <c r="BL161" s="138"/>
      <c r="BM161" s="7"/>
    </row>
    <row r="162" spans="1:66" s="6" customFormat="1" ht="39.75" customHeight="1" x14ac:dyDescent="0.25">
      <c r="A162" s="257"/>
      <c r="B162" s="65"/>
      <c r="C162" s="65"/>
      <c r="D162" s="65"/>
      <c r="E162" s="65"/>
      <c r="F162" s="63"/>
      <c r="G162" s="64" t="s">
        <v>166</v>
      </c>
      <c r="H162" s="74"/>
      <c r="I162" s="64"/>
      <c r="J162" s="64"/>
      <c r="K162" s="64" t="s">
        <v>128</v>
      </c>
      <c r="L162" s="63" t="s">
        <v>406</v>
      </c>
      <c r="M162" s="63" t="s">
        <v>298</v>
      </c>
      <c r="N162" s="63" t="s">
        <v>332</v>
      </c>
      <c r="O162" s="63" t="s">
        <v>333</v>
      </c>
      <c r="P162" s="126" t="s">
        <v>14</v>
      </c>
      <c r="Q162" s="278">
        <f t="shared" ref="Q162:AB162" si="580">+Q161/Q160</f>
        <v>1</v>
      </c>
      <c r="R162" s="278">
        <f t="shared" si="580"/>
        <v>1</v>
      </c>
      <c r="S162" s="278">
        <f t="shared" si="580"/>
        <v>1</v>
      </c>
      <c r="T162" s="278" t="e">
        <f t="shared" si="580"/>
        <v>#DIV/0!</v>
      </c>
      <c r="U162" s="278" t="e">
        <f t="shared" si="580"/>
        <v>#DIV/0!</v>
      </c>
      <c r="V162" s="278" t="e">
        <f t="shared" si="580"/>
        <v>#DIV/0!</v>
      </c>
      <c r="W162" s="278" t="e">
        <f t="shared" si="580"/>
        <v>#DIV/0!</v>
      </c>
      <c r="X162" s="278" t="e">
        <f t="shared" si="580"/>
        <v>#DIV/0!</v>
      </c>
      <c r="Y162" s="278" t="e">
        <f t="shared" si="580"/>
        <v>#DIV/0!</v>
      </c>
      <c r="Z162" s="278" t="e">
        <f t="shared" si="580"/>
        <v>#DIV/0!</v>
      </c>
      <c r="AA162" s="278" t="e">
        <f t="shared" si="580"/>
        <v>#DIV/0!</v>
      </c>
      <c r="AB162" s="278" t="e">
        <f t="shared" si="580"/>
        <v>#DIV/0!</v>
      </c>
      <c r="AC162" s="278">
        <f>+AC161/AC160</f>
        <v>1</v>
      </c>
      <c r="AD162" s="121">
        <f>AD161/AD160</f>
        <v>1</v>
      </c>
      <c r="AE162" s="121">
        <f t="shared" ref="AE162" si="581">AE161/AE160</f>
        <v>1.0101928528906936</v>
      </c>
      <c r="AF162" s="121">
        <f t="shared" ref="AF162" si="582">AF161/AF160</f>
        <v>1.0062683448955365</v>
      </c>
      <c r="AG162" s="121" t="e">
        <f t="shared" ref="AG162" si="583">AG161/AG160</f>
        <v>#DIV/0!</v>
      </c>
      <c r="AH162" s="121" t="e">
        <f t="shared" ref="AH162" si="584">AH161/AH160</f>
        <v>#DIV/0!</v>
      </c>
      <c r="AI162" s="121" t="e">
        <f t="shared" ref="AI162" si="585">AI161/AI160</f>
        <v>#DIV/0!</v>
      </c>
      <c r="AJ162" s="121" t="e">
        <f t="shared" ref="AJ162" si="586">AJ161/AJ160</f>
        <v>#DIV/0!</v>
      </c>
      <c r="AK162" s="121" t="e">
        <f t="shared" ref="AK162" si="587">AK161/AK160</f>
        <v>#DIV/0!</v>
      </c>
      <c r="AL162" s="121" t="e">
        <f t="shared" ref="AL162" si="588">AL161/AL160</f>
        <v>#DIV/0!</v>
      </c>
      <c r="AM162" s="121" t="e">
        <f t="shared" ref="AM162" si="589">AM161/AM160</f>
        <v>#DIV/0!</v>
      </c>
      <c r="AN162" s="121" t="e">
        <f t="shared" ref="AN162" si="590">AN161/AN160</f>
        <v>#DIV/0!</v>
      </c>
      <c r="AO162" s="121" t="e">
        <f t="shared" ref="AO162" si="591">AO161/AO160</f>
        <v>#DIV/0!</v>
      </c>
      <c r="AP162" s="127"/>
      <c r="AQ162" s="127"/>
      <c r="AR162" s="127"/>
      <c r="AS162" s="127"/>
      <c r="AT162" s="63"/>
      <c r="AU162" s="63"/>
      <c r="AV162" s="63"/>
      <c r="AW162" s="63"/>
      <c r="AX162" s="138"/>
      <c r="AY162" s="138"/>
      <c r="AZ162" s="138"/>
      <c r="BA162" s="138"/>
      <c r="BB162" s="138"/>
      <c r="BC162" s="138"/>
      <c r="BD162" s="138"/>
      <c r="BE162" s="138"/>
      <c r="BF162" s="138"/>
      <c r="BG162" s="138"/>
      <c r="BH162" s="177"/>
      <c r="BI162" s="177"/>
      <c r="BJ162" s="138"/>
      <c r="BK162" s="138"/>
      <c r="BL162" s="138"/>
      <c r="BM162" s="7"/>
      <c r="BN162" s="52">
        <v>13</v>
      </c>
    </row>
    <row r="163" spans="1:66" s="6" customFormat="1" ht="126.75" customHeight="1" x14ac:dyDescent="0.25">
      <c r="A163" s="257" t="s">
        <v>66</v>
      </c>
      <c r="B163" s="65" t="s">
        <v>100</v>
      </c>
      <c r="C163" s="65" t="s">
        <v>15</v>
      </c>
      <c r="D163" s="63">
        <f>+D160+1</f>
        <v>52</v>
      </c>
      <c r="E163" s="63">
        <v>5</v>
      </c>
      <c r="F163" s="63">
        <v>17</v>
      </c>
      <c r="G163" s="65" t="s">
        <v>167</v>
      </c>
      <c r="H163" s="74">
        <v>1</v>
      </c>
      <c r="I163" s="64" t="s">
        <v>41</v>
      </c>
      <c r="J163" s="64" t="s">
        <v>114</v>
      </c>
      <c r="K163" s="64" t="s">
        <v>125</v>
      </c>
      <c r="L163" s="63" t="s">
        <v>407</v>
      </c>
      <c r="M163" s="63" t="s">
        <v>298</v>
      </c>
      <c r="N163" s="63" t="s">
        <v>332</v>
      </c>
      <c r="O163" s="63" t="s">
        <v>333</v>
      </c>
      <c r="P163" s="126" t="s">
        <v>12</v>
      </c>
      <c r="Q163" s="262">
        <v>4</v>
      </c>
      <c r="R163" s="262">
        <v>1</v>
      </c>
      <c r="S163" s="262">
        <v>1</v>
      </c>
      <c r="T163" s="316"/>
      <c r="U163" s="316"/>
      <c r="V163" s="316"/>
      <c r="W163" s="316"/>
      <c r="X163" s="316"/>
      <c r="Y163" s="316"/>
      <c r="Z163" s="316"/>
      <c r="AA163" s="316"/>
      <c r="AB163" s="316"/>
      <c r="AC163" s="262">
        <f>SUM(Q163:AB163)</f>
        <v>6</v>
      </c>
      <c r="AD163" s="294">
        <f>+Q163</f>
        <v>4</v>
      </c>
      <c r="AE163" s="315">
        <f>SUM($Q$10:R163)</f>
        <v>5656.1536993870341</v>
      </c>
      <c r="AF163" s="315">
        <f>SUM($Q$10:S163)</f>
        <v>9319.8412151186731</v>
      </c>
      <c r="AG163" s="315" t="e">
        <f>SUM($Q$10:T163)</f>
        <v>#DIV/0!</v>
      </c>
      <c r="AH163" s="315" t="e">
        <f>SUM($Q$10:U163)</f>
        <v>#DIV/0!</v>
      </c>
      <c r="AI163" s="315" t="e">
        <f>SUM($Q$10:V163)</f>
        <v>#DIV/0!</v>
      </c>
      <c r="AJ163" s="315" t="e">
        <f>SUM($Q$10:W163)</f>
        <v>#DIV/0!</v>
      </c>
      <c r="AK163" s="315" t="e">
        <f>SUM($Q$10:X163)</f>
        <v>#DIV/0!</v>
      </c>
      <c r="AL163" s="315" t="e">
        <f>SUM($Q$10:Y163)</f>
        <v>#DIV/0!</v>
      </c>
      <c r="AM163" s="315" t="e">
        <f>SUM($Q$10:Z163)</f>
        <v>#DIV/0!</v>
      </c>
      <c r="AN163" s="315" t="e">
        <f>SUM($Q$10:AA163)</f>
        <v>#DIV/0!</v>
      </c>
      <c r="AO163" s="315" t="e">
        <f>SUM($Q$10:AB163)</f>
        <v>#DIV/0!</v>
      </c>
      <c r="AP163" s="127"/>
      <c r="AQ163" s="127"/>
      <c r="AR163" s="127"/>
      <c r="AS163" s="127"/>
      <c r="AT163" s="63"/>
      <c r="AU163" s="63"/>
      <c r="AV163" s="63"/>
      <c r="AW163" s="63"/>
      <c r="AX163" s="138"/>
      <c r="AY163" s="138"/>
      <c r="AZ163" s="138"/>
      <c r="BA163" s="138"/>
      <c r="BB163" s="138"/>
      <c r="BC163" s="138"/>
      <c r="BD163" s="138"/>
      <c r="BE163" s="138"/>
      <c r="BF163" s="138"/>
      <c r="BG163" s="138"/>
      <c r="BH163" s="177"/>
      <c r="BI163" s="177"/>
      <c r="BJ163" s="138"/>
      <c r="BK163" s="138"/>
      <c r="BL163" s="138"/>
      <c r="BM163" s="7"/>
    </row>
    <row r="164" spans="1:66" s="6" customFormat="1" ht="39.75" customHeight="1" x14ac:dyDescent="0.25">
      <c r="A164" s="257"/>
      <c r="B164" s="65"/>
      <c r="C164" s="65"/>
      <c r="D164" s="65"/>
      <c r="E164" s="65"/>
      <c r="F164" s="63"/>
      <c r="G164" s="65" t="s">
        <v>167</v>
      </c>
      <c r="H164" s="74"/>
      <c r="I164" s="64"/>
      <c r="J164" s="64"/>
      <c r="K164" s="64" t="s">
        <v>125</v>
      </c>
      <c r="L164" s="63" t="s">
        <v>407</v>
      </c>
      <c r="M164" s="63" t="s">
        <v>298</v>
      </c>
      <c r="N164" s="63" t="s">
        <v>332</v>
      </c>
      <c r="O164" s="63" t="s">
        <v>333</v>
      </c>
      <c r="P164" s="126" t="s">
        <v>13</v>
      </c>
      <c r="Q164" s="262">
        <v>4</v>
      </c>
      <c r="R164" s="262">
        <v>1</v>
      </c>
      <c r="S164" s="262">
        <v>1</v>
      </c>
      <c r="T164" s="316"/>
      <c r="U164" s="316"/>
      <c r="V164" s="316"/>
      <c r="W164" s="316"/>
      <c r="X164" s="316"/>
      <c r="Y164" s="316"/>
      <c r="Z164" s="316"/>
      <c r="AA164" s="316"/>
      <c r="AB164" s="316"/>
      <c r="AC164" s="262">
        <f>SUM(Q164:AB164)</f>
        <v>6</v>
      </c>
      <c r="AD164" s="294">
        <f>+Q164</f>
        <v>4</v>
      </c>
      <c r="AE164" s="315">
        <f>SUM($Q$11:R164)</f>
        <v>5661.1536993870341</v>
      </c>
      <c r="AF164" s="315">
        <f>SUM($Q$11:S164)</f>
        <v>9325.8412151186731</v>
      </c>
      <c r="AG164" s="315" t="e">
        <f>SUM($Q$11:T164)</f>
        <v>#DIV/0!</v>
      </c>
      <c r="AH164" s="315" t="e">
        <f>SUM($Q$11:U164)</f>
        <v>#DIV/0!</v>
      </c>
      <c r="AI164" s="315" t="e">
        <f>SUM($Q$11:V164)</f>
        <v>#DIV/0!</v>
      </c>
      <c r="AJ164" s="315" t="e">
        <f>SUM($Q$11:W164)</f>
        <v>#DIV/0!</v>
      </c>
      <c r="AK164" s="315" t="e">
        <f>SUM($Q$11:X164)</f>
        <v>#DIV/0!</v>
      </c>
      <c r="AL164" s="315" t="e">
        <f>SUM($Q$11:Y164)</f>
        <v>#DIV/0!</v>
      </c>
      <c r="AM164" s="315" t="e">
        <f>SUM($Q$11:Z164)</f>
        <v>#DIV/0!</v>
      </c>
      <c r="AN164" s="315" t="e">
        <f>SUM($Q$11:AA164)</f>
        <v>#DIV/0!</v>
      </c>
      <c r="AO164" s="315" t="e">
        <f>SUM($Q$11:AB164)</f>
        <v>#DIV/0!</v>
      </c>
      <c r="AP164" s="127" t="s">
        <v>541</v>
      </c>
      <c r="AQ164" s="127" t="s">
        <v>542</v>
      </c>
      <c r="AR164" s="127" t="s">
        <v>541</v>
      </c>
      <c r="AS164" s="127" t="s">
        <v>543</v>
      </c>
      <c r="AT164" s="127" t="s">
        <v>541</v>
      </c>
      <c r="AU164" s="127" t="s">
        <v>819</v>
      </c>
      <c r="AV164" s="63"/>
      <c r="AW164" s="63"/>
      <c r="AX164" s="138"/>
      <c r="AY164" s="138"/>
      <c r="AZ164" s="138"/>
      <c r="BA164" s="138"/>
      <c r="BB164" s="138"/>
      <c r="BC164" s="138"/>
      <c r="BD164" s="138"/>
      <c r="BE164" s="138"/>
      <c r="BF164" s="138"/>
      <c r="BG164" s="138"/>
      <c r="BH164" s="177"/>
      <c r="BI164" s="177"/>
      <c r="BJ164" s="138"/>
      <c r="BK164" s="138"/>
      <c r="BL164" s="138"/>
      <c r="BM164" s="7"/>
    </row>
    <row r="165" spans="1:66" s="6" customFormat="1" ht="39.75" customHeight="1" x14ac:dyDescent="0.25">
      <c r="A165" s="257"/>
      <c r="B165" s="65"/>
      <c r="C165" s="65"/>
      <c r="D165" s="65"/>
      <c r="E165" s="65"/>
      <c r="F165" s="63"/>
      <c r="G165" s="65" t="s">
        <v>167</v>
      </c>
      <c r="H165" s="74"/>
      <c r="I165" s="64"/>
      <c r="J165" s="64"/>
      <c r="K165" s="64" t="s">
        <v>125</v>
      </c>
      <c r="L165" s="63" t="s">
        <v>407</v>
      </c>
      <c r="M165" s="63" t="s">
        <v>298</v>
      </c>
      <c r="N165" s="63" t="s">
        <v>332</v>
      </c>
      <c r="O165" s="63" t="s">
        <v>333</v>
      </c>
      <c r="P165" s="126" t="s">
        <v>14</v>
      </c>
      <c r="Q165" s="278">
        <f t="shared" ref="Q165:AB165" si="592">+Q164/Q163</f>
        <v>1</v>
      </c>
      <c r="R165" s="278">
        <f t="shared" si="592"/>
        <v>1</v>
      </c>
      <c r="S165" s="278">
        <f t="shared" si="592"/>
        <v>1</v>
      </c>
      <c r="T165" s="278" t="e">
        <f t="shared" si="592"/>
        <v>#DIV/0!</v>
      </c>
      <c r="U165" s="278" t="e">
        <f t="shared" si="592"/>
        <v>#DIV/0!</v>
      </c>
      <c r="V165" s="278" t="e">
        <f t="shared" si="592"/>
        <v>#DIV/0!</v>
      </c>
      <c r="W165" s="278" t="e">
        <f t="shared" si="592"/>
        <v>#DIV/0!</v>
      </c>
      <c r="X165" s="278" t="e">
        <f t="shared" si="592"/>
        <v>#DIV/0!</v>
      </c>
      <c r="Y165" s="278" t="e">
        <f t="shared" si="592"/>
        <v>#DIV/0!</v>
      </c>
      <c r="Z165" s="278" t="e">
        <f t="shared" si="592"/>
        <v>#DIV/0!</v>
      </c>
      <c r="AA165" s="278" t="e">
        <f t="shared" si="592"/>
        <v>#DIV/0!</v>
      </c>
      <c r="AB165" s="278" t="e">
        <f t="shared" si="592"/>
        <v>#DIV/0!</v>
      </c>
      <c r="AC165" s="278">
        <f>+AC164/AC163</f>
        <v>1</v>
      </c>
      <c r="AD165" s="121">
        <f>AD164/AD163</f>
        <v>1</v>
      </c>
      <c r="AE165" s="121">
        <f t="shared" ref="AE165" si="593">AE164/AE163</f>
        <v>1.0008839929509945</v>
      </c>
      <c r="AF165" s="121">
        <f t="shared" ref="AF165" si="594">AF164/AF163</f>
        <v>1.0006437877922498</v>
      </c>
      <c r="AG165" s="121" t="e">
        <f t="shared" ref="AG165" si="595">AG164/AG163</f>
        <v>#DIV/0!</v>
      </c>
      <c r="AH165" s="121" t="e">
        <f t="shared" ref="AH165" si="596">AH164/AH163</f>
        <v>#DIV/0!</v>
      </c>
      <c r="AI165" s="121" t="e">
        <f t="shared" ref="AI165" si="597">AI164/AI163</f>
        <v>#DIV/0!</v>
      </c>
      <c r="AJ165" s="121" t="e">
        <f t="shared" ref="AJ165" si="598">AJ164/AJ163</f>
        <v>#DIV/0!</v>
      </c>
      <c r="AK165" s="121" t="e">
        <f t="shared" ref="AK165" si="599">AK164/AK163</f>
        <v>#DIV/0!</v>
      </c>
      <c r="AL165" s="121" t="e">
        <f t="shared" ref="AL165" si="600">AL164/AL163</f>
        <v>#DIV/0!</v>
      </c>
      <c r="AM165" s="121" t="e">
        <f t="shared" ref="AM165" si="601">AM164/AM163</f>
        <v>#DIV/0!</v>
      </c>
      <c r="AN165" s="121" t="e">
        <f t="shared" ref="AN165" si="602">AN164/AN163</f>
        <v>#DIV/0!</v>
      </c>
      <c r="AO165" s="121" t="e">
        <f t="shared" ref="AO165" si="603">AO164/AO163</f>
        <v>#DIV/0!</v>
      </c>
      <c r="AP165" s="127"/>
      <c r="AQ165" s="127"/>
      <c r="AR165" s="127"/>
      <c r="AS165" s="127"/>
      <c r="AT165" s="63"/>
      <c r="AU165" s="63"/>
      <c r="AV165" s="63"/>
      <c r="AW165" s="63"/>
      <c r="AX165" s="138"/>
      <c r="AY165" s="138"/>
      <c r="AZ165" s="138"/>
      <c r="BA165" s="138"/>
      <c r="BB165" s="138"/>
      <c r="BC165" s="138"/>
      <c r="BD165" s="138"/>
      <c r="BE165" s="138"/>
      <c r="BF165" s="138"/>
      <c r="BG165" s="138"/>
      <c r="BH165" s="177"/>
      <c r="BI165" s="177"/>
      <c r="BJ165" s="138"/>
      <c r="BK165" s="138"/>
      <c r="BL165" s="138"/>
      <c r="BM165" s="7"/>
      <c r="BN165" s="52">
        <v>14</v>
      </c>
    </row>
    <row r="166" spans="1:66" s="6" customFormat="1" ht="64.5" customHeight="1" x14ac:dyDescent="0.25">
      <c r="A166" s="257" t="s">
        <v>66</v>
      </c>
      <c r="B166" s="65" t="s">
        <v>100</v>
      </c>
      <c r="C166" s="65" t="s">
        <v>15</v>
      </c>
      <c r="D166" s="63">
        <f>+D163+1</f>
        <v>53</v>
      </c>
      <c r="E166" s="63">
        <v>2</v>
      </c>
      <c r="F166" s="63">
        <v>18</v>
      </c>
      <c r="G166" s="64" t="s">
        <v>168</v>
      </c>
      <c r="H166" s="74">
        <v>1</v>
      </c>
      <c r="I166" s="64" t="s">
        <v>41</v>
      </c>
      <c r="J166" s="64" t="s">
        <v>114</v>
      </c>
      <c r="K166" s="64" t="s">
        <v>128</v>
      </c>
      <c r="L166" s="63" t="s">
        <v>408</v>
      </c>
      <c r="M166" s="63" t="s">
        <v>298</v>
      </c>
      <c r="N166" s="63" t="s">
        <v>332</v>
      </c>
      <c r="O166" s="63" t="s">
        <v>333</v>
      </c>
      <c r="P166" s="126" t="s">
        <v>12</v>
      </c>
      <c r="Q166" s="262">
        <v>2</v>
      </c>
      <c r="R166" s="262">
        <v>0</v>
      </c>
      <c r="S166" s="262">
        <v>1</v>
      </c>
      <c r="T166" s="316"/>
      <c r="U166" s="316"/>
      <c r="V166" s="316"/>
      <c r="W166" s="316"/>
      <c r="X166" s="316"/>
      <c r="Y166" s="316"/>
      <c r="Z166" s="316"/>
      <c r="AA166" s="316"/>
      <c r="AB166" s="316"/>
      <c r="AC166" s="262">
        <f>SUM(Q166:AB166)</f>
        <v>3</v>
      </c>
      <c r="AD166" s="294">
        <f>+Q166</f>
        <v>2</v>
      </c>
      <c r="AE166" s="315">
        <f>SUM($Q$10:R166)</f>
        <v>5665.1536993870341</v>
      </c>
      <c r="AF166" s="315">
        <f>SUM($Q$10:S166)</f>
        <v>9331.8412151186731</v>
      </c>
      <c r="AG166" s="315" t="e">
        <f>SUM($Q$10:T166)</f>
        <v>#DIV/0!</v>
      </c>
      <c r="AH166" s="315" t="e">
        <f>SUM($Q$10:U166)</f>
        <v>#DIV/0!</v>
      </c>
      <c r="AI166" s="315" t="e">
        <f>SUM($Q$10:V166)</f>
        <v>#DIV/0!</v>
      </c>
      <c r="AJ166" s="315" t="e">
        <f>SUM($Q$10:W166)</f>
        <v>#DIV/0!</v>
      </c>
      <c r="AK166" s="315" t="e">
        <f>SUM($Q$10:X166)</f>
        <v>#DIV/0!</v>
      </c>
      <c r="AL166" s="315" t="e">
        <f>SUM($Q$10:Y166)</f>
        <v>#DIV/0!</v>
      </c>
      <c r="AM166" s="315" t="e">
        <f>SUM($Q$10:Z166)</f>
        <v>#DIV/0!</v>
      </c>
      <c r="AN166" s="315" t="e">
        <f>SUM($Q$10:AA166)</f>
        <v>#DIV/0!</v>
      </c>
      <c r="AO166" s="315" t="e">
        <f>SUM($Q$10:AB166)</f>
        <v>#DIV/0!</v>
      </c>
      <c r="AP166" s="127"/>
      <c r="AQ166" s="127" t="s">
        <v>822</v>
      </c>
      <c r="AR166" s="127"/>
      <c r="AS166" s="127"/>
      <c r="AT166" s="63"/>
      <c r="AU166" s="63"/>
      <c r="AV166" s="63"/>
      <c r="AW166" s="63"/>
      <c r="AX166" s="138"/>
      <c r="AY166" s="138"/>
      <c r="AZ166" s="138"/>
      <c r="BA166" s="138"/>
      <c r="BB166" s="138"/>
      <c r="BC166" s="138"/>
      <c r="BD166" s="138"/>
      <c r="BE166" s="138"/>
      <c r="BF166" s="138"/>
      <c r="BG166" s="138"/>
      <c r="BH166" s="177"/>
      <c r="BI166" s="177"/>
      <c r="BJ166" s="138"/>
      <c r="BK166" s="138"/>
      <c r="BL166" s="138"/>
      <c r="BM166" s="7"/>
    </row>
    <row r="167" spans="1:66" s="6" customFormat="1" ht="39.75" customHeight="1" x14ac:dyDescent="0.25">
      <c r="A167" s="257"/>
      <c r="B167" s="65"/>
      <c r="C167" s="65"/>
      <c r="D167" s="65"/>
      <c r="E167" s="65"/>
      <c r="F167" s="63"/>
      <c r="G167" s="64" t="s">
        <v>168</v>
      </c>
      <c r="H167" s="74"/>
      <c r="I167" s="64"/>
      <c r="J167" s="64"/>
      <c r="K167" s="64" t="s">
        <v>128</v>
      </c>
      <c r="L167" s="63" t="s">
        <v>408</v>
      </c>
      <c r="M167" s="63" t="s">
        <v>298</v>
      </c>
      <c r="N167" s="63" t="s">
        <v>332</v>
      </c>
      <c r="O167" s="63" t="s">
        <v>333</v>
      </c>
      <c r="P167" s="126" t="s">
        <v>13</v>
      </c>
      <c r="Q167" s="262">
        <v>2</v>
      </c>
      <c r="R167" s="262">
        <v>0</v>
      </c>
      <c r="S167" s="262">
        <v>1</v>
      </c>
      <c r="T167" s="316"/>
      <c r="U167" s="316"/>
      <c r="V167" s="316"/>
      <c r="W167" s="316"/>
      <c r="X167" s="316"/>
      <c r="Y167" s="316"/>
      <c r="Z167" s="316"/>
      <c r="AA167" s="316"/>
      <c r="AB167" s="316"/>
      <c r="AC167" s="262">
        <f>SUM(Q167:AB167)</f>
        <v>3</v>
      </c>
      <c r="AD167" s="294">
        <f>+Q167</f>
        <v>2</v>
      </c>
      <c r="AE167" s="315">
        <f>SUM($Q$11:R167)</f>
        <v>5667.1536993870341</v>
      </c>
      <c r="AF167" s="315">
        <f>SUM($Q$11:S167)</f>
        <v>9334.8412151186731</v>
      </c>
      <c r="AG167" s="315" t="e">
        <f>SUM($Q$11:T167)</f>
        <v>#DIV/0!</v>
      </c>
      <c r="AH167" s="315" t="e">
        <f>SUM($Q$11:U167)</f>
        <v>#DIV/0!</v>
      </c>
      <c r="AI167" s="315" t="e">
        <f>SUM($Q$11:V167)</f>
        <v>#DIV/0!</v>
      </c>
      <c r="AJ167" s="315" t="e">
        <f>SUM($Q$11:W167)</f>
        <v>#DIV/0!</v>
      </c>
      <c r="AK167" s="315" t="e">
        <f>SUM($Q$11:X167)</f>
        <v>#DIV/0!</v>
      </c>
      <c r="AL167" s="315" t="e">
        <f>SUM($Q$11:Y167)</f>
        <v>#DIV/0!</v>
      </c>
      <c r="AM167" s="315" t="e">
        <f>SUM($Q$11:Z167)</f>
        <v>#DIV/0!</v>
      </c>
      <c r="AN167" s="315" t="e">
        <f>SUM($Q$11:AA167)</f>
        <v>#DIV/0!</v>
      </c>
      <c r="AO167" s="315" t="e">
        <f>SUM($Q$11:AB167)</f>
        <v>#DIV/0!</v>
      </c>
      <c r="AP167" s="299" t="s">
        <v>544</v>
      </c>
      <c r="AQ167" s="127" t="s">
        <v>820</v>
      </c>
      <c r="AR167" s="127" t="s">
        <v>530</v>
      </c>
      <c r="AS167" s="127" t="s">
        <v>545</v>
      </c>
      <c r="AT167" s="299" t="s">
        <v>544</v>
      </c>
      <c r="AU167" s="127" t="s">
        <v>821</v>
      </c>
      <c r="AV167" s="63"/>
      <c r="AW167" s="63"/>
      <c r="AX167" s="138"/>
      <c r="AY167" s="138"/>
      <c r="AZ167" s="138"/>
      <c r="BA167" s="138"/>
      <c r="BB167" s="138"/>
      <c r="BC167" s="138"/>
      <c r="BD167" s="138"/>
      <c r="BE167" s="138"/>
      <c r="BF167" s="138"/>
      <c r="BG167" s="138"/>
      <c r="BH167" s="177"/>
      <c r="BI167" s="177"/>
      <c r="BJ167" s="138"/>
      <c r="BK167" s="138"/>
      <c r="BL167" s="138"/>
      <c r="BM167" s="7"/>
    </row>
    <row r="168" spans="1:66" s="6" customFormat="1" ht="39.75" customHeight="1" x14ac:dyDescent="0.25">
      <c r="A168" s="257"/>
      <c r="B168" s="65"/>
      <c r="C168" s="65"/>
      <c r="D168" s="65"/>
      <c r="E168" s="65"/>
      <c r="F168" s="63"/>
      <c r="G168" s="64" t="s">
        <v>168</v>
      </c>
      <c r="H168" s="74"/>
      <c r="I168" s="64"/>
      <c r="J168" s="64"/>
      <c r="K168" s="64" t="s">
        <v>128</v>
      </c>
      <c r="L168" s="63" t="s">
        <v>408</v>
      </c>
      <c r="M168" s="63" t="s">
        <v>298</v>
      </c>
      <c r="N168" s="63" t="s">
        <v>332</v>
      </c>
      <c r="O168" s="63" t="s">
        <v>333</v>
      </c>
      <c r="P168" s="126" t="s">
        <v>14</v>
      </c>
      <c r="Q168" s="278">
        <f t="shared" ref="Q168:AB168" si="604">+Q167/Q166</f>
        <v>1</v>
      </c>
      <c r="R168" s="278">
        <v>0</v>
      </c>
      <c r="S168" s="278">
        <f t="shared" si="604"/>
        <v>1</v>
      </c>
      <c r="T168" s="278" t="e">
        <f t="shared" si="604"/>
        <v>#DIV/0!</v>
      </c>
      <c r="U168" s="278" t="e">
        <f t="shared" si="604"/>
        <v>#DIV/0!</v>
      </c>
      <c r="V168" s="278" t="e">
        <f t="shared" si="604"/>
        <v>#DIV/0!</v>
      </c>
      <c r="W168" s="278" t="e">
        <f t="shared" si="604"/>
        <v>#DIV/0!</v>
      </c>
      <c r="X168" s="278" t="e">
        <f t="shared" si="604"/>
        <v>#DIV/0!</v>
      </c>
      <c r="Y168" s="278" t="e">
        <f t="shared" si="604"/>
        <v>#DIV/0!</v>
      </c>
      <c r="Z168" s="278" t="e">
        <f t="shared" si="604"/>
        <v>#DIV/0!</v>
      </c>
      <c r="AA168" s="278" t="e">
        <f t="shared" si="604"/>
        <v>#DIV/0!</v>
      </c>
      <c r="AB168" s="278" t="e">
        <f t="shared" si="604"/>
        <v>#DIV/0!</v>
      </c>
      <c r="AC168" s="278">
        <f>+AC167/AC166</f>
        <v>1</v>
      </c>
      <c r="AD168" s="121">
        <f>AD167/AD166</f>
        <v>1</v>
      </c>
      <c r="AE168" s="121">
        <f t="shared" ref="AE168" si="605">AE167/AE166</f>
        <v>1.0003530354348933</v>
      </c>
      <c r="AF168" s="121">
        <f t="shared" ref="AF168" si="606">AF167/AF166</f>
        <v>1.0003214799663693</v>
      </c>
      <c r="AG168" s="121" t="e">
        <f t="shared" ref="AG168" si="607">AG167/AG166</f>
        <v>#DIV/0!</v>
      </c>
      <c r="AH168" s="121" t="e">
        <f t="shared" ref="AH168" si="608">AH167/AH166</f>
        <v>#DIV/0!</v>
      </c>
      <c r="AI168" s="121" t="e">
        <f t="shared" ref="AI168" si="609">AI167/AI166</f>
        <v>#DIV/0!</v>
      </c>
      <c r="AJ168" s="121" t="e">
        <f t="shared" ref="AJ168" si="610">AJ167/AJ166</f>
        <v>#DIV/0!</v>
      </c>
      <c r="AK168" s="121" t="e">
        <f t="shared" ref="AK168" si="611">AK167/AK166</f>
        <v>#DIV/0!</v>
      </c>
      <c r="AL168" s="121" t="e">
        <f t="shared" ref="AL168" si="612">AL167/AL166</f>
        <v>#DIV/0!</v>
      </c>
      <c r="AM168" s="121" t="e">
        <f t="shared" ref="AM168" si="613">AM167/AM166</f>
        <v>#DIV/0!</v>
      </c>
      <c r="AN168" s="121" t="e">
        <f t="shared" ref="AN168" si="614">AN167/AN166</f>
        <v>#DIV/0!</v>
      </c>
      <c r="AO168" s="121" t="e">
        <f t="shared" ref="AO168" si="615">AO167/AO166</f>
        <v>#DIV/0!</v>
      </c>
      <c r="AP168" s="127"/>
      <c r="AQ168" s="127"/>
      <c r="AR168" s="127"/>
      <c r="AS168" s="127"/>
      <c r="AT168" s="63"/>
      <c r="AU168" s="63"/>
      <c r="AV168" s="63"/>
      <c r="AW168" s="63"/>
      <c r="AX168" s="138"/>
      <c r="AY168" s="138"/>
      <c r="AZ168" s="138"/>
      <c r="BA168" s="138"/>
      <c r="BB168" s="138"/>
      <c r="BC168" s="138"/>
      <c r="BD168" s="138"/>
      <c r="BE168" s="138"/>
      <c r="BF168" s="138"/>
      <c r="BG168" s="138"/>
      <c r="BH168" s="177"/>
      <c r="BI168" s="177"/>
      <c r="BJ168" s="138"/>
      <c r="BK168" s="138"/>
      <c r="BL168" s="138"/>
      <c r="BM168" s="7"/>
      <c r="BN168" s="52">
        <v>15</v>
      </c>
    </row>
    <row r="169" spans="1:66" s="53" customFormat="1" ht="48" customHeight="1" x14ac:dyDescent="0.25">
      <c r="A169" s="257" t="s">
        <v>66</v>
      </c>
      <c r="B169" s="65" t="s">
        <v>100</v>
      </c>
      <c r="C169" s="65" t="s">
        <v>15</v>
      </c>
      <c r="D169" s="63">
        <f>+D166+1</f>
        <v>54</v>
      </c>
      <c r="E169" s="63">
        <v>34</v>
      </c>
      <c r="F169" s="63">
        <v>19</v>
      </c>
      <c r="G169" s="65" t="s">
        <v>169</v>
      </c>
      <c r="H169" s="63">
        <v>12</v>
      </c>
      <c r="I169" s="64" t="s">
        <v>41</v>
      </c>
      <c r="J169" s="64" t="s">
        <v>114</v>
      </c>
      <c r="K169" s="64" t="s">
        <v>120</v>
      </c>
      <c r="L169" s="63" t="s">
        <v>409</v>
      </c>
      <c r="M169" s="63" t="s">
        <v>298</v>
      </c>
      <c r="N169" s="63" t="s">
        <v>332</v>
      </c>
      <c r="O169" s="63" t="s">
        <v>333</v>
      </c>
      <c r="P169" s="126" t="s">
        <v>12</v>
      </c>
      <c r="Q169" s="307">
        <v>1</v>
      </c>
      <c r="R169" s="307">
        <v>1</v>
      </c>
      <c r="S169" s="307">
        <v>1</v>
      </c>
      <c r="T169" s="294">
        <v>1</v>
      </c>
      <c r="U169" s="294">
        <v>1</v>
      </c>
      <c r="V169" s="294">
        <v>1</v>
      </c>
      <c r="W169" s="294">
        <v>1</v>
      </c>
      <c r="X169" s="294">
        <v>1</v>
      </c>
      <c r="Y169" s="294">
        <v>1</v>
      </c>
      <c r="Z169" s="294">
        <v>1</v>
      </c>
      <c r="AA169" s="294">
        <v>1</v>
      </c>
      <c r="AB169" s="294">
        <v>1</v>
      </c>
      <c r="AC169" s="294">
        <f>SUM(Q169:AB169)</f>
        <v>12</v>
      </c>
      <c r="AD169" s="294">
        <f>+Q169</f>
        <v>1</v>
      </c>
      <c r="AE169" s="315">
        <f>SUM($Q$10:R169)</f>
        <v>5670.1536993870341</v>
      </c>
      <c r="AF169" s="315">
        <f>SUM($Q$10:S169)</f>
        <v>9339.8412151186731</v>
      </c>
      <c r="AG169" s="315" t="e">
        <f>SUM($Q$10:T169)</f>
        <v>#DIV/0!</v>
      </c>
      <c r="AH169" s="315" t="e">
        <f>SUM($Q$10:U169)</f>
        <v>#DIV/0!</v>
      </c>
      <c r="AI169" s="315" t="e">
        <f>SUM($Q$10:V169)</f>
        <v>#DIV/0!</v>
      </c>
      <c r="AJ169" s="315" t="e">
        <f>SUM($Q$10:W169)</f>
        <v>#DIV/0!</v>
      </c>
      <c r="AK169" s="315" t="e">
        <f>SUM($Q$10:X169)</f>
        <v>#DIV/0!</v>
      </c>
      <c r="AL169" s="315" t="e">
        <f>SUM($Q$10:Y169)</f>
        <v>#DIV/0!</v>
      </c>
      <c r="AM169" s="315" t="e">
        <f>SUM($Q$10:Z169)</f>
        <v>#DIV/0!</v>
      </c>
      <c r="AN169" s="315" t="e">
        <f>SUM($Q$10:AA169)</f>
        <v>#DIV/0!</v>
      </c>
      <c r="AO169" s="315" t="e">
        <f>SUM($Q$10:AB169)</f>
        <v>#DIV/0!</v>
      </c>
      <c r="AP169" s="127"/>
      <c r="AQ169" s="127"/>
      <c r="AR169" s="127"/>
      <c r="AS169" s="127"/>
      <c r="AT169" s="93"/>
      <c r="AU169" s="93"/>
      <c r="AV169" s="93"/>
      <c r="AW169" s="93"/>
      <c r="AX169" s="2"/>
      <c r="AY169" s="2"/>
      <c r="AZ169" s="2"/>
      <c r="BA169" s="2"/>
      <c r="BB169" s="2"/>
      <c r="BC169" s="2"/>
      <c r="BD169" s="2"/>
      <c r="BE169" s="2"/>
      <c r="BF169" s="2"/>
      <c r="BG169" s="2"/>
      <c r="BH169" s="141"/>
      <c r="BI169" s="141"/>
      <c r="BJ169" s="2"/>
      <c r="BK169" s="2"/>
      <c r="BL169" s="2"/>
      <c r="BM169" s="97"/>
    </row>
    <row r="170" spans="1:66" s="53" customFormat="1" ht="48" customHeight="1" x14ac:dyDescent="0.25">
      <c r="A170" s="257"/>
      <c r="B170" s="65"/>
      <c r="C170" s="65"/>
      <c r="D170" s="65"/>
      <c r="E170" s="65"/>
      <c r="F170" s="63"/>
      <c r="G170" s="65" t="s">
        <v>169</v>
      </c>
      <c r="H170" s="63"/>
      <c r="I170" s="64"/>
      <c r="J170" s="64"/>
      <c r="K170" s="64" t="s">
        <v>120</v>
      </c>
      <c r="L170" s="63" t="s">
        <v>409</v>
      </c>
      <c r="M170" s="63" t="s">
        <v>298</v>
      </c>
      <c r="N170" s="63" t="s">
        <v>332</v>
      </c>
      <c r="O170" s="63" t="s">
        <v>333</v>
      </c>
      <c r="P170" s="126" t="s">
        <v>13</v>
      </c>
      <c r="Q170" s="307">
        <v>1</v>
      </c>
      <c r="R170" s="307">
        <v>1</v>
      </c>
      <c r="S170" s="307">
        <v>1</v>
      </c>
      <c r="T170" s="318"/>
      <c r="U170" s="318"/>
      <c r="V170" s="318"/>
      <c r="W170" s="318"/>
      <c r="X170" s="318"/>
      <c r="Y170" s="318"/>
      <c r="Z170" s="318"/>
      <c r="AA170" s="318"/>
      <c r="AB170" s="318"/>
      <c r="AC170" s="294">
        <f>SUM(Q170:AB170)</f>
        <v>3</v>
      </c>
      <c r="AD170" s="294">
        <f>+Q170</f>
        <v>1</v>
      </c>
      <c r="AE170" s="315">
        <f>SUM($Q$11:R170)</f>
        <v>5672.1536993870341</v>
      </c>
      <c r="AF170" s="315">
        <f>SUM($Q$11:S170)</f>
        <v>9342.8412151186731</v>
      </c>
      <c r="AG170" s="315" t="e">
        <f>SUM($Q$11:T170)</f>
        <v>#DIV/0!</v>
      </c>
      <c r="AH170" s="315" t="e">
        <f>SUM($Q$11:U170)</f>
        <v>#DIV/0!</v>
      </c>
      <c r="AI170" s="315" t="e">
        <f>SUM($Q$11:V170)</f>
        <v>#DIV/0!</v>
      </c>
      <c r="AJ170" s="315" t="e">
        <f>SUM($Q$11:W170)</f>
        <v>#DIV/0!</v>
      </c>
      <c r="AK170" s="315" t="e">
        <f>SUM($Q$11:X170)</f>
        <v>#DIV/0!</v>
      </c>
      <c r="AL170" s="315" t="e">
        <f>SUM($Q$11:Y170)</f>
        <v>#DIV/0!</v>
      </c>
      <c r="AM170" s="315" t="e">
        <f>SUM($Q$11:Z170)</f>
        <v>#DIV/0!</v>
      </c>
      <c r="AN170" s="315" t="e">
        <f>SUM($Q$11:AA170)</f>
        <v>#DIV/0!</v>
      </c>
      <c r="AO170" s="315" t="e">
        <f>SUM($Q$11:AB170)</f>
        <v>#DIV/0!</v>
      </c>
      <c r="AP170" s="299" t="s">
        <v>546</v>
      </c>
      <c r="AQ170" s="299" t="s">
        <v>823</v>
      </c>
      <c r="AR170" s="299" t="s">
        <v>546</v>
      </c>
      <c r="AS170" s="299" t="s">
        <v>824</v>
      </c>
      <c r="AT170" s="299" t="s">
        <v>546</v>
      </c>
      <c r="AU170" s="299" t="s">
        <v>825</v>
      </c>
      <c r="AV170" s="93"/>
      <c r="AW170" s="93"/>
      <c r="AX170" s="2"/>
      <c r="AY170" s="2"/>
      <c r="AZ170" s="2"/>
      <c r="BA170" s="2"/>
      <c r="BB170" s="2"/>
      <c r="BC170" s="2"/>
      <c r="BD170" s="2"/>
      <c r="BE170" s="2"/>
      <c r="BF170" s="2"/>
      <c r="BG170" s="2"/>
      <c r="BH170" s="141"/>
      <c r="BI170" s="141"/>
      <c r="BJ170" s="2"/>
      <c r="BK170" s="2"/>
      <c r="BL170" s="2"/>
      <c r="BM170" s="97"/>
    </row>
    <row r="171" spans="1:66" s="53" customFormat="1" ht="48" customHeight="1" x14ac:dyDescent="0.25">
      <c r="A171" s="257"/>
      <c r="B171" s="65"/>
      <c r="C171" s="65"/>
      <c r="D171" s="65"/>
      <c r="E171" s="65"/>
      <c r="F171" s="63"/>
      <c r="G171" s="65" t="s">
        <v>169</v>
      </c>
      <c r="H171" s="63"/>
      <c r="I171" s="64"/>
      <c r="J171" s="64"/>
      <c r="K171" s="64" t="s">
        <v>120</v>
      </c>
      <c r="L171" s="63" t="s">
        <v>409</v>
      </c>
      <c r="M171" s="63" t="s">
        <v>298</v>
      </c>
      <c r="N171" s="63" t="s">
        <v>332</v>
      </c>
      <c r="O171" s="63" t="s">
        <v>333</v>
      </c>
      <c r="P171" s="126" t="s">
        <v>14</v>
      </c>
      <c r="Q171" s="278">
        <f t="shared" ref="Q171:AB171" si="616">+Q170/Q169</f>
        <v>1</v>
      </c>
      <c r="R171" s="278">
        <f t="shared" si="616"/>
        <v>1</v>
      </c>
      <c r="S171" s="278">
        <f t="shared" si="616"/>
        <v>1</v>
      </c>
      <c r="T171" s="278">
        <f t="shared" si="616"/>
        <v>0</v>
      </c>
      <c r="U171" s="278">
        <f t="shared" si="616"/>
        <v>0</v>
      </c>
      <c r="V171" s="278">
        <f t="shared" si="616"/>
        <v>0</v>
      </c>
      <c r="W171" s="278">
        <f t="shared" si="616"/>
        <v>0</v>
      </c>
      <c r="X171" s="278">
        <f t="shared" si="616"/>
        <v>0</v>
      </c>
      <c r="Y171" s="278">
        <f t="shared" si="616"/>
        <v>0</v>
      </c>
      <c r="Z171" s="278">
        <f t="shared" si="616"/>
        <v>0</v>
      </c>
      <c r="AA171" s="278">
        <f t="shared" si="616"/>
        <v>0</v>
      </c>
      <c r="AB171" s="278">
        <f t="shared" si="616"/>
        <v>0</v>
      </c>
      <c r="AC171" s="278">
        <f>+AC170/AC169</f>
        <v>0.25</v>
      </c>
      <c r="AD171" s="121">
        <f>AD170/AD169</f>
        <v>1</v>
      </c>
      <c r="AE171" s="121">
        <f t="shared" ref="AE171" si="617">AE170/AE169</f>
        <v>1.0003527241246064</v>
      </c>
      <c r="AF171" s="121">
        <f t="shared" ref="AF171" si="618">AF170/AF169</f>
        <v>1.000321204604115</v>
      </c>
      <c r="AG171" s="121" t="e">
        <f t="shared" ref="AG171" si="619">AG170/AG169</f>
        <v>#DIV/0!</v>
      </c>
      <c r="AH171" s="121" t="e">
        <f t="shared" ref="AH171" si="620">AH170/AH169</f>
        <v>#DIV/0!</v>
      </c>
      <c r="AI171" s="121" t="e">
        <f t="shared" ref="AI171" si="621">AI170/AI169</f>
        <v>#DIV/0!</v>
      </c>
      <c r="AJ171" s="121" t="e">
        <f t="shared" ref="AJ171" si="622">AJ170/AJ169</f>
        <v>#DIV/0!</v>
      </c>
      <c r="AK171" s="121" t="e">
        <f t="shared" ref="AK171" si="623">AK170/AK169</f>
        <v>#DIV/0!</v>
      </c>
      <c r="AL171" s="121" t="e">
        <f t="shared" ref="AL171" si="624">AL170/AL169</f>
        <v>#DIV/0!</v>
      </c>
      <c r="AM171" s="121" t="e">
        <f t="shared" ref="AM171" si="625">AM170/AM169</f>
        <v>#DIV/0!</v>
      </c>
      <c r="AN171" s="121" t="e">
        <f t="shared" ref="AN171" si="626">AN170/AN169</f>
        <v>#DIV/0!</v>
      </c>
      <c r="AO171" s="121" t="e">
        <f t="shared" ref="AO171" si="627">AO170/AO169</f>
        <v>#DIV/0!</v>
      </c>
      <c r="AP171" s="127"/>
      <c r="AQ171" s="127"/>
      <c r="AR171" s="127"/>
      <c r="AS171" s="127"/>
      <c r="AT171" s="93"/>
      <c r="AU171" s="93"/>
      <c r="AV171" s="93"/>
      <c r="AW171" s="93"/>
      <c r="AX171" s="2"/>
      <c r="AY171" s="2"/>
      <c r="AZ171" s="2"/>
      <c r="BA171" s="2"/>
      <c r="BB171" s="2"/>
      <c r="BC171" s="2"/>
      <c r="BD171" s="2"/>
      <c r="BE171" s="2"/>
      <c r="BF171" s="2"/>
      <c r="BG171" s="2"/>
      <c r="BH171" s="141"/>
      <c r="BI171" s="141"/>
      <c r="BJ171" s="2"/>
      <c r="BK171" s="2"/>
      <c r="BL171" s="2"/>
      <c r="BM171" s="97"/>
    </row>
    <row r="172" spans="1:66" ht="24.75" customHeight="1" x14ac:dyDescent="0.25">
      <c r="A172" s="257" t="s">
        <v>66</v>
      </c>
      <c r="B172" s="65" t="s">
        <v>100</v>
      </c>
      <c r="C172" s="306" t="s">
        <v>15</v>
      </c>
      <c r="D172" s="63">
        <f>+D169+1</f>
        <v>55</v>
      </c>
      <c r="E172" s="63">
        <v>35</v>
      </c>
      <c r="F172" s="307">
        <v>20</v>
      </c>
      <c r="G172" s="64" t="s">
        <v>170</v>
      </c>
      <c r="H172" s="74">
        <v>1</v>
      </c>
      <c r="I172" s="64" t="s">
        <v>41</v>
      </c>
      <c r="J172" s="64" t="s">
        <v>114</v>
      </c>
      <c r="K172" s="64" t="s">
        <v>120</v>
      </c>
      <c r="L172" s="63" t="s">
        <v>410</v>
      </c>
      <c r="M172" s="63" t="s">
        <v>298</v>
      </c>
      <c r="N172" s="63" t="s">
        <v>332</v>
      </c>
      <c r="O172" s="63" t="s">
        <v>333</v>
      </c>
      <c r="P172" s="126" t="s">
        <v>12</v>
      </c>
      <c r="Q172" s="262">
        <v>1</v>
      </c>
      <c r="R172" s="262">
        <v>5</v>
      </c>
      <c r="S172" s="262">
        <v>7</v>
      </c>
      <c r="T172" s="316"/>
      <c r="U172" s="316"/>
      <c r="V172" s="316"/>
      <c r="W172" s="316"/>
      <c r="X172" s="316"/>
      <c r="Y172" s="316"/>
      <c r="Z172" s="316"/>
      <c r="AA172" s="316"/>
      <c r="AB172" s="316"/>
      <c r="AC172" s="262">
        <f>SUM(Q172:AB172)</f>
        <v>13</v>
      </c>
      <c r="AD172" s="294">
        <f>+Q172</f>
        <v>1</v>
      </c>
      <c r="AE172" s="315">
        <f>SUM($Q$10:R172)</f>
        <v>5680.1536993870341</v>
      </c>
      <c r="AF172" s="315">
        <f>SUM($Q$10:S172)</f>
        <v>9358.8412151186731</v>
      </c>
      <c r="AG172" s="315" t="e">
        <f>SUM($Q$10:T172)</f>
        <v>#DIV/0!</v>
      </c>
      <c r="AH172" s="315" t="e">
        <f>SUM($Q$10:U172)</f>
        <v>#DIV/0!</v>
      </c>
      <c r="AI172" s="315" t="e">
        <f>SUM($Q$10:V172)</f>
        <v>#DIV/0!</v>
      </c>
      <c r="AJ172" s="315" t="e">
        <f>SUM($Q$10:W172)</f>
        <v>#DIV/0!</v>
      </c>
      <c r="AK172" s="315" t="e">
        <f>SUM($Q$10:X172)</f>
        <v>#DIV/0!</v>
      </c>
      <c r="AL172" s="315" t="e">
        <f>SUM($Q$10:Y172)</f>
        <v>#DIV/0!</v>
      </c>
      <c r="AM172" s="315" t="e">
        <f>SUM($Q$10:Z172)</f>
        <v>#DIV/0!</v>
      </c>
      <c r="AN172" s="315" t="e">
        <f>SUM($Q$10:AA172)</f>
        <v>#DIV/0!</v>
      </c>
      <c r="AO172" s="315" t="e">
        <f>SUM($Q$10:AB172)</f>
        <v>#DIV/0!</v>
      </c>
      <c r="AP172" s="127"/>
      <c r="AQ172" s="127"/>
      <c r="AR172" s="127"/>
      <c r="AS172" s="127"/>
      <c r="AT172" s="63"/>
      <c r="AU172" s="63"/>
      <c r="AV172" s="63"/>
      <c r="AW172" s="63"/>
      <c r="AX172" s="138"/>
      <c r="AY172" s="138"/>
      <c r="AZ172" s="138"/>
      <c r="BA172" s="138"/>
      <c r="BB172" s="138"/>
      <c r="BC172" s="138"/>
      <c r="BD172" s="138"/>
      <c r="BE172" s="138"/>
      <c r="BF172" s="138"/>
      <c r="BG172" s="138"/>
      <c r="BH172" s="138"/>
      <c r="BI172" s="138"/>
      <c r="BJ172" s="138"/>
      <c r="BK172" s="138"/>
      <c r="BL172" s="138"/>
      <c r="BM172" s="7"/>
      <c r="BN172" s="26"/>
    </row>
    <row r="173" spans="1:66" s="52" customFormat="1" ht="24.75" customHeight="1" x14ac:dyDescent="0.25">
      <c r="A173" s="257"/>
      <c r="B173" s="65"/>
      <c r="C173" s="306"/>
      <c r="D173" s="306"/>
      <c r="E173" s="306"/>
      <c r="F173" s="307"/>
      <c r="G173" s="64" t="s">
        <v>170</v>
      </c>
      <c r="H173" s="74"/>
      <c r="I173" s="64"/>
      <c r="J173" s="64"/>
      <c r="K173" s="64" t="s">
        <v>120</v>
      </c>
      <c r="L173" s="63" t="s">
        <v>410</v>
      </c>
      <c r="M173" s="63" t="s">
        <v>298</v>
      </c>
      <c r="N173" s="63" t="s">
        <v>332</v>
      </c>
      <c r="O173" s="63" t="s">
        <v>333</v>
      </c>
      <c r="P173" s="126" t="s">
        <v>13</v>
      </c>
      <c r="Q173" s="262">
        <v>1</v>
      </c>
      <c r="R173" s="262">
        <v>5</v>
      </c>
      <c r="S173" s="262">
        <v>7</v>
      </c>
      <c r="T173" s="316"/>
      <c r="U173" s="316"/>
      <c r="V173" s="316"/>
      <c r="W173" s="316"/>
      <c r="X173" s="316"/>
      <c r="Y173" s="316"/>
      <c r="Z173" s="316"/>
      <c r="AA173" s="316"/>
      <c r="AB173" s="316"/>
      <c r="AC173" s="262">
        <f>SUM(Q173:AB173)</f>
        <v>13</v>
      </c>
      <c r="AD173" s="294">
        <f>+Q173</f>
        <v>1</v>
      </c>
      <c r="AE173" s="315">
        <f>SUM($Q$11:R173)</f>
        <v>5686.1536993870341</v>
      </c>
      <c r="AF173" s="315">
        <f>SUM($Q$11:S173)</f>
        <v>9371.8412151186731</v>
      </c>
      <c r="AG173" s="315" t="e">
        <f>SUM($Q$11:T173)</f>
        <v>#DIV/0!</v>
      </c>
      <c r="AH173" s="315" t="e">
        <f>SUM($Q$11:U173)</f>
        <v>#DIV/0!</v>
      </c>
      <c r="AI173" s="315" t="e">
        <f>SUM($Q$11:V173)</f>
        <v>#DIV/0!</v>
      </c>
      <c r="AJ173" s="315" t="e">
        <f>SUM($Q$11:W173)</f>
        <v>#DIV/0!</v>
      </c>
      <c r="AK173" s="315" t="e">
        <f>SUM($Q$11:X173)</f>
        <v>#DIV/0!</v>
      </c>
      <c r="AL173" s="315" t="e">
        <f>SUM($Q$11:Y173)</f>
        <v>#DIV/0!</v>
      </c>
      <c r="AM173" s="315" t="e">
        <f>SUM($Q$11:Z173)</f>
        <v>#DIV/0!</v>
      </c>
      <c r="AN173" s="315" t="e">
        <f>SUM($Q$11:AA173)</f>
        <v>#DIV/0!</v>
      </c>
      <c r="AO173" s="315" t="e">
        <f>SUM($Q$11:AB173)</f>
        <v>#DIV/0!</v>
      </c>
      <c r="AP173" s="127" t="s">
        <v>547</v>
      </c>
      <c r="AQ173" s="299" t="s">
        <v>826</v>
      </c>
      <c r="AR173" s="127" t="s">
        <v>547</v>
      </c>
      <c r="AS173" s="299" t="s">
        <v>827</v>
      </c>
      <c r="AT173" s="63" t="s">
        <v>1092</v>
      </c>
      <c r="AU173" s="63" t="s">
        <v>548</v>
      </c>
      <c r="AV173" s="63"/>
      <c r="AW173" s="63"/>
      <c r="AX173" s="138"/>
      <c r="AY173" s="138"/>
      <c r="AZ173" s="138"/>
      <c r="BA173" s="138"/>
      <c r="BB173" s="138"/>
      <c r="BC173" s="138"/>
      <c r="BD173" s="138"/>
      <c r="BE173" s="138"/>
      <c r="BF173" s="138"/>
      <c r="BG173" s="138"/>
      <c r="BH173" s="138"/>
      <c r="BI173" s="138"/>
      <c r="BJ173" s="138"/>
      <c r="BK173" s="138"/>
      <c r="BL173" s="138"/>
      <c r="BM173" s="7"/>
    </row>
    <row r="174" spans="1:66" s="52" customFormat="1" ht="24.75" customHeight="1" x14ac:dyDescent="0.25">
      <c r="A174" s="257"/>
      <c r="B174" s="65"/>
      <c r="C174" s="306"/>
      <c r="D174" s="306"/>
      <c r="E174" s="306"/>
      <c r="F174" s="307"/>
      <c r="G174" s="64" t="s">
        <v>170</v>
      </c>
      <c r="H174" s="74"/>
      <c r="I174" s="64"/>
      <c r="J174" s="64"/>
      <c r="K174" s="64" t="s">
        <v>120</v>
      </c>
      <c r="L174" s="63" t="s">
        <v>410</v>
      </c>
      <c r="M174" s="63" t="s">
        <v>298</v>
      </c>
      <c r="N174" s="63" t="s">
        <v>332</v>
      </c>
      <c r="O174" s="63" t="s">
        <v>333</v>
      </c>
      <c r="P174" s="126" t="s">
        <v>14</v>
      </c>
      <c r="Q174" s="278">
        <f t="shared" ref="Q174:AB174" si="628">+Q173/Q172</f>
        <v>1</v>
      </c>
      <c r="R174" s="278">
        <f t="shared" si="628"/>
        <v>1</v>
      </c>
      <c r="S174" s="278">
        <f t="shared" si="628"/>
        <v>1</v>
      </c>
      <c r="T174" s="278" t="e">
        <f t="shared" si="628"/>
        <v>#DIV/0!</v>
      </c>
      <c r="U174" s="278" t="e">
        <f t="shared" si="628"/>
        <v>#DIV/0!</v>
      </c>
      <c r="V174" s="278" t="e">
        <f t="shared" si="628"/>
        <v>#DIV/0!</v>
      </c>
      <c r="W174" s="278" t="e">
        <f t="shared" si="628"/>
        <v>#DIV/0!</v>
      </c>
      <c r="X174" s="278" t="e">
        <f t="shared" si="628"/>
        <v>#DIV/0!</v>
      </c>
      <c r="Y174" s="278" t="e">
        <f t="shared" si="628"/>
        <v>#DIV/0!</v>
      </c>
      <c r="Z174" s="278" t="e">
        <f t="shared" si="628"/>
        <v>#DIV/0!</v>
      </c>
      <c r="AA174" s="278" t="e">
        <f t="shared" si="628"/>
        <v>#DIV/0!</v>
      </c>
      <c r="AB174" s="278" t="e">
        <f t="shared" si="628"/>
        <v>#DIV/0!</v>
      </c>
      <c r="AC174" s="278">
        <f>+AC173/AC172</f>
        <v>1</v>
      </c>
      <c r="AD174" s="121">
        <f>AD173/AD172</f>
        <v>1</v>
      </c>
      <c r="AE174" s="121">
        <f t="shared" ref="AE174" si="629">AE173/AE172</f>
        <v>1.0010563094446983</v>
      </c>
      <c r="AF174" s="121">
        <f t="shared" ref="AF174" si="630">AF173/AF172</f>
        <v>1.0013890608571283</v>
      </c>
      <c r="AG174" s="121" t="e">
        <f t="shared" ref="AG174" si="631">AG173/AG172</f>
        <v>#DIV/0!</v>
      </c>
      <c r="AH174" s="121" t="e">
        <f t="shared" ref="AH174" si="632">AH173/AH172</f>
        <v>#DIV/0!</v>
      </c>
      <c r="AI174" s="121" t="e">
        <f t="shared" ref="AI174" si="633">AI173/AI172</f>
        <v>#DIV/0!</v>
      </c>
      <c r="AJ174" s="121" t="e">
        <f t="shared" ref="AJ174" si="634">AJ173/AJ172</f>
        <v>#DIV/0!</v>
      </c>
      <c r="AK174" s="121" t="e">
        <f t="shared" ref="AK174" si="635">AK173/AK172</f>
        <v>#DIV/0!</v>
      </c>
      <c r="AL174" s="121" t="e">
        <f t="shared" ref="AL174" si="636">AL173/AL172</f>
        <v>#DIV/0!</v>
      </c>
      <c r="AM174" s="121" t="e">
        <f t="shared" ref="AM174" si="637">AM173/AM172</f>
        <v>#DIV/0!</v>
      </c>
      <c r="AN174" s="121" t="e">
        <f t="shared" ref="AN174" si="638">AN173/AN172</f>
        <v>#DIV/0!</v>
      </c>
      <c r="AO174" s="121" t="e">
        <f t="shared" ref="AO174" si="639">AO173/AO172</f>
        <v>#DIV/0!</v>
      </c>
      <c r="AP174" s="127"/>
      <c r="AQ174" s="127"/>
      <c r="AR174" s="127"/>
      <c r="AS174" s="127"/>
      <c r="AT174" s="63"/>
      <c r="AU174" s="63"/>
      <c r="AV174" s="63"/>
      <c r="AW174" s="63"/>
      <c r="AX174" s="138"/>
      <c r="AY174" s="138"/>
      <c r="AZ174" s="138"/>
      <c r="BA174" s="138"/>
      <c r="BB174" s="138"/>
      <c r="BC174" s="138"/>
      <c r="BD174" s="138"/>
      <c r="BE174" s="138"/>
      <c r="BF174" s="138"/>
      <c r="BG174" s="138"/>
      <c r="BH174" s="138"/>
      <c r="BI174" s="138"/>
      <c r="BJ174" s="138"/>
      <c r="BK174" s="138"/>
      <c r="BL174" s="138"/>
      <c r="BM174" s="7"/>
      <c r="BN174" s="52">
        <v>16</v>
      </c>
    </row>
    <row r="175" spans="1:66" ht="41.25" customHeight="1" x14ac:dyDescent="0.25">
      <c r="A175" s="257" t="s">
        <v>66</v>
      </c>
      <c r="B175" s="65" t="s">
        <v>100</v>
      </c>
      <c r="C175" s="306" t="s">
        <v>15</v>
      </c>
      <c r="D175" s="63">
        <f>+D172+1</f>
        <v>56</v>
      </c>
      <c r="E175" s="63">
        <v>36</v>
      </c>
      <c r="F175" s="307">
        <v>21</v>
      </c>
      <c r="G175" s="64" t="s">
        <v>171</v>
      </c>
      <c r="H175" s="74">
        <v>1</v>
      </c>
      <c r="I175" s="64" t="s">
        <v>41</v>
      </c>
      <c r="J175" s="64" t="s">
        <v>114</v>
      </c>
      <c r="K175" s="64" t="s">
        <v>120</v>
      </c>
      <c r="L175" s="63" t="s">
        <v>411</v>
      </c>
      <c r="M175" s="63" t="s">
        <v>298</v>
      </c>
      <c r="N175" s="63" t="s">
        <v>332</v>
      </c>
      <c r="O175" s="63" t="s">
        <v>333</v>
      </c>
      <c r="P175" s="126" t="s">
        <v>12</v>
      </c>
      <c r="Q175" s="262">
        <v>114</v>
      </c>
      <c r="R175" s="262">
        <v>58</v>
      </c>
      <c r="S175" s="262">
        <v>46</v>
      </c>
      <c r="T175" s="316"/>
      <c r="U175" s="316"/>
      <c r="V175" s="316"/>
      <c r="W175" s="316"/>
      <c r="X175" s="316"/>
      <c r="Y175" s="316"/>
      <c r="Z175" s="316"/>
      <c r="AA175" s="316"/>
      <c r="AB175" s="316"/>
      <c r="AC175" s="262">
        <f>SUM(Q175:AB175)</f>
        <v>218</v>
      </c>
      <c r="AD175" s="294">
        <f>+Q175</f>
        <v>114</v>
      </c>
      <c r="AE175" s="315">
        <f>SUM($Q$10:R175)</f>
        <v>5860.1536993870341</v>
      </c>
      <c r="AF175" s="315">
        <f>SUM($Q$10:S175)</f>
        <v>9592.8412151186731</v>
      </c>
      <c r="AG175" s="315" t="e">
        <f>SUM($Q$10:T175)</f>
        <v>#DIV/0!</v>
      </c>
      <c r="AH175" s="315" t="e">
        <f>SUM($Q$10:U175)</f>
        <v>#DIV/0!</v>
      </c>
      <c r="AI175" s="315" t="e">
        <f>SUM($Q$10:V175)</f>
        <v>#DIV/0!</v>
      </c>
      <c r="AJ175" s="315" t="e">
        <f>SUM($Q$10:W175)</f>
        <v>#DIV/0!</v>
      </c>
      <c r="AK175" s="315" t="e">
        <f>SUM($Q$10:X175)</f>
        <v>#DIV/0!</v>
      </c>
      <c r="AL175" s="315" t="e">
        <f>SUM($Q$10:Y175)</f>
        <v>#DIV/0!</v>
      </c>
      <c r="AM175" s="315" t="e">
        <f>SUM($Q$10:Z175)</f>
        <v>#DIV/0!</v>
      </c>
      <c r="AN175" s="315" t="e">
        <f>SUM($Q$10:AA175)</f>
        <v>#DIV/0!</v>
      </c>
      <c r="AO175" s="315" t="e">
        <f>SUM($Q$10:AB175)</f>
        <v>#DIV/0!</v>
      </c>
      <c r="AP175" s="127"/>
      <c r="AQ175" s="127"/>
      <c r="AR175" s="127"/>
      <c r="AS175" s="127"/>
      <c r="AT175" s="63"/>
      <c r="AU175" s="63"/>
      <c r="AV175" s="63"/>
      <c r="AW175" s="63"/>
      <c r="AX175" s="138"/>
      <c r="AY175" s="138"/>
      <c r="AZ175" s="138"/>
      <c r="BA175" s="138"/>
      <c r="BB175" s="138"/>
      <c r="BC175" s="138"/>
      <c r="BD175" s="138"/>
      <c r="BE175" s="138"/>
      <c r="BF175" s="138"/>
      <c r="BG175" s="138"/>
      <c r="BH175" s="138"/>
      <c r="BI175" s="138"/>
      <c r="BJ175" s="138"/>
      <c r="BK175" s="138"/>
      <c r="BL175" s="138"/>
      <c r="BM175" s="7"/>
      <c r="BN175" s="26"/>
    </row>
    <row r="176" spans="1:66" s="52" customFormat="1" ht="41.25" customHeight="1" x14ac:dyDescent="0.25">
      <c r="A176" s="257"/>
      <c r="B176" s="65"/>
      <c r="C176" s="306"/>
      <c r="D176" s="306"/>
      <c r="E176" s="306"/>
      <c r="F176" s="307"/>
      <c r="G176" s="64" t="s">
        <v>171</v>
      </c>
      <c r="H176" s="63"/>
      <c r="I176" s="64"/>
      <c r="J176" s="64"/>
      <c r="K176" s="64" t="s">
        <v>120</v>
      </c>
      <c r="L176" s="63" t="s">
        <v>411</v>
      </c>
      <c r="M176" s="63" t="s">
        <v>298</v>
      </c>
      <c r="N176" s="63" t="s">
        <v>332</v>
      </c>
      <c r="O176" s="63" t="s">
        <v>333</v>
      </c>
      <c r="P176" s="126" t="s">
        <v>13</v>
      </c>
      <c r="Q176" s="262">
        <v>114</v>
      </c>
      <c r="R176" s="262">
        <v>58</v>
      </c>
      <c r="S176" s="262">
        <v>46</v>
      </c>
      <c r="T176" s="316"/>
      <c r="U176" s="316"/>
      <c r="V176" s="316"/>
      <c r="W176" s="316"/>
      <c r="X176" s="316"/>
      <c r="Y176" s="316"/>
      <c r="Z176" s="316"/>
      <c r="AA176" s="316"/>
      <c r="AB176" s="316"/>
      <c r="AC176" s="262">
        <f>SUM(Q176:AB176)</f>
        <v>218</v>
      </c>
      <c r="AD176" s="294">
        <f>+Q176</f>
        <v>114</v>
      </c>
      <c r="AE176" s="315">
        <f>SUM($Q$11:R176)</f>
        <v>6032.1536993870341</v>
      </c>
      <c r="AF176" s="315">
        <f>SUM($Q$11:S176)</f>
        <v>9810.8412151186731</v>
      </c>
      <c r="AG176" s="315" t="e">
        <f>SUM($Q$11:T176)</f>
        <v>#DIV/0!</v>
      </c>
      <c r="AH176" s="315" t="e">
        <f>SUM($Q$11:U176)</f>
        <v>#DIV/0!</v>
      </c>
      <c r="AI176" s="315" t="e">
        <f>SUM($Q$11:V176)</f>
        <v>#DIV/0!</v>
      </c>
      <c r="AJ176" s="315" t="e">
        <f>SUM($Q$11:W176)</f>
        <v>#DIV/0!</v>
      </c>
      <c r="AK176" s="315" t="e">
        <f>SUM($Q$11:X176)</f>
        <v>#DIV/0!</v>
      </c>
      <c r="AL176" s="315" t="e">
        <f>SUM($Q$11:Y176)</f>
        <v>#DIV/0!</v>
      </c>
      <c r="AM176" s="315" t="e">
        <f>SUM($Q$11:Z176)</f>
        <v>#DIV/0!</v>
      </c>
      <c r="AN176" s="315" t="e">
        <f>SUM($Q$11:AA176)</f>
        <v>#DIV/0!</v>
      </c>
      <c r="AO176" s="315" t="e">
        <f>SUM($Q$11:AB176)</f>
        <v>#DIV/0!</v>
      </c>
      <c r="AP176" s="299" t="s">
        <v>549</v>
      </c>
      <c r="AQ176" s="127" t="s">
        <v>550</v>
      </c>
      <c r="AR176" s="299" t="s">
        <v>549</v>
      </c>
      <c r="AS176" s="127" t="s">
        <v>551</v>
      </c>
      <c r="AT176" s="299" t="s">
        <v>549</v>
      </c>
      <c r="AU176" s="127" t="s">
        <v>828</v>
      </c>
      <c r="AV176" s="63"/>
      <c r="AW176" s="63"/>
      <c r="AX176" s="138"/>
      <c r="AY176" s="138"/>
      <c r="AZ176" s="138"/>
      <c r="BA176" s="138"/>
      <c r="BB176" s="138"/>
      <c r="BC176" s="138"/>
      <c r="BD176" s="138"/>
      <c r="BE176" s="138"/>
      <c r="BF176" s="138"/>
      <c r="BG176" s="138"/>
      <c r="BH176" s="138"/>
      <c r="BI176" s="138"/>
      <c r="BJ176" s="138"/>
      <c r="BK176" s="138"/>
      <c r="BL176" s="138"/>
      <c r="BM176" s="7"/>
    </row>
    <row r="177" spans="1:66" s="52" customFormat="1" ht="41.25" customHeight="1" x14ac:dyDescent="0.25">
      <c r="A177" s="257"/>
      <c r="B177" s="65"/>
      <c r="C177" s="306"/>
      <c r="D177" s="306"/>
      <c r="E177" s="306"/>
      <c r="F177" s="307"/>
      <c r="G177" s="64" t="s">
        <v>171</v>
      </c>
      <c r="H177" s="63"/>
      <c r="I177" s="64"/>
      <c r="J177" s="64"/>
      <c r="K177" s="64" t="s">
        <v>120</v>
      </c>
      <c r="L177" s="63" t="s">
        <v>411</v>
      </c>
      <c r="M177" s="63" t="s">
        <v>298</v>
      </c>
      <c r="N177" s="63" t="s">
        <v>332</v>
      </c>
      <c r="O177" s="63" t="s">
        <v>333</v>
      </c>
      <c r="P177" s="126" t="s">
        <v>14</v>
      </c>
      <c r="Q177" s="278">
        <f t="shared" ref="Q177:AB177" si="640">+Q176/Q175</f>
        <v>1</v>
      </c>
      <c r="R177" s="278">
        <f t="shared" si="640"/>
        <v>1</v>
      </c>
      <c r="S177" s="278">
        <f t="shared" si="640"/>
        <v>1</v>
      </c>
      <c r="T177" s="278" t="e">
        <f t="shared" si="640"/>
        <v>#DIV/0!</v>
      </c>
      <c r="U177" s="278" t="e">
        <f t="shared" si="640"/>
        <v>#DIV/0!</v>
      </c>
      <c r="V177" s="278" t="e">
        <f t="shared" si="640"/>
        <v>#DIV/0!</v>
      </c>
      <c r="W177" s="278" t="e">
        <f t="shared" si="640"/>
        <v>#DIV/0!</v>
      </c>
      <c r="X177" s="278" t="e">
        <f t="shared" si="640"/>
        <v>#DIV/0!</v>
      </c>
      <c r="Y177" s="278" t="e">
        <f t="shared" si="640"/>
        <v>#DIV/0!</v>
      </c>
      <c r="Z177" s="278" t="e">
        <f t="shared" si="640"/>
        <v>#DIV/0!</v>
      </c>
      <c r="AA177" s="278" t="e">
        <f t="shared" si="640"/>
        <v>#DIV/0!</v>
      </c>
      <c r="AB177" s="278" t="e">
        <f t="shared" si="640"/>
        <v>#DIV/0!</v>
      </c>
      <c r="AC177" s="278">
        <f>+AC176/AC175</f>
        <v>1</v>
      </c>
      <c r="AD177" s="121">
        <f>AD176/AD175</f>
        <v>1</v>
      </c>
      <c r="AE177" s="121">
        <f t="shared" ref="AE177" si="641">AE176/AE175</f>
        <v>1.0293507660077228</v>
      </c>
      <c r="AF177" s="121">
        <f t="shared" ref="AF177" si="642">AF176/AF175</f>
        <v>1.0227252797280146</v>
      </c>
      <c r="AG177" s="121" t="e">
        <f t="shared" ref="AG177" si="643">AG176/AG175</f>
        <v>#DIV/0!</v>
      </c>
      <c r="AH177" s="121" t="e">
        <f t="shared" ref="AH177" si="644">AH176/AH175</f>
        <v>#DIV/0!</v>
      </c>
      <c r="AI177" s="121" t="e">
        <f t="shared" ref="AI177" si="645">AI176/AI175</f>
        <v>#DIV/0!</v>
      </c>
      <c r="AJ177" s="121" t="e">
        <f t="shared" ref="AJ177" si="646">AJ176/AJ175</f>
        <v>#DIV/0!</v>
      </c>
      <c r="AK177" s="121" t="e">
        <f t="shared" ref="AK177" si="647">AK176/AK175</f>
        <v>#DIV/0!</v>
      </c>
      <c r="AL177" s="121" t="e">
        <f t="shared" ref="AL177" si="648">AL176/AL175</f>
        <v>#DIV/0!</v>
      </c>
      <c r="AM177" s="121" t="e">
        <f t="shared" ref="AM177" si="649">AM176/AM175</f>
        <v>#DIV/0!</v>
      </c>
      <c r="AN177" s="121" t="e">
        <f t="shared" ref="AN177" si="650">AN176/AN175</f>
        <v>#DIV/0!</v>
      </c>
      <c r="AO177" s="121" t="e">
        <f t="shared" ref="AO177" si="651">AO176/AO175</f>
        <v>#DIV/0!</v>
      </c>
      <c r="AP177" s="127"/>
      <c r="AQ177" s="127"/>
      <c r="AR177" s="127"/>
      <c r="AS177" s="127"/>
      <c r="AT177" s="63"/>
      <c r="AU177" s="63"/>
      <c r="AV177" s="63"/>
      <c r="AW177" s="63"/>
      <c r="AX177" s="138"/>
      <c r="AY177" s="138"/>
      <c r="AZ177" s="138"/>
      <c r="BA177" s="138"/>
      <c r="BB177" s="138"/>
      <c r="BC177" s="138"/>
      <c r="BD177" s="138"/>
      <c r="BE177" s="138"/>
      <c r="BF177" s="138"/>
      <c r="BG177" s="138"/>
      <c r="BH177" s="138"/>
      <c r="BI177" s="138"/>
      <c r="BJ177" s="138"/>
      <c r="BK177" s="138"/>
      <c r="BL177" s="138"/>
      <c r="BM177" s="7"/>
      <c r="BN177" s="52">
        <v>17</v>
      </c>
    </row>
    <row r="178" spans="1:66" ht="41.25" customHeight="1" x14ac:dyDescent="0.25">
      <c r="A178" s="257" t="s">
        <v>66</v>
      </c>
      <c r="B178" s="65" t="s">
        <v>100</v>
      </c>
      <c r="C178" s="306" t="s">
        <v>15</v>
      </c>
      <c r="D178" s="63">
        <f>+D175+1</f>
        <v>57</v>
      </c>
      <c r="E178" s="63">
        <v>37</v>
      </c>
      <c r="F178" s="307">
        <v>22</v>
      </c>
      <c r="G178" s="64" t="s">
        <v>172</v>
      </c>
      <c r="H178" s="74">
        <v>1</v>
      </c>
      <c r="I178" s="64" t="s">
        <v>41</v>
      </c>
      <c r="J178" s="64" t="s">
        <v>112</v>
      </c>
      <c r="K178" s="64" t="s">
        <v>120</v>
      </c>
      <c r="L178" s="63" t="s">
        <v>1093</v>
      </c>
      <c r="M178" s="63" t="s">
        <v>298</v>
      </c>
      <c r="N178" s="63" t="s">
        <v>332</v>
      </c>
      <c r="O178" s="63" t="s">
        <v>333</v>
      </c>
      <c r="P178" s="126" t="s">
        <v>12</v>
      </c>
      <c r="Q178" s="262">
        <v>0</v>
      </c>
      <c r="R178" s="262">
        <v>0</v>
      </c>
      <c r="S178" s="262">
        <v>0</v>
      </c>
      <c r="T178" s="316"/>
      <c r="U178" s="316"/>
      <c r="V178" s="316"/>
      <c r="W178" s="316"/>
      <c r="X178" s="316"/>
      <c r="Y178" s="122">
        <v>1</v>
      </c>
      <c r="Z178" s="316"/>
      <c r="AA178" s="316"/>
      <c r="AB178" s="316"/>
      <c r="AC178" s="122">
        <f>SUM(Q178:AB178)</f>
        <v>1</v>
      </c>
      <c r="AD178" s="294">
        <f>+Q178</f>
        <v>0</v>
      </c>
      <c r="AE178" s="315">
        <f>SUM($Q$10:R178)</f>
        <v>6034.1536993870341</v>
      </c>
      <c r="AF178" s="315">
        <f>SUM($Q$10:S178)</f>
        <v>9813.8412151186731</v>
      </c>
      <c r="AG178" s="315" t="e">
        <f>SUM($Q$10:T178)</f>
        <v>#DIV/0!</v>
      </c>
      <c r="AH178" s="315" t="e">
        <f>SUM($Q$10:U178)</f>
        <v>#DIV/0!</v>
      </c>
      <c r="AI178" s="315" t="e">
        <f>SUM($Q$10:V178)</f>
        <v>#DIV/0!</v>
      </c>
      <c r="AJ178" s="315" t="e">
        <f>SUM($Q$10:W178)</f>
        <v>#DIV/0!</v>
      </c>
      <c r="AK178" s="315" t="e">
        <f>SUM($Q$10:X178)</f>
        <v>#DIV/0!</v>
      </c>
      <c r="AL178" s="315" t="e">
        <f>SUM($Q$10:Y178)</f>
        <v>#DIV/0!</v>
      </c>
      <c r="AM178" s="315" t="e">
        <f>SUM($Q$10:Z178)</f>
        <v>#DIV/0!</v>
      </c>
      <c r="AN178" s="315" t="e">
        <f>SUM($Q$10:AA178)</f>
        <v>#DIV/0!</v>
      </c>
      <c r="AO178" s="315" t="e">
        <f>SUM($Q$10:AB178)</f>
        <v>#DIV/0!</v>
      </c>
      <c r="AP178" s="127"/>
      <c r="AQ178" s="127"/>
      <c r="AR178" s="127"/>
      <c r="AS178" s="127"/>
      <c r="AT178" s="63"/>
      <c r="AU178" s="63"/>
      <c r="AV178" s="63"/>
      <c r="AW178" s="63"/>
      <c r="AX178" s="138"/>
      <c r="AY178" s="138"/>
      <c r="AZ178" s="138"/>
      <c r="BA178" s="138"/>
      <c r="BB178" s="138"/>
      <c r="BC178" s="138"/>
      <c r="BD178" s="138"/>
      <c r="BE178" s="138"/>
      <c r="BF178" s="138"/>
      <c r="BG178" s="138"/>
      <c r="BH178" s="138"/>
      <c r="BI178" s="138"/>
      <c r="BJ178" s="138"/>
      <c r="BK178" s="138"/>
      <c r="BL178" s="138"/>
      <c r="BM178" s="7"/>
      <c r="BN178" s="26"/>
    </row>
    <row r="179" spans="1:66" s="52" customFormat="1" ht="41.25" customHeight="1" x14ac:dyDescent="0.25">
      <c r="A179" s="257"/>
      <c r="B179" s="65"/>
      <c r="C179" s="306"/>
      <c r="D179" s="306"/>
      <c r="E179" s="306"/>
      <c r="F179" s="307"/>
      <c r="G179" s="64" t="s">
        <v>172</v>
      </c>
      <c r="H179" s="74"/>
      <c r="I179" s="64"/>
      <c r="J179" s="64"/>
      <c r="K179" s="64" t="s">
        <v>120</v>
      </c>
      <c r="L179" s="63" t="s">
        <v>1093</v>
      </c>
      <c r="M179" s="63" t="s">
        <v>298</v>
      </c>
      <c r="N179" s="63" t="s">
        <v>332</v>
      </c>
      <c r="O179" s="63" t="s">
        <v>333</v>
      </c>
      <c r="P179" s="126" t="s">
        <v>13</v>
      </c>
      <c r="Q179" s="262">
        <v>0</v>
      </c>
      <c r="R179" s="262">
        <v>0</v>
      </c>
      <c r="S179" s="262">
        <v>0</v>
      </c>
      <c r="T179" s="316"/>
      <c r="U179" s="316"/>
      <c r="V179" s="316"/>
      <c r="W179" s="316"/>
      <c r="X179" s="316"/>
      <c r="Y179" s="316"/>
      <c r="Z179" s="316"/>
      <c r="AA179" s="316"/>
      <c r="AB179" s="316"/>
      <c r="AC179" s="274">
        <f>SUM(Q179:AB179)</f>
        <v>0</v>
      </c>
      <c r="AD179" s="294">
        <f>+Q179</f>
        <v>0</v>
      </c>
      <c r="AE179" s="315">
        <f>SUM($Q$11:R179)</f>
        <v>6034.1536993870341</v>
      </c>
      <c r="AF179" s="315">
        <f>SUM($Q$11:S179)</f>
        <v>9813.8412151186731</v>
      </c>
      <c r="AG179" s="315" t="e">
        <f>SUM($Q$11:T179)</f>
        <v>#DIV/0!</v>
      </c>
      <c r="AH179" s="315" t="e">
        <f>SUM($Q$11:U179)</f>
        <v>#DIV/0!</v>
      </c>
      <c r="AI179" s="315" t="e">
        <f>SUM($Q$11:V179)</f>
        <v>#DIV/0!</v>
      </c>
      <c r="AJ179" s="315" t="e">
        <f>SUM($Q$11:W179)</f>
        <v>#DIV/0!</v>
      </c>
      <c r="AK179" s="315" t="e">
        <f>SUM($Q$11:X179)</f>
        <v>#DIV/0!</v>
      </c>
      <c r="AL179" s="315" t="e">
        <f>SUM($Q$11:Y179)</f>
        <v>#DIV/0!</v>
      </c>
      <c r="AM179" s="315" t="e">
        <f>SUM($Q$11:Z179)</f>
        <v>#DIV/0!</v>
      </c>
      <c r="AN179" s="315" t="e">
        <f>SUM($Q$11:AA179)</f>
        <v>#DIV/0!</v>
      </c>
      <c r="AO179" s="315" t="e">
        <f>SUM($Q$11:AB179)</f>
        <v>#DIV/0!</v>
      </c>
      <c r="AP179" s="127" t="s">
        <v>530</v>
      </c>
      <c r="AQ179" s="299" t="s">
        <v>552</v>
      </c>
      <c r="AR179" s="127" t="s">
        <v>530</v>
      </c>
      <c r="AS179" s="299" t="s">
        <v>552</v>
      </c>
      <c r="AT179" s="127" t="s">
        <v>530</v>
      </c>
      <c r="AU179" s="299" t="s">
        <v>552</v>
      </c>
      <c r="AV179" s="63"/>
      <c r="AW179" s="63"/>
      <c r="AX179" s="138"/>
      <c r="AY179" s="138"/>
      <c r="AZ179" s="138"/>
      <c r="BA179" s="138"/>
      <c r="BB179" s="138"/>
      <c r="BC179" s="138"/>
      <c r="BD179" s="138"/>
      <c r="BE179" s="138"/>
      <c r="BF179" s="138"/>
      <c r="BG179" s="138"/>
      <c r="BH179" s="138"/>
      <c r="BI179" s="138"/>
      <c r="BJ179" s="138"/>
      <c r="BK179" s="138"/>
      <c r="BL179" s="138"/>
      <c r="BM179" s="7"/>
    </row>
    <row r="180" spans="1:66" s="52" customFormat="1" ht="41.25" customHeight="1" x14ac:dyDescent="0.25">
      <c r="A180" s="257"/>
      <c r="B180" s="65"/>
      <c r="C180" s="306"/>
      <c r="D180" s="306"/>
      <c r="E180" s="306"/>
      <c r="F180" s="307"/>
      <c r="G180" s="64" t="s">
        <v>172</v>
      </c>
      <c r="H180" s="74"/>
      <c r="I180" s="64"/>
      <c r="J180" s="64"/>
      <c r="K180" s="64" t="s">
        <v>120</v>
      </c>
      <c r="L180" s="63" t="s">
        <v>1093</v>
      </c>
      <c r="M180" s="63" t="s">
        <v>298</v>
      </c>
      <c r="N180" s="63" t="s">
        <v>332</v>
      </c>
      <c r="O180" s="63" t="s">
        <v>333</v>
      </c>
      <c r="P180" s="126" t="s">
        <v>14</v>
      </c>
      <c r="Q180" s="278">
        <v>0</v>
      </c>
      <c r="R180" s="278">
        <v>0</v>
      </c>
      <c r="S180" s="278">
        <v>0</v>
      </c>
      <c r="T180" s="278" t="e">
        <f t="shared" ref="T180:AB180" si="652">+T179/T178</f>
        <v>#DIV/0!</v>
      </c>
      <c r="U180" s="278" t="e">
        <f t="shared" si="652"/>
        <v>#DIV/0!</v>
      </c>
      <c r="V180" s="278" t="e">
        <f t="shared" si="652"/>
        <v>#DIV/0!</v>
      </c>
      <c r="W180" s="278" t="e">
        <f t="shared" si="652"/>
        <v>#DIV/0!</v>
      </c>
      <c r="X180" s="278" t="e">
        <f t="shared" si="652"/>
        <v>#DIV/0!</v>
      </c>
      <c r="Y180" s="278">
        <f t="shared" si="652"/>
        <v>0</v>
      </c>
      <c r="Z180" s="278" t="e">
        <f t="shared" si="652"/>
        <v>#DIV/0!</v>
      </c>
      <c r="AA180" s="278" t="e">
        <f t="shared" si="652"/>
        <v>#DIV/0!</v>
      </c>
      <c r="AB180" s="278" t="e">
        <f t="shared" si="652"/>
        <v>#DIV/0!</v>
      </c>
      <c r="AC180" s="278">
        <f>+AC179/AC178</f>
        <v>0</v>
      </c>
      <c r="AD180" s="121" t="e">
        <f>AD179/AD178</f>
        <v>#DIV/0!</v>
      </c>
      <c r="AE180" s="121">
        <f t="shared" ref="AE180" si="653">AE179/AE178</f>
        <v>1</v>
      </c>
      <c r="AF180" s="121">
        <f t="shared" ref="AF180" si="654">AF179/AF178</f>
        <v>1</v>
      </c>
      <c r="AG180" s="121" t="e">
        <f t="shared" ref="AG180" si="655">AG179/AG178</f>
        <v>#DIV/0!</v>
      </c>
      <c r="AH180" s="121" t="e">
        <f t="shared" ref="AH180" si="656">AH179/AH178</f>
        <v>#DIV/0!</v>
      </c>
      <c r="AI180" s="121" t="e">
        <f t="shared" ref="AI180" si="657">AI179/AI178</f>
        <v>#DIV/0!</v>
      </c>
      <c r="AJ180" s="121" t="e">
        <f t="shared" ref="AJ180" si="658">AJ179/AJ178</f>
        <v>#DIV/0!</v>
      </c>
      <c r="AK180" s="121" t="e">
        <f t="shared" ref="AK180" si="659">AK179/AK178</f>
        <v>#DIV/0!</v>
      </c>
      <c r="AL180" s="121" t="e">
        <f t="shared" ref="AL180" si="660">AL179/AL178</f>
        <v>#DIV/0!</v>
      </c>
      <c r="AM180" s="121" t="e">
        <f t="shared" ref="AM180" si="661">AM179/AM178</f>
        <v>#DIV/0!</v>
      </c>
      <c r="AN180" s="121" t="e">
        <f t="shared" ref="AN180" si="662">AN179/AN178</f>
        <v>#DIV/0!</v>
      </c>
      <c r="AO180" s="121" t="e">
        <f t="shared" ref="AO180" si="663">AO179/AO178</f>
        <v>#DIV/0!</v>
      </c>
      <c r="AP180" s="127"/>
      <c r="AQ180" s="127"/>
      <c r="AR180" s="127"/>
      <c r="AS180" s="127"/>
      <c r="AT180" s="63"/>
      <c r="AU180" s="63"/>
      <c r="AV180" s="63"/>
      <c r="AW180" s="63"/>
      <c r="AX180" s="138"/>
      <c r="AY180" s="138"/>
      <c r="AZ180" s="138"/>
      <c r="BA180" s="138"/>
      <c r="BB180" s="138"/>
      <c r="BC180" s="138"/>
      <c r="BD180" s="138"/>
      <c r="BE180" s="138"/>
      <c r="BF180" s="138"/>
      <c r="BG180" s="138"/>
      <c r="BH180" s="138"/>
      <c r="BI180" s="138"/>
      <c r="BJ180" s="138"/>
      <c r="BK180" s="138"/>
      <c r="BL180" s="138"/>
      <c r="BM180" s="7"/>
    </row>
    <row r="181" spans="1:66" ht="33" customHeight="1" x14ac:dyDescent="0.25">
      <c r="A181" s="257" t="s">
        <v>66</v>
      </c>
      <c r="B181" s="65" t="s">
        <v>100</v>
      </c>
      <c r="C181" s="306" t="s">
        <v>15</v>
      </c>
      <c r="D181" s="63">
        <f>+D178+1</f>
        <v>58</v>
      </c>
      <c r="E181" s="63">
        <v>1</v>
      </c>
      <c r="F181" s="307">
        <v>23</v>
      </c>
      <c r="G181" s="64" t="s">
        <v>173</v>
      </c>
      <c r="H181" s="74">
        <v>1</v>
      </c>
      <c r="I181" s="64" t="s">
        <v>41</v>
      </c>
      <c r="J181" s="64" t="s">
        <v>114</v>
      </c>
      <c r="K181" s="64" t="s">
        <v>129</v>
      </c>
      <c r="L181" s="63" t="s">
        <v>412</v>
      </c>
      <c r="M181" s="63" t="s">
        <v>298</v>
      </c>
      <c r="N181" s="63" t="s">
        <v>332</v>
      </c>
      <c r="O181" s="63" t="s">
        <v>333</v>
      </c>
      <c r="P181" s="126" t="s">
        <v>12</v>
      </c>
      <c r="Q181" s="262">
        <v>0</v>
      </c>
      <c r="R181" s="262">
        <v>0</v>
      </c>
      <c r="S181" s="72">
        <v>0</v>
      </c>
      <c r="T181" s="124"/>
      <c r="U181" s="124"/>
      <c r="V181" s="124"/>
      <c r="W181" s="124"/>
      <c r="X181" s="124"/>
      <c r="Y181" s="122">
        <v>1</v>
      </c>
      <c r="Z181" s="367"/>
      <c r="AA181" s="124"/>
      <c r="AB181" s="124"/>
      <c r="AC181" s="295">
        <f>SUM(Q181:AB181)</f>
        <v>1</v>
      </c>
      <c r="AD181" s="294">
        <f>+Q181</f>
        <v>0</v>
      </c>
      <c r="AE181" s="315">
        <f>SUM($Q$10:R181)</f>
        <v>6034.1536993870341</v>
      </c>
      <c r="AF181" s="315">
        <f>SUM($Q$10:S181)</f>
        <v>9813.8412151186731</v>
      </c>
      <c r="AG181" s="315" t="e">
        <f>SUM($Q$10:T181)</f>
        <v>#DIV/0!</v>
      </c>
      <c r="AH181" s="315" t="e">
        <f>SUM($Q$10:U181)</f>
        <v>#DIV/0!</v>
      </c>
      <c r="AI181" s="315" t="e">
        <f>SUM($Q$10:V181)</f>
        <v>#DIV/0!</v>
      </c>
      <c r="AJ181" s="315" t="e">
        <f>SUM($Q$10:W181)</f>
        <v>#DIV/0!</v>
      </c>
      <c r="AK181" s="315" t="e">
        <f>SUM($Q$10:X181)</f>
        <v>#DIV/0!</v>
      </c>
      <c r="AL181" s="315" t="e">
        <f>SUM($Q$10:Y181)</f>
        <v>#DIV/0!</v>
      </c>
      <c r="AM181" s="315" t="e">
        <f>SUM($Q$10:Z181)</f>
        <v>#DIV/0!</v>
      </c>
      <c r="AN181" s="315" t="e">
        <f>SUM($Q$10:AA181)</f>
        <v>#DIV/0!</v>
      </c>
      <c r="AO181" s="315" t="e">
        <f>SUM($Q$10:AB181)</f>
        <v>#DIV/0!</v>
      </c>
      <c r="AP181" s="65"/>
      <c r="AQ181" s="65"/>
      <c r="AR181" s="65"/>
      <c r="AS181" s="65"/>
      <c r="AT181" s="63"/>
      <c r="AU181" s="63"/>
      <c r="AV181" s="63"/>
      <c r="AW181" s="63"/>
      <c r="AX181" s="138"/>
      <c r="AY181" s="138"/>
      <c r="AZ181" s="138"/>
      <c r="BA181" s="138"/>
      <c r="BB181" s="138"/>
      <c r="BC181" s="138"/>
      <c r="BD181" s="138"/>
      <c r="BE181" s="138"/>
      <c r="BF181" s="138"/>
      <c r="BG181" s="138"/>
      <c r="BH181" s="138"/>
      <c r="BI181" s="138"/>
      <c r="BJ181" s="138"/>
      <c r="BK181" s="138"/>
      <c r="BL181" s="138"/>
      <c r="BM181" s="7"/>
      <c r="BN181" s="26"/>
    </row>
    <row r="182" spans="1:66" s="52" customFormat="1" ht="33" customHeight="1" x14ac:dyDescent="0.25">
      <c r="A182" s="257"/>
      <c r="B182" s="65"/>
      <c r="C182" s="306"/>
      <c r="D182" s="306"/>
      <c r="E182" s="306"/>
      <c r="F182" s="307"/>
      <c r="G182" s="64" t="s">
        <v>173</v>
      </c>
      <c r="H182" s="74"/>
      <c r="I182" s="64"/>
      <c r="J182" s="64"/>
      <c r="K182" s="64" t="s">
        <v>129</v>
      </c>
      <c r="L182" s="63" t="s">
        <v>412</v>
      </c>
      <c r="M182" s="63" t="s">
        <v>298</v>
      </c>
      <c r="N182" s="63" t="s">
        <v>332</v>
      </c>
      <c r="O182" s="63" t="s">
        <v>333</v>
      </c>
      <c r="P182" s="126" t="s">
        <v>13</v>
      </c>
      <c r="Q182" s="262">
        <v>0</v>
      </c>
      <c r="R182" s="262">
        <v>0</v>
      </c>
      <c r="S182" s="72">
        <v>0</v>
      </c>
      <c r="T182" s="124"/>
      <c r="U182" s="124"/>
      <c r="V182" s="124"/>
      <c r="W182" s="124"/>
      <c r="X182" s="124"/>
      <c r="Y182" s="124"/>
      <c r="Z182" s="367"/>
      <c r="AA182" s="124"/>
      <c r="AB182" s="124"/>
      <c r="AC182" s="296">
        <f>SUM(Q182:AB182)</f>
        <v>0</v>
      </c>
      <c r="AD182" s="294">
        <f>+Q182</f>
        <v>0</v>
      </c>
      <c r="AE182" s="315">
        <f>SUM($Q$11:R182)</f>
        <v>6034.1536993870341</v>
      </c>
      <c r="AF182" s="315">
        <f>SUM($Q$11:S182)</f>
        <v>9813.8412151186731</v>
      </c>
      <c r="AG182" s="315" t="e">
        <f>SUM($Q$11:T182)</f>
        <v>#DIV/0!</v>
      </c>
      <c r="AH182" s="315" t="e">
        <f>SUM($Q$11:U182)</f>
        <v>#DIV/0!</v>
      </c>
      <c r="AI182" s="315" t="e">
        <f>SUM($Q$11:V182)</f>
        <v>#DIV/0!</v>
      </c>
      <c r="AJ182" s="315" t="e">
        <f>SUM($Q$11:W182)</f>
        <v>#DIV/0!</v>
      </c>
      <c r="AK182" s="315" t="e">
        <f>SUM($Q$11:X182)</f>
        <v>#DIV/0!</v>
      </c>
      <c r="AL182" s="315" t="e">
        <f>SUM($Q$11:Y182)</f>
        <v>#DIV/0!</v>
      </c>
      <c r="AM182" s="315" t="e">
        <f>SUM($Q$11:Z182)</f>
        <v>#DIV/0!</v>
      </c>
      <c r="AN182" s="315" t="e">
        <f>SUM($Q$11:AA182)</f>
        <v>#DIV/0!</v>
      </c>
      <c r="AO182" s="315" t="e">
        <f>SUM($Q$11:AB182)</f>
        <v>#DIV/0!</v>
      </c>
      <c r="AP182" s="63" t="s">
        <v>530</v>
      </c>
      <c r="AQ182" s="65" t="s">
        <v>829</v>
      </c>
      <c r="AR182" s="63" t="s">
        <v>530</v>
      </c>
      <c r="AS182" s="65" t="s">
        <v>830</v>
      </c>
      <c r="AT182" s="63" t="s">
        <v>530</v>
      </c>
      <c r="AU182" s="65" t="s">
        <v>830</v>
      </c>
      <c r="AV182" s="63"/>
      <c r="AW182" s="63"/>
      <c r="AX182" s="138"/>
      <c r="AY182" s="138"/>
      <c r="AZ182" s="138"/>
      <c r="BA182" s="138"/>
      <c r="BB182" s="138"/>
      <c r="BC182" s="138"/>
      <c r="BD182" s="138"/>
      <c r="BE182" s="138"/>
      <c r="BF182" s="138"/>
      <c r="BG182" s="138"/>
      <c r="BH182" s="138"/>
      <c r="BI182" s="138"/>
      <c r="BJ182" s="138"/>
      <c r="BK182" s="138"/>
      <c r="BL182" s="138"/>
      <c r="BM182" s="7"/>
    </row>
    <row r="183" spans="1:66" s="52" customFormat="1" ht="33" customHeight="1" x14ac:dyDescent="0.25">
      <c r="A183" s="257"/>
      <c r="B183" s="65"/>
      <c r="C183" s="306"/>
      <c r="D183" s="306"/>
      <c r="E183" s="306"/>
      <c r="F183" s="307"/>
      <c r="G183" s="64" t="s">
        <v>173</v>
      </c>
      <c r="H183" s="74"/>
      <c r="I183" s="64"/>
      <c r="J183" s="64"/>
      <c r="K183" s="64" t="s">
        <v>129</v>
      </c>
      <c r="L183" s="63" t="s">
        <v>412</v>
      </c>
      <c r="M183" s="63" t="s">
        <v>298</v>
      </c>
      <c r="N183" s="63" t="s">
        <v>332</v>
      </c>
      <c r="O183" s="63" t="s">
        <v>333</v>
      </c>
      <c r="P183" s="126" t="s">
        <v>14</v>
      </c>
      <c r="Q183" s="278">
        <v>0</v>
      </c>
      <c r="R183" s="278">
        <v>0</v>
      </c>
      <c r="S183" s="278">
        <v>0</v>
      </c>
      <c r="T183" s="278" t="e">
        <f t="shared" ref="T183:AB183" si="664">+T182/T181</f>
        <v>#DIV/0!</v>
      </c>
      <c r="U183" s="278" t="e">
        <f t="shared" si="664"/>
        <v>#DIV/0!</v>
      </c>
      <c r="V183" s="278" t="e">
        <f t="shared" si="664"/>
        <v>#DIV/0!</v>
      </c>
      <c r="W183" s="278" t="e">
        <f t="shared" si="664"/>
        <v>#DIV/0!</v>
      </c>
      <c r="X183" s="278" t="e">
        <f t="shared" si="664"/>
        <v>#DIV/0!</v>
      </c>
      <c r="Y183" s="278">
        <f t="shared" si="664"/>
        <v>0</v>
      </c>
      <c r="Z183" s="278" t="e">
        <f t="shared" si="664"/>
        <v>#DIV/0!</v>
      </c>
      <c r="AA183" s="278" t="e">
        <f t="shared" si="664"/>
        <v>#DIV/0!</v>
      </c>
      <c r="AB183" s="278" t="e">
        <f t="shared" si="664"/>
        <v>#DIV/0!</v>
      </c>
      <c r="AC183" s="278">
        <f>+AC182/AC181</f>
        <v>0</v>
      </c>
      <c r="AD183" s="121" t="e">
        <f>AD182/AD181</f>
        <v>#DIV/0!</v>
      </c>
      <c r="AE183" s="121">
        <f t="shared" ref="AE183" si="665">AE182/AE181</f>
        <v>1</v>
      </c>
      <c r="AF183" s="121">
        <f t="shared" ref="AF183" si="666">AF182/AF181</f>
        <v>1</v>
      </c>
      <c r="AG183" s="121" t="e">
        <f t="shared" ref="AG183" si="667">AG182/AG181</f>
        <v>#DIV/0!</v>
      </c>
      <c r="AH183" s="121" t="e">
        <f t="shared" ref="AH183" si="668">AH182/AH181</f>
        <v>#DIV/0!</v>
      </c>
      <c r="AI183" s="121" t="e">
        <f t="shared" ref="AI183" si="669">AI182/AI181</f>
        <v>#DIV/0!</v>
      </c>
      <c r="AJ183" s="121" t="e">
        <f t="shared" ref="AJ183" si="670">AJ182/AJ181</f>
        <v>#DIV/0!</v>
      </c>
      <c r="AK183" s="121" t="e">
        <f t="shared" ref="AK183" si="671">AK182/AK181</f>
        <v>#DIV/0!</v>
      </c>
      <c r="AL183" s="121" t="e">
        <f t="shared" ref="AL183" si="672">AL182/AL181</f>
        <v>#DIV/0!</v>
      </c>
      <c r="AM183" s="121" t="e">
        <f t="shared" ref="AM183" si="673">AM182/AM181</f>
        <v>#DIV/0!</v>
      </c>
      <c r="AN183" s="121" t="e">
        <f t="shared" ref="AN183" si="674">AN182/AN181</f>
        <v>#DIV/0!</v>
      </c>
      <c r="AO183" s="121" t="e">
        <f t="shared" ref="AO183" si="675">AO182/AO181</f>
        <v>#DIV/0!</v>
      </c>
      <c r="AP183" s="65"/>
      <c r="AQ183" s="65"/>
      <c r="AR183" s="65"/>
      <c r="AS183" s="65"/>
      <c r="AT183" s="63"/>
      <c r="AU183" s="63"/>
      <c r="AV183" s="63"/>
      <c r="AW183" s="63"/>
      <c r="AX183" s="138"/>
      <c r="AY183" s="138"/>
      <c r="AZ183" s="138"/>
      <c r="BA183" s="138"/>
      <c r="BB183" s="138"/>
      <c r="BC183" s="138"/>
      <c r="BD183" s="138"/>
      <c r="BE183" s="138"/>
      <c r="BF183" s="138"/>
      <c r="BG183" s="138"/>
      <c r="BH183" s="138"/>
      <c r="BI183" s="138"/>
      <c r="BJ183" s="138"/>
      <c r="BK183" s="138"/>
      <c r="BL183" s="138"/>
      <c r="BM183" s="7"/>
    </row>
    <row r="184" spans="1:66" ht="43.5" customHeight="1" x14ac:dyDescent="0.25">
      <c r="A184" s="257" t="s">
        <v>66</v>
      </c>
      <c r="B184" s="65" t="s">
        <v>100</v>
      </c>
      <c r="C184" s="306" t="s">
        <v>15</v>
      </c>
      <c r="D184" s="63">
        <f>+D181+1</f>
        <v>59</v>
      </c>
      <c r="E184" s="63">
        <v>6</v>
      </c>
      <c r="F184" s="307">
        <v>24</v>
      </c>
      <c r="G184" s="64" t="s">
        <v>174</v>
      </c>
      <c r="H184" s="74">
        <v>0.2</v>
      </c>
      <c r="I184" s="64" t="s">
        <v>41</v>
      </c>
      <c r="J184" s="64" t="s">
        <v>114</v>
      </c>
      <c r="K184" s="64" t="s">
        <v>125</v>
      </c>
      <c r="L184" s="63" t="s">
        <v>413</v>
      </c>
      <c r="M184" s="63" t="s">
        <v>298</v>
      </c>
      <c r="N184" s="63" t="s">
        <v>332</v>
      </c>
      <c r="O184" s="63" t="s">
        <v>333</v>
      </c>
      <c r="P184" s="126" t="s">
        <v>12</v>
      </c>
      <c r="Q184" s="262">
        <v>0</v>
      </c>
      <c r="R184" s="262">
        <v>0</v>
      </c>
      <c r="S184" s="72">
        <v>0</v>
      </c>
      <c r="T184" s="124"/>
      <c r="U184" s="170"/>
      <c r="V184" s="295">
        <v>0.1</v>
      </c>
      <c r="W184" s="124"/>
      <c r="X184" s="124"/>
      <c r="Y184" s="170"/>
      <c r="Z184" s="367"/>
      <c r="AA184" s="124"/>
      <c r="AB184" s="295">
        <v>0.1</v>
      </c>
      <c r="AC184" s="295">
        <f>SUM(Q184:AB184)</f>
        <v>0.2</v>
      </c>
      <c r="AD184" s="294">
        <f>+Q184</f>
        <v>0</v>
      </c>
      <c r="AE184" s="315">
        <f>SUM($Q$10:R184)</f>
        <v>6034.1536993870341</v>
      </c>
      <c r="AF184" s="315">
        <f>SUM($Q$10:S184)</f>
        <v>9813.8412151186731</v>
      </c>
      <c r="AG184" s="315" t="e">
        <f>SUM($Q$10:T184)</f>
        <v>#DIV/0!</v>
      </c>
      <c r="AH184" s="315" t="e">
        <f>SUM($Q$10:U184)</f>
        <v>#DIV/0!</v>
      </c>
      <c r="AI184" s="315" t="e">
        <f>SUM($Q$10:V184)</f>
        <v>#DIV/0!</v>
      </c>
      <c r="AJ184" s="315" t="e">
        <f>SUM($Q$10:W184)</f>
        <v>#DIV/0!</v>
      </c>
      <c r="AK184" s="315" t="e">
        <f>SUM($Q$10:X184)</f>
        <v>#DIV/0!</v>
      </c>
      <c r="AL184" s="315" t="e">
        <f>SUM($Q$10:Y184)</f>
        <v>#DIV/0!</v>
      </c>
      <c r="AM184" s="315" t="e">
        <f>SUM($Q$10:Z184)</f>
        <v>#DIV/0!</v>
      </c>
      <c r="AN184" s="315" t="e">
        <f>SUM($Q$10:AA184)</f>
        <v>#DIV/0!</v>
      </c>
      <c r="AO184" s="315" t="e">
        <f>SUM($Q$10:AB184)</f>
        <v>#DIV/0!</v>
      </c>
      <c r="AP184" s="65"/>
      <c r="AQ184" s="65"/>
      <c r="AR184" s="65"/>
      <c r="AS184" s="65"/>
      <c r="AT184" s="63"/>
      <c r="AU184" s="63"/>
      <c r="AV184" s="63"/>
      <c r="AW184" s="63"/>
      <c r="AX184" s="138"/>
      <c r="AY184" s="138"/>
      <c r="AZ184" s="138"/>
      <c r="BA184" s="138"/>
      <c r="BB184" s="138"/>
      <c r="BC184" s="138"/>
      <c r="BD184" s="138"/>
      <c r="BE184" s="138"/>
      <c r="BF184" s="138"/>
      <c r="BG184" s="138"/>
      <c r="BH184" s="138"/>
      <c r="BI184" s="138"/>
      <c r="BJ184" s="138"/>
      <c r="BK184" s="138"/>
      <c r="BL184" s="138"/>
      <c r="BM184" s="7"/>
      <c r="BN184" s="26"/>
    </row>
    <row r="185" spans="1:66" s="52" customFormat="1" ht="43.5" customHeight="1" x14ac:dyDescent="0.25">
      <c r="A185" s="257"/>
      <c r="B185" s="65"/>
      <c r="C185" s="306"/>
      <c r="D185" s="306"/>
      <c r="E185" s="306"/>
      <c r="F185" s="307"/>
      <c r="G185" s="64" t="s">
        <v>174</v>
      </c>
      <c r="H185" s="74"/>
      <c r="I185" s="64"/>
      <c r="J185" s="64"/>
      <c r="K185" s="64" t="s">
        <v>125</v>
      </c>
      <c r="L185" s="63" t="s">
        <v>413</v>
      </c>
      <c r="M185" s="63" t="s">
        <v>298</v>
      </c>
      <c r="N185" s="63" t="s">
        <v>332</v>
      </c>
      <c r="O185" s="63" t="s">
        <v>333</v>
      </c>
      <c r="P185" s="126" t="s">
        <v>13</v>
      </c>
      <c r="Q185" s="262">
        <v>0</v>
      </c>
      <c r="R185" s="262">
        <v>0</v>
      </c>
      <c r="S185" s="72">
        <v>0</v>
      </c>
      <c r="T185" s="124"/>
      <c r="U185" s="124"/>
      <c r="V185" s="124"/>
      <c r="W185" s="124"/>
      <c r="X185" s="124"/>
      <c r="Y185" s="124"/>
      <c r="Z185" s="367"/>
      <c r="AA185" s="124"/>
      <c r="AB185" s="124"/>
      <c r="AC185" s="296">
        <f>SUM(Q185:AB185)</f>
        <v>0</v>
      </c>
      <c r="AD185" s="294">
        <f>+Q185</f>
        <v>0</v>
      </c>
      <c r="AE185" s="315">
        <f>SUM($Q$11:R185)</f>
        <v>6034.1536993870341</v>
      </c>
      <c r="AF185" s="315">
        <f>SUM($Q$11:S185)</f>
        <v>9813.8412151186731</v>
      </c>
      <c r="AG185" s="315" t="e">
        <f>SUM($Q$11:T185)</f>
        <v>#DIV/0!</v>
      </c>
      <c r="AH185" s="315" t="e">
        <f>SUM($Q$11:U185)</f>
        <v>#DIV/0!</v>
      </c>
      <c r="AI185" s="315" t="e">
        <f>SUM($Q$11:V185)</f>
        <v>#DIV/0!</v>
      </c>
      <c r="AJ185" s="315" t="e">
        <f>SUM($Q$11:W185)</f>
        <v>#DIV/0!</v>
      </c>
      <c r="AK185" s="315" t="e">
        <f>SUM($Q$11:X185)</f>
        <v>#DIV/0!</v>
      </c>
      <c r="AL185" s="315" t="e">
        <f>SUM($Q$11:Y185)</f>
        <v>#DIV/0!</v>
      </c>
      <c r="AM185" s="315" t="e">
        <f>SUM($Q$11:Z185)</f>
        <v>#DIV/0!</v>
      </c>
      <c r="AN185" s="315" t="e">
        <f>SUM($Q$11:AA185)</f>
        <v>#DIV/0!</v>
      </c>
      <c r="AO185" s="315" t="e">
        <f>SUM($Q$11:AB185)</f>
        <v>#DIV/0!</v>
      </c>
      <c r="AP185" s="63" t="s">
        <v>530</v>
      </c>
      <c r="AQ185" s="65" t="s">
        <v>553</v>
      </c>
      <c r="AR185" s="63" t="s">
        <v>530</v>
      </c>
      <c r="AS185" s="65" t="s">
        <v>553</v>
      </c>
      <c r="AT185" s="63" t="s">
        <v>530</v>
      </c>
      <c r="AU185" s="65" t="s">
        <v>553</v>
      </c>
      <c r="AV185" s="63"/>
      <c r="AW185" s="63"/>
      <c r="AX185" s="138"/>
      <c r="AY185" s="138"/>
      <c r="AZ185" s="138"/>
      <c r="BA185" s="138"/>
      <c r="BB185" s="138"/>
      <c r="BC185" s="138"/>
      <c r="BD185" s="138"/>
      <c r="BE185" s="138"/>
      <c r="BF185" s="138"/>
      <c r="BG185" s="138"/>
      <c r="BH185" s="138"/>
      <c r="BI185" s="138"/>
      <c r="BJ185" s="138"/>
      <c r="BK185" s="138"/>
      <c r="BL185" s="138"/>
      <c r="BM185" s="7"/>
    </row>
    <row r="186" spans="1:66" s="52" customFormat="1" ht="43.5" customHeight="1" x14ac:dyDescent="0.25">
      <c r="A186" s="257"/>
      <c r="B186" s="65"/>
      <c r="C186" s="306"/>
      <c r="D186" s="306"/>
      <c r="E186" s="306"/>
      <c r="F186" s="307"/>
      <c r="G186" s="64" t="s">
        <v>174</v>
      </c>
      <c r="H186" s="74"/>
      <c r="I186" s="64"/>
      <c r="J186" s="64"/>
      <c r="K186" s="64" t="s">
        <v>125</v>
      </c>
      <c r="L186" s="63" t="s">
        <v>413</v>
      </c>
      <c r="M186" s="63" t="s">
        <v>298</v>
      </c>
      <c r="N186" s="63" t="s">
        <v>332</v>
      </c>
      <c r="O186" s="63" t="s">
        <v>333</v>
      </c>
      <c r="P186" s="126" t="s">
        <v>14</v>
      </c>
      <c r="Q186" s="278">
        <v>0</v>
      </c>
      <c r="R186" s="278">
        <v>0</v>
      </c>
      <c r="S186" s="278">
        <v>0</v>
      </c>
      <c r="T186" s="278" t="e">
        <f t="shared" ref="T186:AA186" si="676">+T185/T184</f>
        <v>#DIV/0!</v>
      </c>
      <c r="U186" s="278">
        <f>+U185/V184</f>
        <v>0</v>
      </c>
      <c r="V186" s="278" t="e">
        <f>+V185/#REF!</f>
        <v>#REF!</v>
      </c>
      <c r="W186" s="278" t="e">
        <f t="shared" si="676"/>
        <v>#DIV/0!</v>
      </c>
      <c r="X186" s="278" t="e">
        <f t="shared" si="676"/>
        <v>#DIV/0!</v>
      </c>
      <c r="Y186" s="278">
        <f>+Y185/AB184</f>
        <v>0</v>
      </c>
      <c r="Z186" s="278" t="e">
        <f t="shared" si="676"/>
        <v>#DIV/0!</v>
      </c>
      <c r="AA186" s="278" t="e">
        <f t="shared" si="676"/>
        <v>#DIV/0!</v>
      </c>
      <c r="AB186" s="278" t="e">
        <f>+AB185/#REF!</f>
        <v>#REF!</v>
      </c>
      <c r="AC186" s="278">
        <f>+AC185/AC184</f>
        <v>0</v>
      </c>
      <c r="AD186" s="121" t="e">
        <f>AD185/AD184</f>
        <v>#DIV/0!</v>
      </c>
      <c r="AE186" s="121">
        <f t="shared" ref="AE186" si="677">AE185/AE184</f>
        <v>1</v>
      </c>
      <c r="AF186" s="121">
        <f t="shared" ref="AF186" si="678">AF185/AF184</f>
        <v>1</v>
      </c>
      <c r="AG186" s="121" t="e">
        <f t="shared" ref="AG186" si="679">AG185/AG184</f>
        <v>#DIV/0!</v>
      </c>
      <c r="AH186" s="121" t="e">
        <f t="shared" ref="AH186" si="680">AH185/AH184</f>
        <v>#DIV/0!</v>
      </c>
      <c r="AI186" s="121" t="e">
        <f t="shared" ref="AI186" si="681">AI185/AI184</f>
        <v>#DIV/0!</v>
      </c>
      <c r="AJ186" s="121" t="e">
        <f t="shared" ref="AJ186" si="682">AJ185/AJ184</f>
        <v>#DIV/0!</v>
      </c>
      <c r="AK186" s="121" t="e">
        <f t="shared" ref="AK186" si="683">AK185/AK184</f>
        <v>#DIV/0!</v>
      </c>
      <c r="AL186" s="121" t="e">
        <f t="shared" ref="AL186" si="684">AL185/AL184</f>
        <v>#DIV/0!</v>
      </c>
      <c r="AM186" s="121" t="e">
        <f t="shared" ref="AM186" si="685">AM185/AM184</f>
        <v>#DIV/0!</v>
      </c>
      <c r="AN186" s="121" t="e">
        <f t="shared" ref="AN186" si="686">AN185/AN184</f>
        <v>#DIV/0!</v>
      </c>
      <c r="AO186" s="121" t="e">
        <f t="shared" ref="AO186" si="687">AO185/AO184</f>
        <v>#DIV/0!</v>
      </c>
      <c r="AP186" s="65"/>
      <c r="AQ186" s="65"/>
      <c r="AR186" s="65"/>
      <c r="AS186" s="65"/>
      <c r="AT186" s="63"/>
      <c r="AU186" s="63"/>
      <c r="AV186" s="63"/>
      <c r="AW186" s="63"/>
      <c r="AX186" s="138"/>
      <c r="AY186" s="138"/>
      <c r="AZ186" s="138"/>
      <c r="BA186" s="138"/>
      <c r="BB186" s="138"/>
      <c r="BC186" s="138"/>
      <c r="BD186" s="138"/>
      <c r="BE186" s="138"/>
      <c r="BF186" s="138"/>
      <c r="BG186" s="138"/>
      <c r="BH186" s="138"/>
      <c r="BI186" s="138"/>
      <c r="BJ186" s="138"/>
      <c r="BK186" s="138"/>
      <c r="BL186" s="138"/>
      <c r="BM186" s="7"/>
    </row>
    <row r="187" spans="1:66" ht="88.5" customHeight="1" x14ac:dyDescent="0.25">
      <c r="A187" s="257" t="s">
        <v>66</v>
      </c>
      <c r="B187" s="65" t="s">
        <v>100</v>
      </c>
      <c r="C187" s="306" t="s">
        <v>15</v>
      </c>
      <c r="D187" s="63">
        <f>+D184+1</f>
        <v>60</v>
      </c>
      <c r="E187" s="63">
        <v>38</v>
      </c>
      <c r="F187" s="307">
        <v>25</v>
      </c>
      <c r="G187" s="67" t="s">
        <v>138</v>
      </c>
      <c r="H187" s="74">
        <v>1</v>
      </c>
      <c r="I187" s="64" t="s">
        <v>41</v>
      </c>
      <c r="J187" s="64" t="s">
        <v>114</v>
      </c>
      <c r="K187" s="64" t="s">
        <v>120</v>
      </c>
      <c r="L187" s="63" t="s">
        <v>414</v>
      </c>
      <c r="M187" s="63" t="s">
        <v>298</v>
      </c>
      <c r="N187" s="63" t="s">
        <v>332</v>
      </c>
      <c r="O187" s="63" t="s">
        <v>333</v>
      </c>
      <c r="P187" s="126" t="s">
        <v>12</v>
      </c>
      <c r="Q187" s="262">
        <v>374</v>
      </c>
      <c r="R187" s="262">
        <v>1271</v>
      </c>
      <c r="S187" s="72">
        <v>774</v>
      </c>
      <c r="T187" s="124"/>
      <c r="U187" s="124"/>
      <c r="V187" s="124"/>
      <c r="W187" s="124"/>
      <c r="X187" s="124"/>
      <c r="Y187" s="124"/>
      <c r="Z187" s="367"/>
      <c r="AA187" s="124"/>
      <c r="AB187" s="124"/>
      <c r="AC187" s="262">
        <f>SUM(Q187:AB187)</f>
        <v>2419</v>
      </c>
      <c r="AD187" s="294">
        <f>+Q187</f>
        <v>374</v>
      </c>
      <c r="AE187" s="315">
        <f>SUM($Q$10:R187)</f>
        <v>7679.1536993870341</v>
      </c>
      <c r="AF187" s="315">
        <f>SUM($Q$10:S187)</f>
        <v>12232.841215118673</v>
      </c>
      <c r="AG187" s="315" t="e">
        <f>SUM($Q$10:T187)</f>
        <v>#DIV/0!</v>
      </c>
      <c r="AH187" s="315" t="e">
        <f>SUM($Q$10:U187)</f>
        <v>#DIV/0!</v>
      </c>
      <c r="AI187" s="315" t="e">
        <f>SUM($Q$10:V187)</f>
        <v>#DIV/0!</v>
      </c>
      <c r="AJ187" s="315" t="e">
        <f>SUM($Q$10:W187)</f>
        <v>#DIV/0!</v>
      </c>
      <c r="AK187" s="315" t="e">
        <f>SUM($Q$10:X187)</f>
        <v>#DIV/0!</v>
      </c>
      <c r="AL187" s="315" t="e">
        <f>SUM($Q$10:Y187)</f>
        <v>#DIV/0!</v>
      </c>
      <c r="AM187" s="315" t="e">
        <f>SUM($Q$10:Z187)</f>
        <v>#DIV/0!</v>
      </c>
      <c r="AN187" s="315" t="e">
        <f>SUM($Q$10:AA187)</f>
        <v>#DIV/0!</v>
      </c>
      <c r="AO187" s="315" t="e">
        <f>SUM($Q$10:AB187)</f>
        <v>#DIV/0!</v>
      </c>
      <c r="AP187" s="65"/>
      <c r="AQ187" s="65"/>
      <c r="AR187" s="65"/>
      <c r="AS187" s="65"/>
      <c r="AT187" s="63"/>
      <c r="AU187" s="63"/>
      <c r="AV187" s="63"/>
      <c r="AW187" s="63"/>
      <c r="AX187" s="138"/>
      <c r="AY187" s="138"/>
      <c r="AZ187" s="138"/>
      <c r="BA187" s="138"/>
      <c r="BB187" s="138"/>
      <c r="BC187" s="138"/>
      <c r="BD187" s="138"/>
      <c r="BE187" s="138"/>
      <c r="BF187" s="138"/>
      <c r="BG187" s="138"/>
      <c r="BH187" s="138"/>
      <c r="BI187" s="138"/>
      <c r="BJ187" s="138"/>
      <c r="BK187" s="138"/>
      <c r="BL187" s="138"/>
      <c r="BM187" s="7"/>
      <c r="BN187" s="26"/>
    </row>
    <row r="188" spans="1:66" s="52" customFormat="1" ht="37.5" customHeight="1" x14ac:dyDescent="0.25">
      <c r="A188" s="257"/>
      <c r="B188" s="65"/>
      <c r="C188" s="306"/>
      <c r="D188" s="306"/>
      <c r="E188" s="306"/>
      <c r="F188" s="307"/>
      <c r="G188" s="67" t="s">
        <v>138</v>
      </c>
      <c r="H188" s="74"/>
      <c r="I188" s="64"/>
      <c r="J188" s="64"/>
      <c r="K188" s="64" t="s">
        <v>120</v>
      </c>
      <c r="L188" s="63" t="s">
        <v>414</v>
      </c>
      <c r="M188" s="63" t="s">
        <v>298</v>
      </c>
      <c r="N188" s="63" t="s">
        <v>332</v>
      </c>
      <c r="O188" s="63" t="s">
        <v>333</v>
      </c>
      <c r="P188" s="126" t="s">
        <v>13</v>
      </c>
      <c r="Q188" s="262">
        <v>374</v>
      </c>
      <c r="R188" s="262">
        <v>1271</v>
      </c>
      <c r="S188" s="72">
        <v>774</v>
      </c>
      <c r="T188" s="124"/>
      <c r="U188" s="124"/>
      <c r="V188" s="124"/>
      <c r="W188" s="124"/>
      <c r="X188" s="124"/>
      <c r="Y188" s="124"/>
      <c r="Z188" s="367"/>
      <c r="AA188" s="124"/>
      <c r="AB188" s="124"/>
      <c r="AC188" s="262">
        <f>SUM(Q188:AB188)</f>
        <v>2419</v>
      </c>
      <c r="AD188" s="294">
        <f>+Q188</f>
        <v>374</v>
      </c>
      <c r="AE188" s="315">
        <f>SUM($Q$11:R188)</f>
        <v>9324.1536993870341</v>
      </c>
      <c r="AF188" s="315">
        <f>SUM($Q$11:S188)</f>
        <v>14651.841215118673</v>
      </c>
      <c r="AG188" s="315" t="e">
        <f>SUM($Q$11:T188)</f>
        <v>#DIV/0!</v>
      </c>
      <c r="AH188" s="315" t="e">
        <f>SUM($Q$11:U188)</f>
        <v>#DIV/0!</v>
      </c>
      <c r="AI188" s="315" t="e">
        <f>SUM($Q$11:V188)</f>
        <v>#DIV/0!</v>
      </c>
      <c r="AJ188" s="315" t="e">
        <f>SUM($Q$11:W188)</f>
        <v>#DIV/0!</v>
      </c>
      <c r="AK188" s="315" t="e">
        <f>SUM($Q$11:X188)</f>
        <v>#DIV/0!</v>
      </c>
      <c r="AL188" s="315" t="e">
        <f>SUM($Q$11:Y188)</f>
        <v>#DIV/0!</v>
      </c>
      <c r="AM188" s="315" t="e">
        <f>SUM($Q$11:Z188)</f>
        <v>#DIV/0!</v>
      </c>
      <c r="AN188" s="315" t="e">
        <f>SUM($Q$11:AA188)</f>
        <v>#DIV/0!</v>
      </c>
      <c r="AO188" s="315" t="e">
        <f>SUM($Q$11:AB188)</f>
        <v>#DIV/0!</v>
      </c>
      <c r="AP188" s="65" t="s">
        <v>554</v>
      </c>
      <c r="AQ188" s="65" t="s">
        <v>831</v>
      </c>
      <c r="AR188" s="65" t="s">
        <v>554</v>
      </c>
      <c r="AS188" s="65" t="s">
        <v>832</v>
      </c>
      <c r="AT188" s="63" t="s">
        <v>554</v>
      </c>
      <c r="AU188" s="63" t="s">
        <v>833</v>
      </c>
      <c r="AV188" s="63"/>
      <c r="AW188" s="63"/>
      <c r="AX188" s="138"/>
      <c r="AY188" s="138"/>
      <c r="AZ188" s="138"/>
      <c r="BA188" s="138"/>
      <c r="BB188" s="138"/>
      <c r="BC188" s="138"/>
      <c r="BD188" s="138"/>
      <c r="BE188" s="138"/>
      <c r="BF188" s="138"/>
      <c r="BG188" s="138"/>
      <c r="BH188" s="138"/>
      <c r="BI188" s="138"/>
      <c r="BJ188" s="138"/>
      <c r="BK188" s="138"/>
      <c r="BL188" s="138"/>
      <c r="BM188" s="7"/>
    </row>
    <row r="189" spans="1:66" s="52" customFormat="1" ht="37.5" customHeight="1" x14ac:dyDescent="0.25">
      <c r="A189" s="257"/>
      <c r="B189" s="65"/>
      <c r="C189" s="306"/>
      <c r="D189" s="306"/>
      <c r="E189" s="306"/>
      <c r="F189" s="307"/>
      <c r="G189" s="67" t="s">
        <v>138</v>
      </c>
      <c r="H189" s="74"/>
      <c r="I189" s="64"/>
      <c r="J189" s="64"/>
      <c r="K189" s="64" t="s">
        <v>120</v>
      </c>
      <c r="L189" s="63" t="s">
        <v>414</v>
      </c>
      <c r="M189" s="63" t="s">
        <v>298</v>
      </c>
      <c r="N189" s="63" t="s">
        <v>332</v>
      </c>
      <c r="O189" s="63" t="s">
        <v>333</v>
      </c>
      <c r="P189" s="126" t="s">
        <v>14</v>
      </c>
      <c r="Q189" s="278">
        <f t="shared" ref="Q189:AB189" si="688">+Q188/Q187</f>
        <v>1</v>
      </c>
      <c r="R189" s="278">
        <f t="shared" si="688"/>
        <v>1</v>
      </c>
      <c r="S189" s="278">
        <f t="shared" si="688"/>
        <v>1</v>
      </c>
      <c r="T189" s="278" t="e">
        <f t="shared" si="688"/>
        <v>#DIV/0!</v>
      </c>
      <c r="U189" s="278" t="e">
        <f t="shared" si="688"/>
        <v>#DIV/0!</v>
      </c>
      <c r="V189" s="278" t="e">
        <f t="shared" si="688"/>
        <v>#DIV/0!</v>
      </c>
      <c r="W189" s="278" t="e">
        <f t="shared" si="688"/>
        <v>#DIV/0!</v>
      </c>
      <c r="X189" s="278" t="e">
        <f t="shared" si="688"/>
        <v>#DIV/0!</v>
      </c>
      <c r="Y189" s="278" t="e">
        <f t="shared" si="688"/>
        <v>#DIV/0!</v>
      </c>
      <c r="Z189" s="278" t="e">
        <f t="shared" si="688"/>
        <v>#DIV/0!</v>
      </c>
      <c r="AA189" s="278" t="e">
        <f t="shared" si="688"/>
        <v>#DIV/0!</v>
      </c>
      <c r="AB189" s="278" t="e">
        <f t="shared" si="688"/>
        <v>#DIV/0!</v>
      </c>
      <c r="AC189" s="278">
        <f>+AC188/AC187</f>
        <v>1</v>
      </c>
      <c r="AD189" s="121">
        <f>AD188/AD187</f>
        <v>1</v>
      </c>
      <c r="AE189" s="121">
        <f t="shared" ref="AE189" si="689">AE188/AE187</f>
        <v>1.2142163139840927</v>
      </c>
      <c r="AF189" s="121">
        <f t="shared" ref="AF189" si="690">AF188/AF187</f>
        <v>1.1977463744898722</v>
      </c>
      <c r="AG189" s="121" t="e">
        <f t="shared" ref="AG189" si="691">AG188/AG187</f>
        <v>#DIV/0!</v>
      </c>
      <c r="AH189" s="121" t="e">
        <f t="shared" ref="AH189" si="692">AH188/AH187</f>
        <v>#DIV/0!</v>
      </c>
      <c r="AI189" s="121" t="e">
        <f t="shared" ref="AI189" si="693">AI188/AI187</f>
        <v>#DIV/0!</v>
      </c>
      <c r="AJ189" s="121" t="e">
        <f t="shared" ref="AJ189" si="694">AJ188/AJ187</f>
        <v>#DIV/0!</v>
      </c>
      <c r="AK189" s="121" t="e">
        <f t="shared" ref="AK189" si="695">AK188/AK187</f>
        <v>#DIV/0!</v>
      </c>
      <c r="AL189" s="121" t="e">
        <f t="shared" ref="AL189" si="696">AL188/AL187</f>
        <v>#DIV/0!</v>
      </c>
      <c r="AM189" s="121" t="e">
        <f t="shared" ref="AM189" si="697">AM188/AM187</f>
        <v>#DIV/0!</v>
      </c>
      <c r="AN189" s="121" t="e">
        <f t="shared" ref="AN189" si="698">AN188/AN187</f>
        <v>#DIV/0!</v>
      </c>
      <c r="AO189" s="121" t="e">
        <f t="shared" ref="AO189" si="699">AO188/AO187</f>
        <v>#DIV/0!</v>
      </c>
      <c r="AP189" s="65"/>
      <c r="AQ189" s="65"/>
      <c r="AR189" s="65"/>
      <c r="AS189" s="65"/>
      <c r="AT189" s="63"/>
      <c r="AU189" s="63"/>
      <c r="AV189" s="63"/>
      <c r="AW189" s="63"/>
      <c r="AX189" s="138"/>
      <c r="AY189" s="138"/>
      <c r="AZ189" s="138"/>
      <c r="BA189" s="138"/>
      <c r="BB189" s="138"/>
      <c r="BC189" s="138"/>
      <c r="BD189" s="138"/>
      <c r="BE189" s="138"/>
      <c r="BF189" s="138"/>
      <c r="BG189" s="138"/>
      <c r="BH189" s="138"/>
      <c r="BI189" s="138"/>
      <c r="BJ189" s="138"/>
      <c r="BK189" s="138"/>
      <c r="BL189" s="138"/>
      <c r="BM189" s="7"/>
      <c r="BN189" s="52">
        <v>18</v>
      </c>
    </row>
    <row r="190" spans="1:66" s="14" customFormat="1" ht="60" customHeight="1" x14ac:dyDescent="0.25">
      <c r="A190" s="257" t="s">
        <v>66</v>
      </c>
      <c r="B190" s="65" t="s">
        <v>100</v>
      </c>
      <c r="C190" s="308" t="s">
        <v>15</v>
      </c>
      <c r="D190" s="63">
        <f>+D187+1</f>
        <v>61</v>
      </c>
      <c r="E190" s="63">
        <v>39</v>
      </c>
      <c r="F190" s="309">
        <v>26</v>
      </c>
      <c r="G190" s="67" t="s">
        <v>137</v>
      </c>
      <c r="H190" s="74">
        <v>1</v>
      </c>
      <c r="I190" s="64" t="s">
        <v>41</v>
      </c>
      <c r="J190" s="64" t="s">
        <v>114</v>
      </c>
      <c r="K190" s="64" t="s">
        <v>120</v>
      </c>
      <c r="L190" s="63" t="s">
        <v>567</v>
      </c>
      <c r="M190" s="63" t="s">
        <v>298</v>
      </c>
      <c r="N190" s="63" t="s">
        <v>332</v>
      </c>
      <c r="O190" s="63" t="s">
        <v>333</v>
      </c>
      <c r="P190" s="126" t="s">
        <v>12</v>
      </c>
      <c r="Q190" s="262">
        <v>2</v>
      </c>
      <c r="R190" s="262">
        <v>2</v>
      </c>
      <c r="S190" s="72">
        <v>4</v>
      </c>
      <c r="T190" s="318"/>
      <c r="U190" s="318"/>
      <c r="V190" s="318"/>
      <c r="W190" s="318"/>
      <c r="X190" s="318"/>
      <c r="Y190" s="318"/>
      <c r="Z190" s="318"/>
      <c r="AA190" s="318"/>
      <c r="AB190" s="318"/>
      <c r="AC190" s="262">
        <f>SUM(Q190:AB190)</f>
        <v>8</v>
      </c>
      <c r="AD190" s="294">
        <f>+Q190</f>
        <v>2</v>
      </c>
      <c r="AE190" s="315">
        <f>SUM($Q$10:R190)</f>
        <v>9330.1536993870341</v>
      </c>
      <c r="AF190" s="315">
        <f>SUM($Q$10:S190)</f>
        <v>14662.841215118673</v>
      </c>
      <c r="AG190" s="315" t="e">
        <f>SUM($Q$10:T190)</f>
        <v>#DIV/0!</v>
      </c>
      <c r="AH190" s="315" t="e">
        <f>SUM($Q$10:U190)</f>
        <v>#DIV/0!</v>
      </c>
      <c r="AI190" s="315" t="e">
        <f>SUM($Q$10:V190)</f>
        <v>#DIV/0!</v>
      </c>
      <c r="AJ190" s="315" t="e">
        <f>SUM($Q$10:W190)</f>
        <v>#DIV/0!</v>
      </c>
      <c r="AK190" s="315" t="e">
        <f>SUM($Q$10:X190)</f>
        <v>#DIV/0!</v>
      </c>
      <c r="AL190" s="315" t="e">
        <f>SUM($Q$10:Y190)</f>
        <v>#DIV/0!</v>
      </c>
      <c r="AM190" s="315" t="e">
        <f>SUM($Q$10:Z190)</f>
        <v>#DIV/0!</v>
      </c>
      <c r="AN190" s="315" t="e">
        <f>SUM($Q$10:AA190)</f>
        <v>#DIV/0!</v>
      </c>
      <c r="AO190" s="315" t="e">
        <f>SUM($Q$10:AB190)</f>
        <v>#DIV/0!</v>
      </c>
      <c r="AP190" s="65"/>
      <c r="AQ190" s="65"/>
      <c r="AR190" s="65"/>
      <c r="AS190" s="65"/>
      <c r="AT190" s="93"/>
      <c r="AU190" s="93"/>
      <c r="AV190" s="93"/>
      <c r="AW190" s="93"/>
      <c r="AX190" s="2"/>
      <c r="AY190" s="2"/>
      <c r="AZ190" s="2"/>
      <c r="BA190" s="2"/>
      <c r="BB190" s="2"/>
      <c r="BC190" s="2"/>
      <c r="BD190" s="2"/>
      <c r="BE190" s="2"/>
      <c r="BF190" s="2"/>
      <c r="BG190" s="2"/>
      <c r="BH190" s="2"/>
      <c r="BI190" s="2"/>
      <c r="BJ190" s="2"/>
      <c r="BK190" s="2"/>
      <c r="BL190" s="2"/>
      <c r="BM190" s="97"/>
    </row>
    <row r="191" spans="1:66" s="14" customFormat="1" ht="20.100000000000001" customHeight="1" x14ac:dyDescent="0.25">
      <c r="A191" s="257"/>
      <c r="B191" s="65"/>
      <c r="C191" s="308"/>
      <c r="D191" s="308"/>
      <c r="E191" s="308"/>
      <c r="F191" s="309"/>
      <c r="G191" s="67" t="s">
        <v>137</v>
      </c>
      <c r="H191" s="74"/>
      <c r="I191" s="64"/>
      <c r="J191" s="64"/>
      <c r="K191" s="64" t="s">
        <v>120</v>
      </c>
      <c r="L191" s="63" t="s">
        <v>594</v>
      </c>
      <c r="M191" s="63" t="s">
        <v>298</v>
      </c>
      <c r="N191" s="63" t="s">
        <v>332</v>
      </c>
      <c r="O191" s="63" t="s">
        <v>333</v>
      </c>
      <c r="P191" s="126" t="s">
        <v>13</v>
      </c>
      <c r="Q191" s="262">
        <v>2</v>
      </c>
      <c r="R191" s="262">
        <v>2</v>
      </c>
      <c r="S191" s="72">
        <v>4</v>
      </c>
      <c r="T191" s="318"/>
      <c r="U191" s="318"/>
      <c r="V191" s="318"/>
      <c r="W191" s="318"/>
      <c r="X191" s="318"/>
      <c r="Y191" s="318"/>
      <c r="Z191" s="318"/>
      <c r="AA191" s="318"/>
      <c r="AB191" s="318"/>
      <c r="AC191" s="262">
        <f>SUM(Q191:AB191)</f>
        <v>8</v>
      </c>
      <c r="AD191" s="294">
        <f>+Q191</f>
        <v>2</v>
      </c>
      <c r="AE191" s="315">
        <f>SUM($Q$11:R191)</f>
        <v>9334.1536993870341</v>
      </c>
      <c r="AF191" s="315">
        <f>SUM($Q$11:S191)</f>
        <v>14670.841215118673</v>
      </c>
      <c r="AG191" s="315" t="e">
        <f>SUM($Q$11:T191)</f>
        <v>#DIV/0!</v>
      </c>
      <c r="AH191" s="315" t="e">
        <f>SUM($Q$11:U191)</f>
        <v>#DIV/0!</v>
      </c>
      <c r="AI191" s="315" t="e">
        <f>SUM($Q$11:V191)</f>
        <v>#DIV/0!</v>
      </c>
      <c r="AJ191" s="315" t="e">
        <f>SUM($Q$11:W191)</f>
        <v>#DIV/0!</v>
      </c>
      <c r="AK191" s="315" t="e">
        <f>SUM($Q$11:X191)</f>
        <v>#DIV/0!</v>
      </c>
      <c r="AL191" s="315" t="e">
        <f>SUM($Q$11:Y191)</f>
        <v>#DIV/0!</v>
      </c>
      <c r="AM191" s="315" t="e">
        <f>SUM($Q$11:Z191)</f>
        <v>#DIV/0!</v>
      </c>
      <c r="AN191" s="315" t="e">
        <f>SUM($Q$11:AA191)</f>
        <v>#DIV/0!</v>
      </c>
      <c r="AO191" s="315" t="e">
        <f>SUM($Q$11:AB191)</f>
        <v>#DIV/0!</v>
      </c>
      <c r="AP191" s="63" t="s">
        <v>1095</v>
      </c>
      <c r="AQ191" s="65" t="s">
        <v>1096</v>
      </c>
      <c r="AR191" s="63" t="s">
        <v>1095</v>
      </c>
      <c r="AS191" s="65" t="s">
        <v>1097</v>
      </c>
      <c r="AT191" s="63" t="s">
        <v>1098</v>
      </c>
      <c r="AU191" s="65" t="s">
        <v>1099</v>
      </c>
      <c r="AV191" s="93"/>
      <c r="AW191" s="93"/>
      <c r="AX191" s="2"/>
      <c r="AY191" s="2"/>
      <c r="AZ191" s="2"/>
      <c r="BA191" s="2"/>
      <c r="BB191" s="2"/>
      <c r="BC191" s="2"/>
      <c r="BD191" s="2"/>
      <c r="BE191" s="2"/>
      <c r="BF191" s="2"/>
      <c r="BG191" s="2"/>
      <c r="BH191" s="2"/>
      <c r="BI191" s="2"/>
      <c r="BJ191" s="2"/>
      <c r="BK191" s="2"/>
      <c r="BL191" s="2"/>
      <c r="BM191" s="97"/>
    </row>
    <row r="192" spans="1:66" s="14" customFormat="1" ht="20.100000000000001" customHeight="1" x14ac:dyDescent="0.25">
      <c r="A192" s="257"/>
      <c r="B192" s="65"/>
      <c r="C192" s="308"/>
      <c r="D192" s="308"/>
      <c r="E192" s="308"/>
      <c r="F192" s="309"/>
      <c r="G192" s="67" t="s">
        <v>137</v>
      </c>
      <c r="H192" s="74"/>
      <c r="I192" s="64"/>
      <c r="J192" s="64"/>
      <c r="K192" s="64" t="s">
        <v>120</v>
      </c>
      <c r="L192" s="63" t="s">
        <v>595</v>
      </c>
      <c r="M192" s="63" t="s">
        <v>298</v>
      </c>
      <c r="N192" s="63" t="s">
        <v>332</v>
      </c>
      <c r="O192" s="63" t="s">
        <v>333</v>
      </c>
      <c r="P192" s="126" t="s">
        <v>14</v>
      </c>
      <c r="Q192" s="278">
        <f t="shared" ref="Q192:AB192" si="700">+Q191/Q190</f>
        <v>1</v>
      </c>
      <c r="R192" s="278">
        <f t="shared" si="700"/>
        <v>1</v>
      </c>
      <c r="S192" s="278">
        <f t="shared" si="700"/>
        <v>1</v>
      </c>
      <c r="T192" s="278" t="e">
        <f t="shared" si="700"/>
        <v>#DIV/0!</v>
      </c>
      <c r="U192" s="278" t="e">
        <f t="shared" si="700"/>
        <v>#DIV/0!</v>
      </c>
      <c r="V192" s="278" t="e">
        <f t="shared" si="700"/>
        <v>#DIV/0!</v>
      </c>
      <c r="W192" s="278" t="e">
        <f t="shared" si="700"/>
        <v>#DIV/0!</v>
      </c>
      <c r="X192" s="278" t="e">
        <f t="shared" si="700"/>
        <v>#DIV/0!</v>
      </c>
      <c r="Y192" s="278" t="e">
        <f t="shared" si="700"/>
        <v>#DIV/0!</v>
      </c>
      <c r="Z192" s="278" t="e">
        <f t="shared" si="700"/>
        <v>#DIV/0!</v>
      </c>
      <c r="AA192" s="278" t="e">
        <f t="shared" si="700"/>
        <v>#DIV/0!</v>
      </c>
      <c r="AB192" s="278" t="e">
        <f t="shared" si="700"/>
        <v>#DIV/0!</v>
      </c>
      <c r="AC192" s="278">
        <f>+AC191/AC190</f>
        <v>1</v>
      </c>
      <c r="AD192" s="121">
        <f>AD191/AD190</f>
        <v>1</v>
      </c>
      <c r="AE192" s="121">
        <f t="shared" ref="AE192" si="701">AE191/AE190</f>
        <v>1.0004287174819277</v>
      </c>
      <c r="AF192" s="121">
        <f t="shared" ref="AF192" si="702">AF191/AF190</f>
        <v>1.000545596851431</v>
      </c>
      <c r="AG192" s="121" t="e">
        <f t="shared" ref="AG192" si="703">AG191/AG190</f>
        <v>#DIV/0!</v>
      </c>
      <c r="AH192" s="121" t="e">
        <f t="shared" ref="AH192" si="704">AH191/AH190</f>
        <v>#DIV/0!</v>
      </c>
      <c r="AI192" s="121" t="e">
        <f t="shared" ref="AI192" si="705">AI191/AI190</f>
        <v>#DIV/0!</v>
      </c>
      <c r="AJ192" s="121" t="e">
        <f t="shared" ref="AJ192" si="706">AJ191/AJ190</f>
        <v>#DIV/0!</v>
      </c>
      <c r="AK192" s="121" t="e">
        <f t="shared" ref="AK192" si="707">AK191/AK190</f>
        <v>#DIV/0!</v>
      </c>
      <c r="AL192" s="121" t="e">
        <f t="shared" ref="AL192" si="708">AL191/AL190</f>
        <v>#DIV/0!</v>
      </c>
      <c r="AM192" s="121" t="e">
        <f t="shared" ref="AM192" si="709">AM191/AM190</f>
        <v>#DIV/0!</v>
      </c>
      <c r="AN192" s="121" t="e">
        <f t="shared" ref="AN192" si="710">AN191/AN190</f>
        <v>#DIV/0!</v>
      </c>
      <c r="AO192" s="121" t="e">
        <f t="shared" ref="AO192" si="711">AO191/AO190</f>
        <v>#DIV/0!</v>
      </c>
      <c r="AP192" s="65"/>
      <c r="AQ192" s="65"/>
      <c r="AR192" s="65"/>
      <c r="AS192" s="65"/>
      <c r="AT192" s="93"/>
      <c r="AU192" s="93"/>
      <c r="AV192" s="93"/>
      <c r="AW192" s="93"/>
      <c r="AX192" s="2"/>
      <c r="AY192" s="2"/>
      <c r="AZ192" s="2"/>
      <c r="BA192" s="2"/>
      <c r="BB192" s="2"/>
      <c r="BC192" s="2"/>
      <c r="BD192" s="2"/>
      <c r="BE192" s="2"/>
      <c r="BF192" s="2"/>
      <c r="BG192" s="2"/>
      <c r="BH192" s="2"/>
      <c r="BI192" s="2"/>
      <c r="BJ192" s="2"/>
      <c r="BK192" s="2"/>
      <c r="BL192" s="2"/>
      <c r="BM192" s="97"/>
      <c r="BN192" s="52">
        <v>19</v>
      </c>
    </row>
    <row r="193" spans="1:66" ht="150" customHeight="1" x14ac:dyDescent="0.25">
      <c r="A193" s="39"/>
      <c r="B193" s="65" t="s">
        <v>100</v>
      </c>
      <c r="C193" s="138"/>
      <c r="D193" s="63">
        <f>+D190+1</f>
        <v>62</v>
      </c>
      <c r="E193" s="63">
        <v>40</v>
      </c>
      <c r="F193" s="63">
        <v>1</v>
      </c>
      <c r="G193" s="64" t="s">
        <v>882</v>
      </c>
      <c r="H193" s="74">
        <v>1</v>
      </c>
      <c r="I193" s="64" t="s">
        <v>53</v>
      </c>
      <c r="J193" s="64" t="s">
        <v>110</v>
      </c>
      <c r="K193" s="64" t="s">
        <v>120</v>
      </c>
      <c r="L193" s="63" t="s">
        <v>415</v>
      </c>
      <c r="M193" s="63" t="s">
        <v>298</v>
      </c>
      <c r="N193" s="63" t="s">
        <v>334</v>
      </c>
      <c r="O193" s="63" t="s">
        <v>335</v>
      </c>
      <c r="P193" s="126" t="s">
        <v>12</v>
      </c>
      <c r="Q193" s="72">
        <v>0</v>
      </c>
      <c r="R193" s="72">
        <v>0</v>
      </c>
      <c r="S193" s="72">
        <v>0</v>
      </c>
      <c r="T193" s="72">
        <v>0</v>
      </c>
      <c r="U193" s="72">
        <v>0</v>
      </c>
      <c r="V193" s="125">
        <v>1</v>
      </c>
      <c r="W193" s="72">
        <v>0</v>
      </c>
      <c r="X193" s="72">
        <v>0</v>
      </c>
      <c r="Y193" s="72">
        <v>0</v>
      </c>
      <c r="Z193" s="72">
        <v>0</v>
      </c>
      <c r="AA193" s="72">
        <v>0</v>
      </c>
      <c r="AB193" s="72">
        <v>0</v>
      </c>
      <c r="AC193" s="295">
        <f>SUM(Q193:AB193)</f>
        <v>1</v>
      </c>
      <c r="AD193" s="294">
        <f>+Q193</f>
        <v>0</v>
      </c>
      <c r="AE193" s="315">
        <f>SUM($Q$10:R193)</f>
        <v>9336.1536993870341</v>
      </c>
      <c r="AF193" s="315">
        <f>SUM($Q$10:S193)</f>
        <v>14673.841215118673</v>
      </c>
      <c r="AG193" s="315" t="e">
        <f>SUM($Q$10:T193)</f>
        <v>#DIV/0!</v>
      </c>
      <c r="AH193" s="315" t="e">
        <f>SUM($Q$10:U193)</f>
        <v>#DIV/0!</v>
      </c>
      <c r="AI193" s="315" t="e">
        <f>SUM($Q$10:V193)</f>
        <v>#DIV/0!</v>
      </c>
      <c r="AJ193" s="315" t="e">
        <f>SUM($Q$10:W193)</f>
        <v>#DIV/0!</v>
      </c>
      <c r="AK193" s="315" t="e">
        <f>SUM($Q$10:X193)</f>
        <v>#DIV/0!</v>
      </c>
      <c r="AL193" s="315" t="e">
        <f>SUM($Q$10:Y193)</f>
        <v>#DIV/0!</v>
      </c>
      <c r="AM193" s="315" t="e">
        <f>SUM($Q$10:Z193)</f>
        <v>#DIV/0!</v>
      </c>
      <c r="AN193" s="315" t="e">
        <f>SUM($Q$10:AA193)</f>
        <v>#DIV/0!</v>
      </c>
      <c r="AO193" s="315" t="e">
        <f>SUM($Q$10:AB193)</f>
        <v>#DIV/0!</v>
      </c>
      <c r="AP193" s="63"/>
      <c r="AQ193" s="63"/>
      <c r="AR193" s="63"/>
      <c r="AS193" s="63"/>
      <c r="AT193" s="63"/>
      <c r="AU193" s="63"/>
      <c r="AV193" s="63"/>
      <c r="AW193" s="63"/>
      <c r="AX193" s="138"/>
      <c r="AY193" s="138"/>
      <c r="AZ193" s="138"/>
      <c r="BA193" s="138"/>
      <c r="BB193" s="138"/>
      <c r="BC193" s="138"/>
      <c r="BD193" s="138"/>
      <c r="BE193" s="138"/>
      <c r="BF193" s="138"/>
      <c r="BG193" s="138"/>
      <c r="BH193" s="138"/>
      <c r="BI193" s="138"/>
      <c r="BJ193" s="138"/>
      <c r="BK193" s="138"/>
      <c r="BL193" s="138"/>
      <c r="BM193" s="7"/>
    </row>
    <row r="194" spans="1:66" s="52" customFormat="1" ht="20.100000000000001" customHeight="1" x14ac:dyDescent="0.25">
      <c r="A194" s="39"/>
      <c r="B194" s="65"/>
      <c r="C194" s="138"/>
      <c r="D194" s="63"/>
      <c r="E194" s="63"/>
      <c r="F194" s="63"/>
      <c r="G194" s="64" t="s">
        <v>175</v>
      </c>
      <c r="H194" s="74"/>
      <c r="I194" s="64"/>
      <c r="J194" s="64"/>
      <c r="K194" s="64" t="s">
        <v>120</v>
      </c>
      <c r="L194" s="63" t="s">
        <v>415</v>
      </c>
      <c r="M194" s="63" t="s">
        <v>298</v>
      </c>
      <c r="N194" s="63" t="s">
        <v>334</v>
      </c>
      <c r="O194" s="63" t="s">
        <v>335</v>
      </c>
      <c r="P194" s="126" t="s">
        <v>13</v>
      </c>
      <c r="Q194" s="72">
        <v>0</v>
      </c>
      <c r="R194" s="72">
        <v>0</v>
      </c>
      <c r="S194" s="72">
        <v>0</v>
      </c>
      <c r="T194" s="124"/>
      <c r="U194" s="124"/>
      <c r="V194" s="124"/>
      <c r="W194" s="124"/>
      <c r="X194" s="124"/>
      <c r="Y194" s="124"/>
      <c r="Z194" s="367"/>
      <c r="AA194" s="124"/>
      <c r="AB194" s="124"/>
      <c r="AC194" s="296">
        <f>SUM(Q194:AB194)</f>
        <v>0</v>
      </c>
      <c r="AD194" s="294">
        <f>+Q194</f>
        <v>0</v>
      </c>
      <c r="AE194" s="315">
        <f>SUM($Q$11:R194)</f>
        <v>9336.1536993870341</v>
      </c>
      <c r="AF194" s="315">
        <f>SUM($Q$11:S194)</f>
        <v>14673.841215118673</v>
      </c>
      <c r="AG194" s="315" t="e">
        <f>SUM($Q$11:T194)</f>
        <v>#DIV/0!</v>
      </c>
      <c r="AH194" s="315" t="e">
        <f>SUM($Q$11:U194)</f>
        <v>#DIV/0!</v>
      </c>
      <c r="AI194" s="315" t="e">
        <f>SUM($Q$11:V194)</f>
        <v>#DIV/0!</v>
      </c>
      <c r="AJ194" s="315" t="e">
        <f>SUM($Q$11:W194)</f>
        <v>#DIV/0!</v>
      </c>
      <c r="AK194" s="315" t="e">
        <f>SUM($Q$11:X194)</f>
        <v>#DIV/0!</v>
      </c>
      <c r="AL194" s="315" t="e">
        <f>SUM($Q$11:Y194)</f>
        <v>#DIV/0!</v>
      </c>
      <c r="AM194" s="315" t="e">
        <f>SUM($Q$11:Z194)</f>
        <v>#DIV/0!</v>
      </c>
      <c r="AN194" s="315" t="e">
        <f>SUM($Q$11:AA194)</f>
        <v>#DIV/0!</v>
      </c>
      <c r="AO194" s="315" t="e">
        <f>SUM($Q$11:AB194)</f>
        <v>#DIV/0!</v>
      </c>
      <c r="AP194" s="63" t="s">
        <v>509</v>
      </c>
      <c r="AQ194" s="63" t="s">
        <v>509</v>
      </c>
      <c r="AR194" s="63" t="s">
        <v>509</v>
      </c>
      <c r="AS194" s="63" t="s">
        <v>509</v>
      </c>
      <c r="AT194" s="63"/>
      <c r="AU194" s="63"/>
      <c r="AV194" s="63"/>
      <c r="AW194" s="63"/>
      <c r="AX194" s="138"/>
      <c r="AY194" s="138"/>
      <c r="AZ194" s="138"/>
      <c r="BA194" s="138"/>
      <c r="BB194" s="138"/>
      <c r="BC194" s="138"/>
      <c r="BD194" s="138"/>
      <c r="BE194" s="138"/>
      <c r="BF194" s="138"/>
      <c r="BG194" s="138"/>
      <c r="BH194" s="138"/>
      <c r="BI194" s="138"/>
      <c r="BJ194" s="138"/>
      <c r="BK194" s="138"/>
      <c r="BL194" s="138"/>
      <c r="BM194" s="7"/>
    </row>
    <row r="195" spans="1:66" s="52" customFormat="1" ht="20.100000000000001" customHeight="1" x14ac:dyDescent="0.25">
      <c r="A195" s="39"/>
      <c r="B195" s="65"/>
      <c r="C195" s="138"/>
      <c r="D195" s="63"/>
      <c r="E195" s="63"/>
      <c r="F195" s="63"/>
      <c r="G195" s="64" t="s">
        <v>175</v>
      </c>
      <c r="H195" s="74"/>
      <c r="I195" s="64"/>
      <c r="J195" s="64"/>
      <c r="K195" s="64" t="s">
        <v>120</v>
      </c>
      <c r="L195" s="63" t="s">
        <v>415</v>
      </c>
      <c r="M195" s="63" t="s">
        <v>298</v>
      </c>
      <c r="N195" s="63" t="s">
        <v>334</v>
      </c>
      <c r="O195" s="63" t="s">
        <v>335</v>
      </c>
      <c r="P195" s="126" t="s">
        <v>14</v>
      </c>
      <c r="Q195" s="278">
        <v>0</v>
      </c>
      <c r="R195" s="278">
        <v>0</v>
      </c>
      <c r="S195" s="278">
        <v>0</v>
      </c>
      <c r="T195" s="278" t="e">
        <f t="shared" ref="T195:AB195" si="712">+T194/T193</f>
        <v>#DIV/0!</v>
      </c>
      <c r="U195" s="278" t="e">
        <f t="shared" si="712"/>
        <v>#DIV/0!</v>
      </c>
      <c r="V195" s="278">
        <f t="shared" si="712"/>
        <v>0</v>
      </c>
      <c r="W195" s="278" t="e">
        <f t="shared" si="712"/>
        <v>#DIV/0!</v>
      </c>
      <c r="X195" s="278" t="e">
        <f t="shared" si="712"/>
        <v>#DIV/0!</v>
      </c>
      <c r="Y195" s="278" t="e">
        <f t="shared" si="712"/>
        <v>#DIV/0!</v>
      </c>
      <c r="Z195" s="278" t="e">
        <f t="shared" si="712"/>
        <v>#DIV/0!</v>
      </c>
      <c r="AA195" s="278" t="e">
        <f t="shared" si="712"/>
        <v>#DIV/0!</v>
      </c>
      <c r="AB195" s="278" t="e">
        <f t="shared" si="712"/>
        <v>#DIV/0!</v>
      </c>
      <c r="AC195" s="278">
        <f>+AC194/AC193</f>
        <v>0</v>
      </c>
      <c r="AD195" s="121" t="e">
        <f>AD194/AD193</f>
        <v>#DIV/0!</v>
      </c>
      <c r="AE195" s="121">
        <f t="shared" ref="AE195" si="713">AE194/AE193</f>
        <v>1</v>
      </c>
      <c r="AF195" s="121">
        <f t="shared" ref="AF195" si="714">AF194/AF193</f>
        <v>1</v>
      </c>
      <c r="AG195" s="121" t="e">
        <f t="shared" ref="AG195" si="715">AG194/AG193</f>
        <v>#DIV/0!</v>
      </c>
      <c r="AH195" s="121" t="e">
        <f t="shared" ref="AH195" si="716">AH194/AH193</f>
        <v>#DIV/0!</v>
      </c>
      <c r="AI195" s="121" t="e">
        <f t="shared" ref="AI195" si="717">AI194/AI193</f>
        <v>#DIV/0!</v>
      </c>
      <c r="AJ195" s="121" t="e">
        <f t="shared" ref="AJ195" si="718">AJ194/AJ193</f>
        <v>#DIV/0!</v>
      </c>
      <c r="AK195" s="121" t="e">
        <f t="shared" ref="AK195" si="719">AK194/AK193</f>
        <v>#DIV/0!</v>
      </c>
      <c r="AL195" s="121" t="e">
        <f t="shared" ref="AL195" si="720">AL194/AL193</f>
        <v>#DIV/0!</v>
      </c>
      <c r="AM195" s="121" t="e">
        <f t="shared" ref="AM195" si="721">AM194/AM193</f>
        <v>#DIV/0!</v>
      </c>
      <c r="AN195" s="121" t="e">
        <f t="shared" ref="AN195" si="722">AN194/AN193</f>
        <v>#DIV/0!</v>
      </c>
      <c r="AO195" s="121" t="e">
        <f t="shared" ref="AO195" si="723">AO194/AO193</f>
        <v>#DIV/0!</v>
      </c>
      <c r="AP195" s="63"/>
      <c r="AQ195" s="63"/>
      <c r="AR195" s="63"/>
      <c r="AS195" s="63"/>
      <c r="AT195" s="63"/>
      <c r="AU195" s="63"/>
      <c r="AV195" s="63"/>
      <c r="AW195" s="63"/>
      <c r="AX195" s="138"/>
      <c r="AY195" s="138"/>
      <c r="AZ195" s="138"/>
      <c r="BA195" s="138"/>
      <c r="BB195" s="138"/>
      <c r="BC195" s="138"/>
      <c r="BD195" s="138"/>
      <c r="BE195" s="138"/>
      <c r="BF195" s="138"/>
      <c r="BG195" s="138"/>
      <c r="BH195" s="138"/>
      <c r="BI195" s="138"/>
      <c r="BJ195" s="138"/>
      <c r="BK195" s="138"/>
      <c r="BL195" s="138"/>
      <c r="BM195" s="7"/>
    </row>
    <row r="196" spans="1:66" s="10" customFormat="1" ht="45.75" customHeight="1" x14ac:dyDescent="0.25">
      <c r="A196" s="39"/>
      <c r="B196" s="65" t="s">
        <v>100</v>
      </c>
      <c r="C196" s="138"/>
      <c r="D196" s="63">
        <f>+D193+1</f>
        <v>63</v>
      </c>
      <c r="E196" s="63">
        <v>41</v>
      </c>
      <c r="F196" s="63">
        <v>2</v>
      </c>
      <c r="G196" s="64" t="s">
        <v>176</v>
      </c>
      <c r="H196" s="74">
        <v>1</v>
      </c>
      <c r="I196" s="64" t="s">
        <v>53</v>
      </c>
      <c r="J196" s="64" t="s">
        <v>110</v>
      </c>
      <c r="K196" s="64" t="s">
        <v>120</v>
      </c>
      <c r="L196" s="63" t="s">
        <v>416</v>
      </c>
      <c r="M196" s="63" t="s">
        <v>298</v>
      </c>
      <c r="N196" s="63" t="s">
        <v>334</v>
      </c>
      <c r="O196" s="63" t="s">
        <v>335</v>
      </c>
      <c r="P196" s="126" t="s">
        <v>12</v>
      </c>
      <c r="Q196" s="72">
        <v>0</v>
      </c>
      <c r="R196" s="72">
        <v>0</v>
      </c>
      <c r="S196" s="72">
        <v>0</v>
      </c>
      <c r="T196" s="125">
        <v>0</v>
      </c>
      <c r="U196" s="125">
        <v>0</v>
      </c>
      <c r="V196" s="125">
        <v>0</v>
      </c>
      <c r="W196" s="125">
        <v>0</v>
      </c>
      <c r="X196" s="125">
        <v>0</v>
      </c>
      <c r="Y196" s="125">
        <v>0</v>
      </c>
      <c r="Z196" s="125">
        <v>0</v>
      </c>
      <c r="AA196" s="125">
        <v>0</v>
      </c>
      <c r="AB196" s="125">
        <v>1</v>
      </c>
      <c r="AC196" s="295">
        <f>SUM(Q196:AB196)</f>
        <v>1</v>
      </c>
      <c r="AD196" s="294">
        <f>+Q196</f>
        <v>0</v>
      </c>
      <c r="AE196" s="315">
        <f>SUM($Q$10:R196)</f>
        <v>9336.1536993870341</v>
      </c>
      <c r="AF196" s="315">
        <f>SUM($Q$10:S196)</f>
        <v>14673.841215118673</v>
      </c>
      <c r="AG196" s="315" t="e">
        <f>SUM($Q$10:T196)</f>
        <v>#DIV/0!</v>
      </c>
      <c r="AH196" s="315" t="e">
        <f>SUM($Q$10:U196)</f>
        <v>#DIV/0!</v>
      </c>
      <c r="AI196" s="315" t="e">
        <f>SUM($Q$10:V196)</f>
        <v>#DIV/0!</v>
      </c>
      <c r="AJ196" s="315" t="e">
        <f>SUM($Q$10:W196)</f>
        <v>#DIV/0!</v>
      </c>
      <c r="AK196" s="315" t="e">
        <f>SUM($Q$10:X196)</f>
        <v>#DIV/0!</v>
      </c>
      <c r="AL196" s="315" t="e">
        <f>SUM($Q$10:Y196)</f>
        <v>#DIV/0!</v>
      </c>
      <c r="AM196" s="315" t="e">
        <f>SUM($Q$10:Z196)</f>
        <v>#DIV/0!</v>
      </c>
      <c r="AN196" s="315" t="e">
        <f>SUM($Q$10:AA196)</f>
        <v>#DIV/0!</v>
      </c>
      <c r="AO196" s="315" t="e">
        <f>SUM($Q$10:AB196)</f>
        <v>#DIV/0!</v>
      </c>
      <c r="AP196" s="126"/>
      <c r="AQ196" s="126"/>
      <c r="AR196" s="126"/>
      <c r="AS196" s="126"/>
      <c r="AT196" s="126"/>
      <c r="AU196" s="126"/>
      <c r="AV196" s="126"/>
      <c r="AW196" s="126"/>
      <c r="AX196" s="137"/>
      <c r="AY196" s="137"/>
      <c r="AZ196" s="137"/>
      <c r="BA196" s="137"/>
      <c r="BB196" s="137"/>
      <c r="BC196" s="137"/>
      <c r="BD196" s="137"/>
      <c r="BE196" s="137"/>
      <c r="BF196" s="137"/>
      <c r="BG196" s="137"/>
      <c r="BH196" s="137"/>
      <c r="BI196" s="137"/>
      <c r="BJ196" s="137"/>
      <c r="BK196" s="137"/>
      <c r="BL196" s="137"/>
      <c r="BM196" s="87"/>
      <c r="BN196" s="52"/>
    </row>
    <row r="197" spans="1:66" s="10" customFormat="1" ht="20.100000000000001" customHeight="1" x14ac:dyDescent="0.25">
      <c r="A197" s="39"/>
      <c r="B197" s="65"/>
      <c r="C197" s="138"/>
      <c r="D197" s="63"/>
      <c r="E197" s="63"/>
      <c r="F197" s="63"/>
      <c r="G197" s="64" t="s">
        <v>176</v>
      </c>
      <c r="H197" s="74"/>
      <c r="I197" s="64"/>
      <c r="J197" s="64"/>
      <c r="K197" s="64" t="s">
        <v>120</v>
      </c>
      <c r="L197" s="63" t="s">
        <v>416</v>
      </c>
      <c r="M197" s="63" t="s">
        <v>298</v>
      </c>
      <c r="N197" s="63" t="s">
        <v>334</v>
      </c>
      <c r="O197" s="63" t="s">
        <v>335</v>
      </c>
      <c r="P197" s="126" t="s">
        <v>13</v>
      </c>
      <c r="Q197" s="72">
        <v>0</v>
      </c>
      <c r="R197" s="72">
        <v>0</v>
      </c>
      <c r="S197" s="72">
        <v>0</v>
      </c>
      <c r="T197" s="124"/>
      <c r="U197" s="124"/>
      <c r="V197" s="124"/>
      <c r="W197" s="124"/>
      <c r="X197" s="124"/>
      <c r="Y197" s="124"/>
      <c r="Z197" s="367"/>
      <c r="AA197" s="124"/>
      <c r="AB197" s="124"/>
      <c r="AC197" s="296">
        <f>SUM(Q197:AB197)</f>
        <v>0</v>
      </c>
      <c r="AD197" s="294">
        <f>+Q197</f>
        <v>0</v>
      </c>
      <c r="AE197" s="315">
        <f>SUM($Q$11:R197)</f>
        <v>9336.1536993870341</v>
      </c>
      <c r="AF197" s="315">
        <f>SUM($Q$11:S197)</f>
        <v>14673.841215118673</v>
      </c>
      <c r="AG197" s="315" t="e">
        <f>SUM($Q$11:T197)</f>
        <v>#DIV/0!</v>
      </c>
      <c r="AH197" s="315" t="e">
        <f>SUM($Q$11:U197)</f>
        <v>#DIV/0!</v>
      </c>
      <c r="AI197" s="315" t="e">
        <f>SUM($Q$11:V197)</f>
        <v>#DIV/0!</v>
      </c>
      <c r="AJ197" s="315" t="e">
        <f>SUM($Q$11:W197)</f>
        <v>#DIV/0!</v>
      </c>
      <c r="AK197" s="315" t="e">
        <f>SUM($Q$11:X197)</f>
        <v>#DIV/0!</v>
      </c>
      <c r="AL197" s="315" t="e">
        <f>SUM($Q$11:Y197)</f>
        <v>#DIV/0!</v>
      </c>
      <c r="AM197" s="315" t="e">
        <f>SUM($Q$11:Z197)</f>
        <v>#DIV/0!</v>
      </c>
      <c r="AN197" s="315" t="e">
        <f>SUM($Q$11:AA197)</f>
        <v>#DIV/0!</v>
      </c>
      <c r="AO197" s="315" t="e">
        <f>SUM($Q$11:AB197)</f>
        <v>#DIV/0!</v>
      </c>
      <c r="AP197" s="63" t="s">
        <v>509</v>
      </c>
      <c r="AQ197" s="63" t="s">
        <v>509</v>
      </c>
      <c r="AR197" s="63" t="s">
        <v>509</v>
      </c>
      <c r="AS197" s="63" t="s">
        <v>509</v>
      </c>
      <c r="AT197" s="126"/>
      <c r="AU197" s="126"/>
      <c r="AV197" s="126"/>
      <c r="AW197" s="126"/>
      <c r="AX197" s="137"/>
      <c r="AY197" s="137"/>
      <c r="AZ197" s="137"/>
      <c r="BA197" s="137"/>
      <c r="BB197" s="137"/>
      <c r="BC197" s="137"/>
      <c r="BD197" s="137"/>
      <c r="BE197" s="137"/>
      <c r="BF197" s="137"/>
      <c r="BG197" s="137"/>
      <c r="BH197" s="137"/>
      <c r="BI197" s="137"/>
      <c r="BJ197" s="137"/>
      <c r="BK197" s="137"/>
      <c r="BL197" s="137"/>
      <c r="BM197" s="87"/>
      <c r="BN197" s="52"/>
    </row>
    <row r="198" spans="1:66" s="10" customFormat="1" ht="20.100000000000001" customHeight="1" x14ac:dyDescent="0.25">
      <c r="A198" s="39"/>
      <c r="B198" s="65"/>
      <c r="C198" s="138"/>
      <c r="D198" s="63"/>
      <c r="E198" s="63"/>
      <c r="F198" s="63"/>
      <c r="G198" s="64" t="s">
        <v>176</v>
      </c>
      <c r="H198" s="74"/>
      <c r="I198" s="64"/>
      <c r="J198" s="64"/>
      <c r="K198" s="64" t="s">
        <v>120</v>
      </c>
      <c r="L198" s="63" t="s">
        <v>416</v>
      </c>
      <c r="M198" s="63" t="s">
        <v>298</v>
      </c>
      <c r="N198" s="63" t="s">
        <v>334</v>
      </c>
      <c r="O198" s="63" t="s">
        <v>335</v>
      </c>
      <c r="P198" s="126" t="s">
        <v>14</v>
      </c>
      <c r="Q198" s="278">
        <v>0</v>
      </c>
      <c r="R198" s="278">
        <v>0</v>
      </c>
      <c r="S198" s="278">
        <v>0</v>
      </c>
      <c r="T198" s="278" t="e">
        <f t="shared" ref="T198:AB198" si="724">+T197/T196</f>
        <v>#DIV/0!</v>
      </c>
      <c r="U198" s="278" t="e">
        <f t="shared" si="724"/>
        <v>#DIV/0!</v>
      </c>
      <c r="V198" s="278" t="e">
        <f t="shared" si="724"/>
        <v>#DIV/0!</v>
      </c>
      <c r="W198" s="278" t="e">
        <f t="shared" si="724"/>
        <v>#DIV/0!</v>
      </c>
      <c r="X198" s="278" t="e">
        <f t="shared" si="724"/>
        <v>#DIV/0!</v>
      </c>
      <c r="Y198" s="278" t="e">
        <f t="shared" si="724"/>
        <v>#DIV/0!</v>
      </c>
      <c r="Z198" s="278" t="e">
        <f t="shared" si="724"/>
        <v>#DIV/0!</v>
      </c>
      <c r="AA198" s="278" t="e">
        <f t="shared" si="724"/>
        <v>#DIV/0!</v>
      </c>
      <c r="AB198" s="278">
        <f t="shared" si="724"/>
        <v>0</v>
      </c>
      <c r="AC198" s="278">
        <f>+AC197/AC196</f>
        <v>0</v>
      </c>
      <c r="AD198" s="121" t="e">
        <f>AD197/AD196</f>
        <v>#DIV/0!</v>
      </c>
      <c r="AE198" s="121">
        <f t="shared" ref="AE198" si="725">AE197/AE196</f>
        <v>1</v>
      </c>
      <c r="AF198" s="121">
        <f t="shared" ref="AF198" si="726">AF197/AF196</f>
        <v>1</v>
      </c>
      <c r="AG198" s="121" t="e">
        <f t="shared" ref="AG198" si="727">AG197/AG196</f>
        <v>#DIV/0!</v>
      </c>
      <c r="AH198" s="121" t="e">
        <f t="shared" ref="AH198" si="728">AH197/AH196</f>
        <v>#DIV/0!</v>
      </c>
      <c r="AI198" s="121" t="e">
        <f t="shared" ref="AI198" si="729">AI197/AI196</f>
        <v>#DIV/0!</v>
      </c>
      <c r="AJ198" s="121" t="e">
        <f t="shared" ref="AJ198" si="730">AJ197/AJ196</f>
        <v>#DIV/0!</v>
      </c>
      <c r="AK198" s="121" t="e">
        <f t="shared" ref="AK198" si="731">AK197/AK196</f>
        <v>#DIV/0!</v>
      </c>
      <c r="AL198" s="121" t="e">
        <f t="shared" ref="AL198" si="732">AL197/AL196</f>
        <v>#DIV/0!</v>
      </c>
      <c r="AM198" s="121" t="e">
        <f t="shared" ref="AM198" si="733">AM197/AM196</f>
        <v>#DIV/0!</v>
      </c>
      <c r="AN198" s="121" t="e">
        <f t="shared" ref="AN198" si="734">AN197/AN196</f>
        <v>#DIV/0!</v>
      </c>
      <c r="AO198" s="121" t="e">
        <f t="shared" ref="AO198" si="735">AO197/AO196</f>
        <v>#DIV/0!</v>
      </c>
      <c r="AP198" s="126"/>
      <c r="AQ198" s="126"/>
      <c r="AR198" s="126"/>
      <c r="AS198" s="126"/>
      <c r="AT198" s="126"/>
      <c r="AU198" s="126"/>
      <c r="AV198" s="126"/>
      <c r="AW198" s="126"/>
      <c r="AX198" s="137"/>
      <c r="AY198" s="137"/>
      <c r="AZ198" s="137"/>
      <c r="BA198" s="137"/>
      <c r="BB198" s="137"/>
      <c r="BC198" s="137"/>
      <c r="BD198" s="137"/>
      <c r="BE198" s="137"/>
      <c r="BF198" s="137"/>
      <c r="BG198" s="137"/>
      <c r="BH198" s="137"/>
      <c r="BI198" s="137"/>
      <c r="BJ198" s="137"/>
      <c r="BK198" s="137"/>
      <c r="BL198" s="137"/>
      <c r="BM198" s="87"/>
      <c r="BN198" s="52"/>
    </row>
    <row r="199" spans="1:66" s="10" customFormat="1" ht="45.75" customHeight="1" x14ac:dyDescent="0.25">
      <c r="A199" s="39"/>
      <c r="B199" s="65" t="s">
        <v>100</v>
      </c>
      <c r="C199" s="138"/>
      <c r="D199" s="63">
        <f>+D196+1</f>
        <v>64</v>
      </c>
      <c r="E199" s="63">
        <v>42</v>
      </c>
      <c r="F199" s="63">
        <v>3</v>
      </c>
      <c r="G199" s="64" t="s">
        <v>177</v>
      </c>
      <c r="H199" s="74">
        <v>1</v>
      </c>
      <c r="I199" s="64" t="s">
        <v>53</v>
      </c>
      <c r="J199" s="64" t="s">
        <v>110</v>
      </c>
      <c r="K199" s="64" t="s">
        <v>120</v>
      </c>
      <c r="L199" s="63" t="s">
        <v>417</v>
      </c>
      <c r="M199" s="63" t="s">
        <v>298</v>
      </c>
      <c r="N199" s="63" t="s">
        <v>334</v>
      </c>
      <c r="O199" s="63" t="s">
        <v>335</v>
      </c>
      <c r="P199" s="126" t="s">
        <v>12</v>
      </c>
      <c r="Q199" s="128">
        <v>844</v>
      </c>
      <c r="R199" s="128">
        <v>793</v>
      </c>
      <c r="S199" s="128">
        <v>856</v>
      </c>
      <c r="T199" s="128">
        <v>8.3000000000000004E-2</v>
      </c>
      <c r="U199" s="128">
        <v>8.3000000000000004E-2</v>
      </c>
      <c r="V199" s="128">
        <v>8.3000000000000004E-2</v>
      </c>
      <c r="W199" s="128">
        <v>8.3000000000000004E-2</v>
      </c>
      <c r="X199" s="128">
        <v>8.3000000000000004E-2</v>
      </c>
      <c r="Y199" s="128">
        <v>8.4000000000000005E-2</v>
      </c>
      <c r="Z199" s="128">
        <v>8.4000000000000005E-2</v>
      </c>
      <c r="AA199" s="128">
        <v>8.4000000000000005E-2</v>
      </c>
      <c r="AB199" s="128">
        <v>8.4000000000000005E-2</v>
      </c>
      <c r="AC199" s="128">
        <v>856</v>
      </c>
      <c r="AD199" s="294">
        <f>+Q199</f>
        <v>844</v>
      </c>
      <c r="AE199" s="315">
        <f>SUM($Q$10:R199)</f>
        <v>10973.153699387034</v>
      </c>
      <c r="AF199" s="315">
        <f>SUM($Q$10:S199)</f>
        <v>17166.841215118671</v>
      </c>
      <c r="AG199" s="315" t="e">
        <f>SUM($Q$10:T199)</f>
        <v>#DIV/0!</v>
      </c>
      <c r="AH199" s="315" t="e">
        <f>SUM($Q$10:U199)</f>
        <v>#DIV/0!</v>
      </c>
      <c r="AI199" s="315" t="e">
        <f>SUM($Q$10:V199)</f>
        <v>#DIV/0!</v>
      </c>
      <c r="AJ199" s="315" t="e">
        <f>SUM($Q$10:W199)</f>
        <v>#DIV/0!</v>
      </c>
      <c r="AK199" s="315" t="e">
        <f>SUM($Q$10:X199)</f>
        <v>#DIV/0!</v>
      </c>
      <c r="AL199" s="315" t="e">
        <f>SUM($Q$10:Y199)</f>
        <v>#DIV/0!</v>
      </c>
      <c r="AM199" s="315" t="e">
        <f>SUM($Q$10:Z199)</f>
        <v>#DIV/0!</v>
      </c>
      <c r="AN199" s="315" t="e">
        <f>SUM($Q$10:AA199)</f>
        <v>#DIV/0!</v>
      </c>
      <c r="AO199" s="315" t="e">
        <f>SUM($Q$10:AB199)</f>
        <v>#DIV/0!</v>
      </c>
      <c r="AP199" s="126"/>
      <c r="AQ199" s="126"/>
      <c r="AR199" s="126"/>
      <c r="AS199" s="126"/>
      <c r="AT199" s="126"/>
      <c r="AU199" s="126"/>
      <c r="AV199" s="126"/>
      <c r="AW199" s="126"/>
      <c r="AX199" s="137"/>
      <c r="AY199" s="137"/>
      <c r="AZ199" s="137"/>
      <c r="BA199" s="137"/>
      <c r="BB199" s="137"/>
      <c r="BC199" s="137"/>
      <c r="BD199" s="137"/>
      <c r="BE199" s="137"/>
      <c r="BF199" s="137"/>
      <c r="BG199" s="137"/>
      <c r="BH199" s="137"/>
      <c r="BI199" s="137"/>
      <c r="BJ199" s="137"/>
      <c r="BK199" s="137"/>
      <c r="BL199" s="137"/>
      <c r="BM199" s="87"/>
      <c r="BN199" s="52"/>
    </row>
    <row r="200" spans="1:66" s="10" customFormat="1" ht="20.100000000000001" customHeight="1" x14ac:dyDescent="0.25">
      <c r="A200" s="39"/>
      <c r="B200" s="65"/>
      <c r="C200" s="138"/>
      <c r="D200" s="63"/>
      <c r="E200" s="63"/>
      <c r="F200" s="63"/>
      <c r="G200" s="64" t="s">
        <v>177</v>
      </c>
      <c r="H200" s="74"/>
      <c r="I200" s="64"/>
      <c r="J200" s="64"/>
      <c r="K200" s="64" t="s">
        <v>120</v>
      </c>
      <c r="L200" s="63" t="s">
        <v>417</v>
      </c>
      <c r="M200" s="63" t="s">
        <v>298</v>
      </c>
      <c r="N200" s="63" t="s">
        <v>334</v>
      </c>
      <c r="O200" s="63" t="s">
        <v>335</v>
      </c>
      <c r="P200" s="126" t="s">
        <v>13</v>
      </c>
      <c r="Q200" s="128">
        <v>810</v>
      </c>
      <c r="R200" s="128">
        <v>753</v>
      </c>
      <c r="S200" s="128">
        <v>829</v>
      </c>
      <c r="T200" s="128"/>
      <c r="U200" s="128"/>
      <c r="V200" s="128"/>
      <c r="W200" s="128"/>
      <c r="X200" s="128"/>
      <c r="Y200" s="128"/>
      <c r="Z200" s="128"/>
      <c r="AA200" s="128"/>
      <c r="AB200" s="128"/>
      <c r="AC200" s="128">
        <v>856</v>
      </c>
      <c r="AD200" s="294">
        <f>+Q200</f>
        <v>810</v>
      </c>
      <c r="AE200" s="315">
        <f>SUM($Q$11:R200)</f>
        <v>12536.153699387034</v>
      </c>
      <c r="AF200" s="315">
        <f>SUM($Q$11:S200)</f>
        <v>19558.841215118671</v>
      </c>
      <c r="AG200" s="315" t="e">
        <f>SUM($Q$11:T200)</f>
        <v>#DIV/0!</v>
      </c>
      <c r="AH200" s="315" t="e">
        <f>SUM($Q$11:U200)</f>
        <v>#DIV/0!</v>
      </c>
      <c r="AI200" s="315" t="e">
        <f>SUM($Q$11:V200)</f>
        <v>#DIV/0!</v>
      </c>
      <c r="AJ200" s="315" t="e">
        <f>SUM($Q$11:W200)</f>
        <v>#DIV/0!</v>
      </c>
      <c r="AK200" s="315" t="e">
        <f>SUM($Q$11:X200)</f>
        <v>#DIV/0!</v>
      </c>
      <c r="AL200" s="315" t="e">
        <f>SUM($Q$11:Y200)</f>
        <v>#DIV/0!</v>
      </c>
      <c r="AM200" s="315" t="e">
        <f>SUM($Q$11:Z200)</f>
        <v>#DIV/0!</v>
      </c>
      <c r="AN200" s="315" t="e">
        <f>SUM($Q$11:AA200)</f>
        <v>#DIV/0!</v>
      </c>
      <c r="AO200" s="315" t="e">
        <f>SUM($Q$11:AB200)</f>
        <v>#DIV/0!</v>
      </c>
      <c r="AP200" s="126" t="s">
        <v>883</v>
      </c>
      <c r="AQ200" s="126" t="s">
        <v>884</v>
      </c>
      <c r="AR200" s="126" t="s">
        <v>758</v>
      </c>
      <c r="AS200" s="126" t="s">
        <v>764</v>
      </c>
      <c r="AT200" s="126" t="s">
        <v>883</v>
      </c>
      <c r="AU200" s="126" t="s">
        <v>884</v>
      </c>
      <c r="AV200" s="126"/>
      <c r="AW200" s="126"/>
      <c r="AX200" s="137"/>
      <c r="AY200" s="137"/>
      <c r="AZ200" s="137"/>
      <c r="BA200" s="137"/>
      <c r="BB200" s="137"/>
      <c r="BC200" s="137"/>
      <c r="BD200" s="137"/>
      <c r="BE200" s="137"/>
      <c r="BF200" s="137"/>
      <c r="BG200" s="137"/>
      <c r="BH200" s="137"/>
      <c r="BI200" s="137"/>
      <c r="BJ200" s="137"/>
      <c r="BK200" s="137"/>
      <c r="BL200" s="137"/>
      <c r="BM200" s="87"/>
      <c r="BN200" s="52"/>
    </row>
    <row r="201" spans="1:66" s="10" customFormat="1" ht="20.100000000000001" customHeight="1" x14ac:dyDescent="0.25">
      <c r="A201" s="39"/>
      <c r="B201" s="65"/>
      <c r="C201" s="138"/>
      <c r="D201" s="63"/>
      <c r="E201" s="63"/>
      <c r="F201" s="63"/>
      <c r="G201" s="64" t="s">
        <v>177</v>
      </c>
      <c r="H201" s="74"/>
      <c r="I201" s="64"/>
      <c r="J201" s="64"/>
      <c r="K201" s="64" t="s">
        <v>120</v>
      </c>
      <c r="L201" s="63" t="s">
        <v>417</v>
      </c>
      <c r="M201" s="63" t="s">
        <v>298</v>
      </c>
      <c r="N201" s="63" t="s">
        <v>334</v>
      </c>
      <c r="O201" s="63" t="s">
        <v>335</v>
      </c>
      <c r="P201" s="126" t="s">
        <v>14</v>
      </c>
      <c r="Q201" s="278">
        <f t="shared" ref="Q201:AB201" si="736">+Q200/Q199</f>
        <v>0.95971563981042651</v>
      </c>
      <c r="R201" s="278">
        <f t="shared" si="736"/>
        <v>0.94955863808322827</v>
      </c>
      <c r="S201" s="278">
        <f t="shared" si="736"/>
        <v>0.96845794392523366</v>
      </c>
      <c r="T201" s="278">
        <f t="shared" si="736"/>
        <v>0</v>
      </c>
      <c r="U201" s="278">
        <f t="shared" si="736"/>
        <v>0</v>
      </c>
      <c r="V201" s="278">
        <f t="shared" si="736"/>
        <v>0</v>
      </c>
      <c r="W201" s="278">
        <f t="shared" si="736"/>
        <v>0</v>
      </c>
      <c r="X201" s="278">
        <f t="shared" si="736"/>
        <v>0</v>
      </c>
      <c r="Y201" s="278">
        <f t="shared" si="736"/>
        <v>0</v>
      </c>
      <c r="Z201" s="278">
        <f t="shared" si="736"/>
        <v>0</v>
      </c>
      <c r="AA201" s="278">
        <f t="shared" si="736"/>
        <v>0</v>
      </c>
      <c r="AB201" s="278">
        <f t="shared" si="736"/>
        <v>0</v>
      </c>
      <c r="AC201" s="278">
        <f>+AC200/AC199</f>
        <v>1</v>
      </c>
      <c r="AD201" s="121">
        <f>AD200/AD199</f>
        <v>0.95971563981042651</v>
      </c>
      <c r="AE201" s="121">
        <f t="shared" ref="AE201" si="737">AE200/AE199</f>
        <v>1.142438540716632</v>
      </c>
      <c r="AF201" s="121">
        <f t="shared" ref="AF201" si="738">AF200/AF199</f>
        <v>1.1393383890504789</v>
      </c>
      <c r="AG201" s="121" t="e">
        <f t="shared" ref="AG201" si="739">AG200/AG199</f>
        <v>#DIV/0!</v>
      </c>
      <c r="AH201" s="121" t="e">
        <f t="shared" ref="AH201" si="740">AH200/AH199</f>
        <v>#DIV/0!</v>
      </c>
      <c r="AI201" s="121" t="e">
        <f t="shared" ref="AI201" si="741">AI200/AI199</f>
        <v>#DIV/0!</v>
      </c>
      <c r="AJ201" s="121" t="e">
        <f t="shared" ref="AJ201" si="742">AJ200/AJ199</f>
        <v>#DIV/0!</v>
      </c>
      <c r="AK201" s="121" t="e">
        <f t="shared" ref="AK201" si="743">AK200/AK199</f>
        <v>#DIV/0!</v>
      </c>
      <c r="AL201" s="121" t="e">
        <f t="shared" ref="AL201" si="744">AL200/AL199</f>
        <v>#DIV/0!</v>
      </c>
      <c r="AM201" s="121" t="e">
        <f t="shared" ref="AM201" si="745">AM200/AM199</f>
        <v>#DIV/0!</v>
      </c>
      <c r="AN201" s="121" t="e">
        <f t="shared" ref="AN201" si="746">AN200/AN199</f>
        <v>#DIV/0!</v>
      </c>
      <c r="AO201" s="121" t="e">
        <f t="shared" ref="AO201" si="747">AO200/AO199</f>
        <v>#DIV/0!</v>
      </c>
      <c r="AP201" s="126"/>
      <c r="AQ201" s="126"/>
      <c r="AR201" s="126"/>
      <c r="AS201" s="126"/>
      <c r="AT201" s="126"/>
      <c r="AU201" s="126"/>
      <c r="AV201" s="126"/>
      <c r="AW201" s="126"/>
      <c r="AX201" s="137"/>
      <c r="AY201" s="137"/>
      <c r="AZ201" s="137"/>
      <c r="BA201" s="137"/>
      <c r="BB201" s="137"/>
      <c r="BC201" s="137"/>
      <c r="BD201" s="137"/>
      <c r="BE201" s="137"/>
      <c r="BF201" s="137"/>
      <c r="BG201" s="137"/>
      <c r="BH201" s="137"/>
      <c r="BI201" s="137"/>
      <c r="BJ201" s="137"/>
      <c r="BK201" s="137"/>
      <c r="BL201" s="137"/>
      <c r="BM201" s="87"/>
      <c r="BN201" s="52">
        <v>20</v>
      </c>
    </row>
    <row r="202" spans="1:66" s="10" customFormat="1" ht="111" customHeight="1" x14ac:dyDescent="0.25">
      <c r="A202" s="39"/>
      <c r="B202" s="65" t="s">
        <v>100</v>
      </c>
      <c r="C202" s="138"/>
      <c r="D202" s="63">
        <f>+D199+1</f>
        <v>65</v>
      </c>
      <c r="E202" s="63">
        <v>1</v>
      </c>
      <c r="F202" s="63">
        <v>4</v>
      </c>
      <c r="G202" s="65" t="s">
        <v>234</v>
      </c>
      <c r="H202" s="74">
        <v>1</v>
      </c>
      <c r="I202" s="64" t="s">
        <v>45</v>
      </c>
      <c r="J202" s="64" t="s">
        <v>115</v>
      </c>
      <c r="K202" s="64" t="s">
        <v>133</v>
      </c>
      <c r="L202" s="65" t="s">
        <v>1083</v>
      </c>
      <c r="M202" s="63" t="s">
        <v>298</v>
      </c>
      <c r="N202" s="63" t="s">
        <v>334</v>
      </c>
      <c r="O202" s="63" t="s">
        <v>335</v>
      </c>
      <c r="P202" s="126" t="s">
        <v>12</v>
      </c>
      <c r="Q202" s="125">
        <v>0</v>
      </c>
      <c r="R202" s="125">
        <v>0</v>
      </c>
      <c r="S202" s="125">
        <v>0</v>
      </c>
      <c r="T202" s="125">
        <v>0.33333299999999999</v>
      </c>
      <c r="U202" s="125">
        <v>0</v>
      </c>
      <c r="V202" s="125">
        <v>0</v>
      </c>
      <c r="W202" s="125">
        <v>0</v>
      </c>
      <c r="X202" s="125">
        <v>0.33333000000000002</v>
      </c>
      <c r="Y202" s="125">
        <v>0</v>
      </c>
      <c r="Z202" s="125">
        <v>0</v>
      </c>
      <c r="AA202" s="125">
        <v>0</v>
      </c>
      <c r="AB202" s="125">
        <v>0.33333299999999999</v>
      </c>
      <c r="AC202" s="295">
        <f>SUM(Q202:AB202)</f>
        <v>0.999996</v>
      </c>
      <c r="AD202" s="294">
        <f>+Q202</f>
        <v>0</v>
      </c>
      <c r="AE202" s="315">
        <f>SUM($Q$10:R202)</f>
        <v>12538.062973664928</v>
      </c>
      <c r="AF202" s="315">
        <f>SUM($Q$10:S202)</f>
        <v>19561.718947340491</v>
      </c>
      <c r="AG202" s="315" t="e">
        <f>SUM($Q$10:T202)</f>
        <v>#DIV/0!</v>
      </c>
      <c r="AH202" s="315" t="e">
        <f>SUM($Q$10:U202)</f>
        <v>#DIV/0!</v>
      </c>
      <c r="AI202" s="315" t="e">
        <f>SUM($Q$10:V202)</f>
        <v>#DIV/0!</v>
      </c>
      <c r="AJ202" s="315" t="e">
        <f>SUM($Q$10:W202)</f>
        <v>#DIV/0!</v>
      </c>
      <c r="AK202" s="315" t="e">
        <f>SUM($Q$10:X202)</f>
        <v>#DIV/0!</v>
      </c>
      <c r="AL202" s="315" t="e">
        <f>SUM($Q$10:Y202)</f>
        <v>#DIV/0!</v>
      </c>
      <c r="AM202" s="315" t="e">
        <f>SUM($Q$10:Z202)</f>
        <v>#DIV/0!</v>
      </c>
      <c r="AN202" s="315" t="e">
        <f>SUM($Q$10:AA202)</f>
        <v>#DIV/0!</v>
      </c>
      <c r="AO202" s="315" t="e">
        <f>SUM($Q$10:AB202)</f>
        <v>#DIV/0!</v>
      </c>
      <c r="AP202" s="126"/>
      <c r="AQ202" s="126"/>
      <c r="AR202" s="126"/>
      <c r="AS202" s="126"/>
      <c r="AT202" s="126"/>
      <c r="AU202" s="126"/>
      <c r="AV202" s="126"/>
      <c r="AW202" s="126"/>
      <c r="AX202" s="137"/>
      <c r="AY202" s="137"/>
      <c r="AZ202" s="137"/>
      <c r="BA202" s="137"/>
      <c r="BB202" s="137"/>
      <c r="BC202" s="137"/>
      <c r="BD202" s="137"/>
      <c r="BE202" s="137"/>
      <c r="BF202" s="137"/>
      <c r="BG202" s="137"/>
      <c r="BH202" s="137"/>
      <c r="BI202" s="137"/>
      <c r="BJ202" s="137"/>
      <c r="BK202" s="137"/>
      <c r="BL202" s="137"/>
      <c r="BM202" s="87"/>
      <c r="BN202" s="52"/>
    </row>
    <row r="203" spans="1:66" s="10" customFormat="1" ht="20.100000000000001" customHeight="1" x14ac:dyDescent="0.25">
      <c r="A203" s="39"/>
      <c r="B203" s="65"/>
      <c r="C203" s="138"/>
      <c r="D203" s="63"/>
      <c r="E203" s="63"/>
      <c r="F203" s="63"/>
      <c r="G203" s="65" t="s">
        <v>234</v>
      </c>
      <c r="H203" s="74"/>
      <c r="I203" s="64"/>
      <c r="J203" s="64"/>
      <c r="K203" s="64" t="s">
        <v>133</v>
      </c>
      <c r="L203" s="65" t="s">
        <v>1083</v>
      </c>
      <c r="M203" s="63" t="s">
        <v>298</v>
      </c>
      <c r="N203" s="63" t="s">
        <v>334</v>
      </c>
      <c r="O203" s="63" t="s">
        <v>335</v>
      </c>
      <c r="P203" s="126" t="s">
        <v>13</v>
      </c>
      <c r="Q203" s="368">
        <v>0</v>
      </c>
      <c r="R203" s="368">
        <v>0</v>
      </c>
      <c r="S203" s="124">
        <v>0</v>
      </c>
      <c r="T203" s="124"/>
      <c r="U203" s="124"/>
      <c r="V203" s="124"/>
      <c r="W203" s="124"/>
      <c r="X203" s="124"/>
      <c r="Y203" s="124"/>
      <c r="Z203" s="367"/>
      <c r="AA203" s="124"/>
      <c r="AB203" s="124"/>
      <c r="AC203" s="296">
        <f>SUM(Q203:AB203)</f>
        <v>0</v>
      </c>
      <c r="AD203" s="294">
        <f>+Q203</f>
        <v>0</v>
      </c>
      <c r="AE203" s="315">
        <f>SUM($Q$11:R203)</f>
        <v>12538.062973664928</v>
      </c>
      <c r="AF203" s="315">
        <f>SUM($Q$11:S203)</f>
        <v>19561.718947340491</v>
      </c>
      <c r="AG203" s="315" t="e">
        <f>SUM($Q$11:T203)</f>
        <v>#DIV/0!</v>
      </c>
      <c r="AH203" s="315" t="e">
        <f>SUM($Q$11:U203)</f>
        <v>#DIV/0!</v>
      </c>
      <c r="AI203" s="315" t="e">
        <f>SUM($Q$11:V203)</f>
        <v>#DIV/0!</v>
      </c>
      <c r="AJ203" s="315" t="e">
        <f>SUM($Q$11:W203)</f>
        <v>#DIV/0!</v>
      </c>
      <c r="AK203" s="315" t="e">
        <f>SUM($Q$11:X203)</f>
        <v>#DIV/0!</v>
      </c>
      <c r="AL203" s="315" t="e">
        <f>SUM($Q$11:Y203)</f>
        <v>#DIV/0!</v>
      </c>
      <c r="AM203" s="315" t="e">
        <f>SUM($Q$11:Z203)</f>
        <v>#DIV/0!</v>
      </c>
      <c r="AN203" s="315" t="e">
        <f>SUM($Q$11:AA203)</f>
        <v>#DIV/0!</v>
      </c>
      <c r="AO203" s="315" t="e">
        <f>SUM($Q$11:AB203)</f>
        <v>#DIV/0!</v>
      </c>
      <c r="AP203" s="126"/>
      <c r="AQ203" s="126"/>
      <c r="AR203" s="126"/>
      <c r="AS203" s="126"/>
      <c r="AT203" s="126"/>
      <c r="AU203" s="126"/>
      <c r="AV203" s="126"/>
      <c r="AW203" s="126"/>
      <c r="AX203" s="137"/>
      <c r="AY203" s="137"/>
      <c r="AZ203" s="137"/>
      <c r="BA203" s="137"/>
      <c r="BB203" s="137"/>
      <c r="BC203" s="137"/>
      <c r="BD203" s="137"/>
      <c r="BE203" s="137"/>
      <c r="BF203" s="137"/>
      <c r="BG203" s="137"/>
      <c r="BH203" s="137"/>
      <c r="BI203" s="137"/>
      <c r="BJ203" s="137"/>
      <c r="BK203" s="137"/>
      <c r="BL203" s="137"/>
      <c r="BM203" s="87"/>
      <c r="BN203" s="52"/>
    </row>
    <row r="204" spans="1:66" s="10" customFormat="1" ht="20.100000000000001" customHeight="1" x14ac:dyDescent="0.25">
      <c r="A204" s="39"/>
      <c r="B204" s="65"/>
      <c r="C204" s="138"/>
      <c r="D204" s="63"/>
      <c r="E204" s="63"/>
      <c r="F204" s="63"/>
      <c r="G204" s="65" t="s">
        <v>234</v>
      </c>
      <c r="H204" s="74"/>
      <c r="I204" s="64"/>
      <c r="J204" s="64"/>
      <c r="K204" s="64" t="s">
        <v>133</v>
      </c>
      <c r="L204" s="65" t="s">
        <v>1083</v>
      </c>
      <c r="M204" s="63" t="s">
        <v>298</v>
      </c>
      <c r="N204" s="63" t="s">
        <v>334</v>
      </c>
      <c r="O204" s="63" t="s">
        <v>335</v>
      </c>
      <c r="P204" s="126" t="s">
        <v>14</v>
      </c>
      <c r="Q204" s="278">
        <v>0</v>
      </c>
      <c r="R204" s="278">
        <v>0</v>
      </c>
      <c r="S204" s="278">
        <v>0</v>
      </c>
      <c r="T204" s="278" t="e">
        <v>#DIV/0!</v>
      </c>
      <c r="U204" s="278" t="e">
        <v>#DIV/0!</v>
      </c>
      <c r="V204" s="278" t="e">
        <v>#DIV/0!</v>
      </c>
      <c r="W204" s="278" t="e">
        <v>#DIV/0!</v>
      </c>
      <c r="X204" s="278" t="e">
        <v>#DIV/0!</v>
      </c>
      <c r="Y204" s="278" t="e">
        <v>#DIV/0!</v>
      </c>
      <c r="Z204" s="278" t="e">
        <v>#DIV/0!</v>
      </c>
      <c r="AA204" s="278" t="e">
        <v>#DIV/0!</v>
      </c>
      <c r="AB204" s="278" t="e">
        <v>#DIV/0!</v>
      </c>
      <c r="AC204" s="278">
        <f>+AC203/AC202</f>
        <v>0</v>
      </c>
      <c r="AD204" s="121" t="e">
        <f>AD203/AD202</f>
        <v>#DIV/0!</v>
      </c>
      <c r="AE204" s="121">
        <f t="shared" ref="AE204" si="748">AE203/AE202</f>
        <v>1</v>
      </c>
      <c r="AF204" s="121">
        <f t="shared" ref="AF204" si="749">AF203/AF202</f>
        <v>1</v>
      </c>
      <c r="AG204" s="121" t="e">
        <f t="shared" ref="AG204" si="750">AG203/AG202</f>
        <v>#DIV/0!</v>
      </c>
      <c r="AH204" s="121" t="e">
        <f t="shared" ref="AH204" si="751">AH203/AH202</f>
        <v>#DIV/0!</v>
      </c>
      <c r="AI204" s="121" t="e">
        <f t="shared" ref="AI204" si="752">AI203/AI202</f>
        <v>#DIV/0!</v>
      </c>
      <c r="AJ204" s="121" t="e">
        <f t="shared" ref="AJ204" si="753">AJ203/AJ202</f>
        <v>#DIV/0!</v>
      </c>
      <c r="AK204" s="121" t="e">
        <f t="shared" ref="AK204" si="754">AK203/AK202</f>
        <v>#DIV/0!</v>
      </c>
      <c r="AL204" s="121" t="e">
        <f t="shared" ref="AL204" si="755">AL203/AL202</f>
        <v>#DIV/0!</v>
      </c>
      <c r="AM204" s="121" t="e">
        <f t="shared" ref="AM204" si="756">AM203/AM202</f>
        <v>#DIV/0!</v>
      </c>
      <c r="AN204" s="121" t="e">
        <f t="shared" ref="AN204" si="757">AN203/AN202</f>
        <v>#DIV/0!</v>
      </c>
      <c r="AO204" s="121" t="e">
        <f t="shared" ref="AO204" si="758">AO203/AO202</f>
        <v>#DIV/0!</v>
      </c>
      <c r="AP204" s="126"/>
      <c r="AQ204" s="126"/>
      <c r="AR204" s="126"/>
      <c r="AS204" s="126"/>
      <c r="AT204" s="126"/>
      <c r="AU204" s="126"/>
      <c r="AV204" s="126"/>
      <c r="AW204" s="126"/>
      <c r="AX204" s="137"/>
      <c r="AY204" s="137"/>
      <c r="AZ204" s="137"/>
      <c r="BA204" s="137"/>
      <c r="BB204" s="137"/>
      <c r="BC204" s="137"/>
      <c r="BD204" s="137"/>
      <c r="BE204" s="137"/>
      <c r="BF204" s="137"/>
      <c r="BG204" s="137"/>
      <c r="BH204" s="137"/>
      <c r="BI204" s="137"/>
      <c r="BJ204" s="137"/>
      <c r="BK204" s="137"/>
      <c r="BL204" s="137"/>
      <c r="BM204" s="87"/>
      <c r="BN204" s="52"/>
    </row>
    <row r="205" spans="1:66" s="10" customFormat="1" ht="20.100000000000001" customHeight="1" x14ac:dyDescent="0.25">
      <c r="A205" s="39"/>
      <c r="B205" s="65" t="s">
        <v>100</v>
      </c>
      <c r="C205" s="138"/>
      <c r="D205" s="63">
        <f>+D202+1</f>
        <v>66</v>
      </c>
      <c r="E205" s="63">
        <v>43</v>
      </c>
      <c r="F205" s="63">
        <v>5</v>
      </c>
      <c r="G205" s="64" t="s">
        <v>137</v>
      </c>
      <c r="H205" s="74">
        <v>1</v>
      </c>
      <c r="I205" s="64" t="s">
        <v>45</v>
      </c>
      <c r="J205" s="64" t="s">
        <v>107</v>
      </c>
      <c r="K205" s="64" t="s">
        <v>120</v>
      </c>
      <c r="L205" s="63" t="s">
        <v>418</v>
      </c>
      <c r="M205" s="63" t="s">
        <v>298</v>
      </c>
      <c r="N205" s="63" t="s">
        <v>334</v>
      </c>
      <c r="O205" s="63" t="s">
        <v>335</v>
      </c>
      <c r="P205" s="126" t="s">
        <v>12</v>
      </c>
      <c r="Q205" s="72">
        <v>10</v>
      </c>
      <c r="R205" s="72">
        <v>6</v>
      </c>
      <c r="S205" s="72">
        <v>5</v>
      </c>
      <c r="T205" s="369"/>
      <c r="U205" s="370"/>
      <c r="V205" s="370"/>
      <c r="W205" s="370"/>
      <c r="X205" s="369"/>
      <c r="Y205" s="370"/>
      <c r="Z205" s="371"/>
      <c r="AA205" s="370"/>
      <c r="AB205" s="369"/>
      <c r="AC205" s="72">
        <f>SUM(Q205:AB205)</f>
        <v>21</v>
      </c>
      <c r="AD205" s="294">
        <f>+Q205</f>
        <v>10</v>
      </c>
      <c r="AE205" s="315">
        <f>SUM($Q$10:R205)</f>
        <v>12554.062973664928</v>
      </c>
      <c r="AF205" s="315">
        <f>SUM($Q$10:S205)</f>
        <v>19582.718947340491</v>
      </c>
      <c r="AG205" s="315" t="e">
        <f>SUM($Q$10:T205)</f>
        <v>#DIV/0!</v>
      </c>
      <c r="AH205" s="315" t="e">
        <f>SUM($Q$10:U205)</f>
        <v>#DIV/0!</v>
      </c>
      <c r="AI205" s="315" t="e">
        <f>SUM($Q$10:V205)</f>
        <v>#DIV/0!</v>
      </c>
      <c r="AJ205" s="315" t="e">
        <f>SUM($Q$10:W205)</f>
        <v>#DIV/0!</v>
      </c>
      <c r="AK205" s="315" t="e">
        <f>SUM($Q$10:X205)</f>
        <v>#DIV/0!</v>
      </c>
      <c r="AL205" s="315" t="e">
        <f>SUM($Q$10:Y205)</f>
        <v>#DIV/0!</v>
      </c>
      <c r="AM205" s="315" t="e">
        <f>SUM($Q$10:Z205)</f>
        <v>#DIV/0!</v>
      </c>
      <c r="AN205" s="315" t="e">
        <f>SUM($Q$10:AA205)</f>
        <v>#DIV/0!</v>
      </c>
      <c r="AO205" s="315" t="e">
        <f>SUM($Q$10:AB205)</f>
        <v>#DIV/0!</v>
      </c>
      <c r="AP205" s="126"/>
      <c r="AQ205" s="126"/>
      <c r="AR205" s="126"/>
      <c r="AS205" s="126"/>
      <c r="AT205" s="126"/>
      <c r="AU205" s="126"/>
      <c r="AV205" s="126"/>
      <c r="AW205" s="126"/>
      <c r="AX205" s="137"/>
      <c r="AY205" s="137"/>
      <c r="AZ205" s="137"/>
      <c r="BA205" s="137"/>
      <c r="BB205" s="137"/>
      <c r="BC205" s="137"/>
      <c r="BD205" s="137"/>
      <c r="BE205" s="137"/>
      <c r="BF205" s="137"/>
      <c r="BG205" s="137"/>
      <c r="BH205" s="137"/>
      <c r="BI205" s="137"/>
      <c r="BJ205" s="137"/>
      <c r="BK205" s="137"/>
      <c r="BL205" s="137"/>
      <c r="BM205" s="87"/>
      <c r="BN205" s="52"/>
    </row>
    <row r="206" spans="1:66" s="10" customFormat="1" ht="20.100000000000001" customHeight="1" x14ac:dyDescent="0.25">
      <c r="A206" s="39"/>
      <c r="B206" s="65"/>
      <c r="C206" s="138"/>
      <c r="D206" s="63"/>
      <c r="E206" s="63"/>
      <c r="F206" s="63"/>
      <c r="G206" s="64" t="s">
        <v>137</v>
      </c>
      <c r="H206" s="74"/>
      <c r="I206" s="64"/>
      <c r="J206" s="64"/>
      <c r="K206" s="64" t="s">
        <v>120</v>
      </c>
      <c r="L206" s="63" t="s">
        <v>418</v>
      </c>
      <c r="M206" s="63" t="s">
        <v>298</v>
      </c>
      <c r="N206" s="63" t="s">
        <v>334</v>
      </c>
      <c r="O206" s="63" t="s">
        <v>335</v>
      </c>
      <c r="P206" s="126" t="s">
        <v>13</v>
      </c>
      <c r="Q206" s="72">
        <v>10</v>
      </c>
      <c r="R206" s="170">
        <v>6</v>
      </c>
      <c r="S206" s="170">
        <v>5</v>
      </c>
      <c r="T206" s="370"/>
      <c r="U206" s="370"/>
      <c r="V206" s="370"/>
      <c r="W206" s="370"/>
      <c r="X206" s="370"/>
      <c r="Y206" s="370"/>
      <c r="Z206" s="371"/>
      <c r="AA206" s="370"/>
      <c r="AB206" s="370"/>
      <c r="AC206" s="72">
        <f>SUM(Q206:AB206)</f>
        <v>21</v>
      </c>
      <c r="AD206" s="294">
        <f>+Q206</f>
        <v>10</v>
      </c>
      <c r="AE206" s="315">
        <f>SUM($Q$11:R206)</f>
        <v>12570.062973664928</v>
      </c>
      <c r="AF206" s="315">
        <f>SUM($Q$11:S206)</f>
        <v>19603.718947340491</v>
      </c>
      <c r="AG206" s="315" t="e">
        <f>SUM($Q$11:T206)</f>
        <v>#DIV/0!</v>
      </c>
      <c r="AH206" s="315" t="e">
        <f>SUM($Q$11:U206)</f>
        <v>#DIV/0!</v>
      </c>
      <c r="AI206" s="315" t="e">
        <f>SUM($Q$11:V206)</f>
        <v>#DIV/0!</v>
      </c>
      <c r="AJ206" s="315" t="e">
        <f>SUM($Q$11:W206)</f>
        <v>#DIV/0!</v>
      </c>
      <c r="AK206" s="315" t="e">
        <f>SUM($Q$11:X206)</f>
        <v>#DIV/0!</v>
      </c>
      <c r="AL206" s="315" t="e">
        <f>SUM($Q$11:Y206)</f>
        <v>#DIV/0!</v>
      </c>
      <c r="AM206" s="315" t="e">
        <f>SUM($Q$11:Z206)</f>
        <v>#DIV/0!</v>
      </c>
      <c r="AN206" s="315" t="e">
        <f>SUM($Q$11:AA206)</f>
        <v>#DIV/0!</v>
      </c>
      <c r="AO206" s="315" t="e">
        <f>SUM($Q$11:AB206)</f>
        <v>#DIV/0!</v>
      </c>
      <c r="AP206" s="126" t="s">
        <v>982</v>
      </c>
      <c r="AQ206" s="126" t="s">
        <v>983</v>
      </c>
      <c r="AR206" s="126" t="s">
        <v>984</v>
      </c>
      <c r="AS206" s="126" t="s">
        <v>985</v>
      </c>
      <c r="AT206" s="126" t="s">
        <v>986</v>
      </c>
      <c r="AU206" s="126" t="s">
        <v>987</v>
      </c>
      <c r="AV206" s="126"/>
      <c r="AW206" s="126"/>
      <c r="AX206" s="137"/>
      <c r="AY206" s="137"/>
      <c r="AZ206" s="137"/>
      <c r="BA206" s="137"/>
      <c r="BB206" s="137"/>
      <c r="BC206" s="137"/>
      <c r="BD206" s="137"/>
      <c r="BE206" s="137"/>
      <c r="BF206" s="137"/>
      <c r="BG206" s="137"/>
      <c r="BH206" s="137"/>
      <c r="BI206" s="137"/>
      <c r="BJ206" s="137"/>
      <c r="BK206" s="137"/>
      <c r="BL206" s="137"/>
      <c r="BM206" s="87"/>
      <c r="BN206" s="52"/>
    </row>
    <row r="207" spans="1:66" s="10" customFormat="1" ht="20.100000000000001" customHeight="1" x14ac:dyDescent="0.25">
      <c r="A207" s="39"/>
      <c r="B207" s="65"/>
      <c r="C207" s="138"/>
      <c r="D207" s="63"/>
      <c r="E207" s="63"/>
      <c r="F207" s="63"/>
      <c r="G207" s="64" t="s">
        <v>137</v>
      </c>
      <c r="H207" s="74"/>
      <c r="I207" s="64"/>
      <c r="J207" s="64"/>
      <c r="K207" s="64" t="s">
        <v>120</v>
      </c>
      <c r="L207" s="63" t="s">
        <v>418</v>
      </c>
      <c r="M207" s="63" t="s">
        <v>298</v>
      </c>
      <c r="N207" s="63" t="s">
        <v>334</v>
      </c>
      <c r="O207" s="63" t="s">
        <v>335</v>
      </c>
      <c r="P207" s="126" t="s">
        <v>14</v>
      </c>
      <c r="Q207" s="274">
        <f t="shared" ref="Q207:AB207" si="759">+Q206/Q205</f>
        <v>1</v>
      </c>
      <c r="R207" s="274">
        <f t="shared" si="759"/>
        <v>1</v>
      </c>
      <c r="S207" s="274">
        <f t="shared" si="759"/>
        <v>1</v>
      </c>
      <c r="T207" s="278" t="e">
        <f t="shared" si="759"/>
        <v>#DIV/0!</v>
      </c>
      <c r="U207" s="278" t="e">
        <f t="shared" si="759"/>
        <v>#DIV/0!</v>
      </c>
      <c r="V207" s="278" t="e">
        <f t="shared" si="759"/>
        <v>#DIV/0!</v>
      </c>
      <c r="W207" s="278" t="e">
        <f t="shared" si="759"/>
        <v>#DIV/0!</v>
      </c>
      <c r="X207" s="278" t="e">
        <f t="shared" si="759"/>
        <v>#DIV/0!</v>
      </c>
      <c r="Y207" s="278" t="e">
        <f t="shared" si="759"/>
        <v>#DIV/0!</v>
      </c>
      <c r="Z207" s="278" t="e">
        <f t="shared" si="759"/>
        <v>#DIV/0!</v>
      </c>
      <c r="AA207" s="278" t="e">
        <f t="shared" si="759"/>
        <v>#DIV/0!</v>
      </c>
      <c r="AB207" s="278" t="e">
        <f t="shared" si="759"/>
        <v>#DIV/0!</v>
      </c>
      <c r="AC207" s="278">
        <f>+AC206/AC205</f>
        <v>1</v>
      </c>
      <c r="AD207" s="121">
        <f>AD206/AD205</f>
        <v>1</v>
      </c>
      <c r="AE207" s="121">
        <f t="shared" ref="AE207" si="760">AE206/AE205</f>
        <v>1.0012744877920052</v>
      </c>
      <c r="AF207" s="121">
        <f t="shared" ref="AF207" si="761">AF206/AF205</f>
        <v>1.0010723740690182</v>
      </c>
      <c r="AG207" s="121" t="e">
        <f t="shared" ref="AG207" si="762">AG206/AG205</f>
        <v>#DIV/0!</v>
      </c>
      <c r="AH207" s="121" t="e">
        <f t="shared" ref="AH207" si="763">AH206/AH205</f>
        <v>#DIV/0!</v>
      </c>
      <c r="AI207" s="121" t="e">
        <f t="shared" ref="AI207" si="764">AI206/AI205</f>
        <v>#DIV/0!</v>
      </c>
      <c r="AJ207" s="121" t="e">
        <f t="shared" ref="AJ207" si="765">AJ206/AJ205</f>
        <v>#DIV/0!</v>
      </c>
      <c r="AK207" s="121" t="e">
        <f t="shared" ref="AK207" si="766">AK206/AK205</f>
        <v>#DIV/0!</v>
      </c>
      <c r="AL207" s="121" t="e">
        <f t="shared" ref="AL207" si="767">AL206/AL205</f>
        <v>#DIV/0!</v>
      </c>
      <c r="AM207" s="121" t="e">
        <f t="shared" ref="AM207" si="768">AM206/AM205</f>
        <v>#DIV/0!</v>
      </c>
      <c r="AN207" s="121" t="e">
        <f t="shared" ref="AN207" si="769">AN206/AN205</f>
        <v>#DIV/0!</v>
      </c>
      <c r="AO207" s="121" t="e">
        <f t="shared" ref="AO207" si="770">AO206/AO205</f>
        <v>#DIV/0!</v>
      </c>
      <c r="AP207" s="126"/>
      <c r="AQ207" s="126"/>
      <c r="AR207" s="126"/>
      <c r="AS207" s="126"/>
      <c r="AT207" s="126"/>
      <c r="AU207" s="126"/>
      <c r="AV207" s="126"/>
      <c r="AW207" s="126"/>
      <c r="AX207" s="137"/>
      <c r="AY207" s="137"/>
      <c r="AZ207" s="137"/>
      <c r="BA207" s="137"/>
      <c r="BB207" s="137"/>
      <c r="BC207" s="137"/>
      <c r="BD207" s="137"/>
      <c r="BE207" s="137"/>
      <c r="BF207" s="137"/>
      <c r="BG207" s="137"/>
      <c r="BH207" s="137"/>
      <c r="BI207" s="137"/>
      <c r="BJ207" s="137"/>
      <c r="BK207" s="137"/>
      <c r="BL207" s="137"/>
      <c r="BM207" s="87"/>
      <c r="BN207" s="52">
        <v>21</v>
      </c>
    </row>
    <row r="208" spans="1:66" s="10" customFormat="1" ht="74.25" customHeight="1" x14ac:dyDescent="0.25">
      <c r="A208" s="39"/>
      <c r="B208" s="65" t="s">
        <v>100</v>
      </c>
      <c r="C208" s="138"/>
      <c r="D208" s="63">
        <f>+D205+1</f>
        <v>67</v>
      </c>
      <c r="E208" s="63">
        <v>44</v>
      </c>
      <c r="F208" s="63">
        <v>6</v>
      </c>
      <c r="G208" s="64" t="s">
        <v>786</v>
      </c>
      <c r="H208" s="74">
        <v>1</v>
      </c>
      <c r="I208" s="62" t="s">
        <v>53</v>
      </c>
      <c r="J208" s="64" t="s">
        <v>108</v>
      </c>
      <c r="K208" s="64" t="s">
        <v>120</v>
      </c>
      <c r="L208" s="63" t="s">
        <v>765</v>
      </c>
      <c r="M208" s="63" t="s">
        <v>298</v>
      </c>
      <c r="N208" s="63" t="s">
        <v>334</v>
      </c>
      <c r="O208" s="63" t="s">
        <v>335</v>
      </c>
      <c r="P208" s="126" t="s">
        <v>12</v>
      </c>
      <c r="Q208" s="72">
        <v>0</v>
      </c>
      <c r="R208" s="128">
        <v>0</v>
      </c>
      <c r="S208" s="72">
        <v>0</v>
      </c>
      <c r="T208" s="125">
        <v>0.11111</v>
      </c>
      <c r="U208" s="125">
        <v>0.11111</v>
      </c>
      <c r="V208" s="125">
        <v>0.11111</v>
      </c>
      <c r="W208" s="125">
        <v>0.11111</v>
      </c>
      <c r="X208" s="125">
        <v>0.11111</v>
      </c>
      <c r="Y208" s="125">
        <v>0.11111</v>
      </c>
      <c r="Z208" s="125">
        <v>0.11111</v>
      </c>
      <c r="AA208" s="125">
        <v>0.11111</v>
      </c>
      <c r="AB208" s="125">
        <v>0.11111</v>
      </c>
      <c r="AC208" s="295">
        <f>SUM(Q208:AB208)</f>
        <v>0.99999000000000016</v>
      </c>
      <c r="AD208" s="294">
        <f>+Q208</f>
        <v>0</v>
      </c>
      <c r="AE208" s="315">
        <f>SUM($Q$10:R208)</f>
        <v>12572.062973664928</v>
      </c>
      <c r="AF208" s="315">
        <f>SUM($Q$10:S208)</f>
        <v>19606.718947340491</v>
      </c>
      <c r="AG208" s="315" t="e">
        <f>SUM($Q$10:T208)</f>
        <v>#DIV/0!</v>
      </c>
      <c r="AH208" s="315" t="e">
        <f>SUM($Q$10:U208)</f>
        <v>#DIV/0!</v>
      </c>
      <c r="AI208" s="315" t="e">
        <f>SUM($Q$10:V208)</f>
        <v>#DIV/0!</v>
      </c>
      <c r="AJ208" s="315" t="e">
        <f>SUM($Q$10:W208)</f>
        <v>#DIV/0!</v>
      </c>
      <c r="AK208" s="315" t="e">
        <f>SUM($Q$10:X208)</f>
        <v>#DIV/0!</v>
      </c>
      <c r="AL208" s="315" t="e">
        <f>SUM($Q$10:Y208)</f>
        <v>#DIV/0!</v>
      </c>
      <c r="AM208" s="315" t="e">
        <f>SUM($Q$10:Z208)</f>
        <v>#DIV/0!</v>
      </c>
      <c r="AN208" s="315" t="e">
        <f>SUM($Q$10:AA208)</f>
        <v>#DIV/0!</v>
      </c>
      <c r="AO208" s="315" t="e">
        <f>SUM($Q$10:AB208)</f>
        <v>#DIV/0!</v>
      </c>
      <c r="AP208" s="126"/>
      <c r="AQ208" s="126"/>
      <c r="AR208" s="126"/>
      <c r="AS208" s="126"/>
      <c r="AT208" s="126"/>
      <c r="AU208" s="126"/>
      <c r="AV208" s="126"/>
      <c r="AW208" s="126"/>
      <c r="AX208" s="137"/>
      <c r="AY208" s="137"/>
      <c r="AZ208" s="137"/>
      <c r="BA208" s="137"/>
      <c r="BB208" s="137"/>
      <c r="BC208" s="137"/>
      <c r="BD208" s="137"/>
      <c r="BE208" s="137"/>
      <c r="BF208" s="137"/>
      <c r="BG208" s="137"/>
      <c r="BH208" s="137"/>
      <c r="BI208" s="137"/>
      <c r="BJ208" s="137"/>
      <c r="BK208" s="137"/>
      <c r="BL208" s="137"/>
      <c r="BM208" s="87"/>
      <c r="BN208" s="52"/>
    </row>
    <row r="209" spans="1:66" s="10" customFormat="1" ht="20.100000000000001" customHeight="1" x14ac:dyDescent="0.25">
      <c r="A209" s="39"/>
      <c r="B209" s="65"/>
      <c r="C209" s="138"/>
      <c r="D209" s="63"/>
      <c r="E209" s="63"/>
      <c r="F209" s="63"/>
      <c r="G209" s="64" t="s">
        <v>786</v>
      </c>
      <c r="H209" s="74"/>
      <c r="I209" s="62"/>
      <c r="J209" s="64"/>
      <c r="K209" s="64" t="s">
        <v>120</v>
      </c>
      <c r="L209" s="63" t="s">
        <v>765</v>
      </c>
      <c r="M209" s="63" t="s">
        <v>298</v>
      </c>
      <c r="N209" s="63" t="s">
        <v>334</v>
      </c>
      <c r="O209" s="63" t="s">
        <v>335</v>
      </c>
      <c r="P209" s="126" t="s">
        <v>13</v>
      </c>
      <c r="Q209" s="72">
        <v>0</v>
      </c>
      <c r="R209" s="128">
        <v>0</v>
      </c>
      <c r="S209" s="72">
        <v>0</v>
      </c>
      <c r="T209" s="124"/>
      <c r="U209" s="124"/>
      <c r="V209" s="124"/>
      <c r="W209" s="124"/>
      <c r="X209" s="124"/>
      <c r="Y209" s="124"/>
      <c r="Z209" s="367"/>
      <c r="AA209" s="124"/>
      <c r="AB209" s="124"/>
      <c r="AC209" s="295">
        <f>SUM(Q209:AB209)</f>
        <v>0</v>
      </c>
      <c r="AD209" s="294">
        <f>+Q209</f>
        <v>0</v>
      </c>
      <c r="AE209" s="315">
        <f>SUM($Q$11:R209)</f>
        <v>12572.062973664928</v>
      </c>
      <c r="AF209" s="315">
        <f>SUM($Q$11:S209)</f>
        <v>19606.718947340491</v>
      </c>
      <c r="AG209" s="315" t="e">
        <f>SUM($Q$11:T209)</f>
        <v>#DIV/0!</v>
      </c>
      <c r="AH209" s="315" t="e">
        <f>SUM($Q$11:U209)</f>
        <v>#DIV/0!</v>
      </c>
      <c r="AI209" s="315" t="e">
        <f>SUM($Q$11:V209)</f>
        <v>#DIV/0!</v>
      </c>
      <c r="AJ209" s="315" t="e">
        <f>SUM($Q$11:W209)</f>
        <v>#DIV/0!</v>
      </c>
      <c r="AK209" s="315" t="e">
        <f>SUM($Q$11:X209)</f>
        <v>#DIV/0!</v>
      </c>
      <c r="AL209" s="315" t="e">
        <f>SUM($Q$11:Y209)</f>
        <v>#DIV/0!</v>
      </c>
      <c r="AM209" s="315" t="e">
        <f>SUM($Q$11:Z209)</f>
        <v>#DIV/0!</v>
      </c>
      <c r="AN209" s="315" t="e">
        <f>SUM($Q$11:AA209)</f>
        <v>#DIV/0!</v>
      </c>
      <c r="AO209" s="315" t="e">
        <f>SUM($Q$11:AB209)</f>
        <v>#DIV/0!</v>
      </c>
      <c r="AP209" s="63" t="s">
        <v>509</v>
      </c>
      <c r="AQ209" s="63" t="s">
        <v>509</v>
      </c>
      <c r="AR209" s="63" t="s">
        <v>509</v>
      </c>
      <c r="AS209" s="63" t="s">
        <v>509</v>
      </c>
      <c r="AT209" s="126"/>
      <c r="AU209" s="126"/>
      <c r="AV209" s="126"/>
      <c r="AW209" s="126"/>
      <c r="AX209" s="137"/>
      <c r="AY209" s="137"/>
      <c r="AZ209" s="137"/>
      <c r="BA209" s="137"/>
      <c r="BB209" s="137"/>
      <c r="BC209" s="137"/>
      <c r="BD209" s="137"/>
      <c r="BE209" s="137"/>
      <c r="BF209" s="137"/>
      <c r="BG209" s="137"/>
      <c r="BH209" s="137"/>
      <c r="BI209" s="137"/>
      <c r="BJ209" s="137"/>
      <c r="BK209" s="137"/>
      <c r="BL209" s="137"/>
      <c r="BM209" s="87"/>
      <c r="BN209" s="52"/>
    </row>
    <row r="210" spans="1:66" s="10" customFormat="1" ht="20.100000000000001" customHeight="1" x14ac:dyDescent="0.25">
      <c r="A210" s="39"/>
      <c r="B210" s="65"/>
      <c r="C210" s="138"/>
      <c r="D210" s="63"/>
      <c r="E210" s="63"/>
      <c r="F210" s="63"/>
      <c r="G210" s="64" t="s">
        <v>786</v>
      </c>
      <c r="H210" s="74"/>
      <c r="I210" s="62"/>
      <c r="J210" s="64"/>
      <c r="K210" s="64" t="s">
        <v>120</v>
      </c>
      <c r="L210" s="63" t="s">
        <v>765</v>
      </c>
      <c r="M210" s="63" t="s">
        <v>298</v>
      </c>
      <c r="N210" s="63" t="s">
        <v>334</v>
      </c>
      <c r="O210" s="63" t="s">
        <v>335</v>
      </c>
      <c r="P210" s="126" t="s">
        <v>14</v>
      </c>
      <c r="Q210" s="278">
        <v>0</v>
      </c>
      <c r="R210" s="278">
        <v>0</v>
      </c>
      <c r="S210" s="278">
        <v>0</v>
      </c>
      <c r="T210" s="278">
        <f t="shared" ref="T210:AB210" si="771">+T209/T208</f>
        <v>0</v>
      </c>
      <c r="U210" s="278">
        <f t="shared" si="771"/>
        <v>0</v>
      </c>
      <c r="V210" s="278">
        <f t="shared" si="771"/>
        <v>0</v>
      </c>
      <c r="W210" s="278">
        <f t="shared" si="771"/>
        <v>0</v>
      </c>
      <c r="X210" s="278">
        <f t="shared" si="771"/>
        <v>0</v>
      </c>
      <c r="Y210" s="278">
        <f t="shared" si="771"/>
        <v>0</v>
      </c>
      <c r="Z210" s="278">
        <f t="shared" si="771"/>
        <v>0</v>
      </c>
      <c r="AA210" s="278">
        <f t="shared" si="771"/>
        <v>0</v>
      </c>
      <c r="AB210" s="278">
        <f t="shared" si="771"/>
        <v>0</v>
      </c>
      <c r="AC210" s="278">
        <f>+AC209/AC208</f>
        <v>0</v>
      </c>
      <c r="AD210" s="121" t="e">
        <f>AD209/AD208</f>
        <v>#DIV/0!</v>
      </c>
      <c r="AE210" s="121">
        <f t="shared" ref="AE210" si="772">AE209/AE208</f>
        <v>1</v>
      </c>
      <c r="AF210" s="121">
        <f t="shared" ref="AF210" si="773">AF209/AF208</f>
        <v>1</v>
      </c>
      <c r="AG210" s="121" t="e">
        <f t="shared" ref="AG210" si="774">AG209/AG208</f>
        <v>#DIV/0!</v>
      </c>
      <c r="AH210" s="121" t="e">
        <f t="shared" ref="AH210" si="775">AH209/AH208</f>
        <v>#DIV/0!</v>
      </c>
      <c r="AI210" s="121" t="e">
        <f t="shared" ref="AI210" si="776">AI209/AI208</f>
        <v>#DIV/0!</v>
      </c>
      <c r="AJ210" s="121" t="e">
        <f t="shared" ref="AJ210" si="777">AJ209/AJ208</f>
        <v>#DIV/0!</v>
      </c>
      <c r="AK210" s="121" t="e">
        <f t="shared" ref="AK210" si="778">AK209/AK208</f>
        <v>#DIV/0!</v>
      </c>
      <c r="AL210" s="121" t="e">
        <f t="shared" ref="AL210" si="779">AL209/AL208</f>
        <v>#DIV/0!</v>
      </c>
      <c r="AM210" s="121" t="e">
        <f t="shared" ref="AM210" si="780">AM209/AM208</f>
        <v>#DIV/0!</v>
      </c>
      <c r="AN210" s="121" t="e">
        <f t="shared" ref="AN210" si="781">AN209/AN208</f>
        <v>#DIV/0!</v>
      </c>
      <c r="AO210" s="121" t="e">
        <f t="shared" ref="AO210" si="782">AO209/AO208</f>
        <v>#DIV/0!</v>
      </c>
      <c r="AP210" s="126"/>
      <c r="AQ210" s="126"/>
      <c r="AR210" s="126"/>
      <c r="AS210" s="126"/>
      <c r="AT210" s="126"/>
      <c r="AU210" s="126"/>
      <c r="AV210" s="126"/>
      <c r="AW210" s="126"/>
      <c r="AX210" s="137"/>
      <c r="AY210" s="137"/>
      <c r="AZ210" s="137"/>
      <c r="BA210" s="137"/>
      <c r="BB210" s="137"/>
      <c r="BC210" s="137"/>
      <c r="BD210" s="137"/>
      <c r="BE210" s="137"/>
      <c r="BF210" s="137"/>
      <c r="BG210" s="137"/>
      <c r="BH210" s="137"/>
      <c r="BI210" s="137"/>
      <c r="BJ210" s="137"/>
      <c r="BK210" s="137"/>
      <c r="BL210" s="137"/>
      <c r="BM210" s="87"/>
      <c r="BN210" s="52"/>
    </row>
    <row r="211" spans="1:66" s="10" customFormat="1" ht="20.100000000000001" customHeight="1" x14ac:dyDescent="0.25">
      <c r="A211" s="39"/>
      <c r="B211" s="65" t="s">
        <v>100</v>
      </c>
      <c r="C211" s="138"/>
      <c r="D211" s="63">
        <f>+D208+1</f>
        <v>68</v>
      </c>
      <c r="E211" s="63">
        <v>45</v>
      </c>
      <c r="F211" s="63">
        <v>2</v>
      </c>
      <c r="G211" s="64" t="s">
        <v>178</v>
      </c>
      <c r="H211" s="63">
        <v>12</v>
      </c>
      <c r="I211" s="64" t="s">
        <v>43</v>
      </c>
      <c r="J211" s="64" t="s">
        <v>104</v>
      </c>
      <c r="K211" s="64" t="s">
        <v>120</v>
      </c>
      <c r="L211" s="63" t="s">
        <v>419</v>
      </c>
      <c r="M211" s="63" t="s">
        <v>300</v>
      </c>
      <c r="N211" s="63" t="s">
        <v>336</v>
      </c>
      <c r="O211" s="63" t="s">
        <v>358</v>
      </c>
      <c r="P211" s="126" t="s">
        <v>12</v>
      </c>
      <c r="Q211" s="72">
        <v>1</v>
      </c>
      <c r="R211" s="72">
        <v>1</v>
      </c>
      <c r="S211" s="72">
        <v>1</v>
      </c>
      <c r="T211" s="72">
        <v>1</v>
      </c>
      <c r="U211" s="72">
        <v>1</v>
      </c>
      <c r="V211" s="72">
        <v>1</v>
      </c>
      <c r="W211" s="72">
        <v>1</v>
      </c>
      <c r="X211" s="72">
        <v>1</v>
      </c>
      <c r="Y211" s="72">
        <v>1</v>
      </c>
      <c r="Z211" s="72">
        <v>1</v>
      </c>
      <c r="AA211" s="72">
        <v>1</v>
      </c>
      <c r="AB211" s="72">
        <v>1</v>
      </c>
      <c r="AC211" s="72">
        <f>SUM(Q211:AB211)</f>
        <v>12</v>
      </c>
      <c r="AD211" s="294">
        <f>+Q211</f>
        <v>1</v>
      </c>
      <c r="AE211" s="315">
        <f>SUM($Q$10:R211)</f>
        <v>12574.062973664928</v>
      </c>
      <c r="AF211" s="315">
        <f>SUM($Q$10:S211)</f>
        <v>19609.718947340491</v>
      </c>
      <c r="AG211" s="315" t="e">
        <f>SUM($Q$10:T211)</f>
        <v>#DIV/0!</v>
      </c>
      <c r="AH211" s="315" t="e">
        <f>SUM($Q$10:U211)</f>
        <v>#DIV/0!</v>
      </c>
      <c r="AI211" s="315" t="e">
        <f>SUM($Q$10:V211)</f>
        <v>#DIV/0!</v>
      </c>
      <c r="AJ211" s="315" t="e">
        <f>SUM($Q$10:W211)</f>
        <v>#DIV/0!</v>
      </c>
      <c r="AK211" s="315" t="e">
        <f>SUM($Q$10:X211)</f>
        <v>#DIV/0!</v>
      </c>
      <c r="AL211" s="315" t="e">
        <f>SUM($Q$10:Y211)</f>
        <v>#DIV/0!</v>
      </c>
      <c r="AM211" s="315" t="e">
        <f>SUM($Q$10:Z211)</f>
        <v>#DIV/0!</v>
      </c>
      <c r="AN211" s="315" t="e">
        <f>SUM($Q$10:AA211)</f>
        <v>#DIV/0!</v>
      </c>
      <c r="AO211" s="315" t="e">
        <f>SUM($Q$10:AB211)</f>
        <v>#DIV/0!</v>
      </c>
      <c r="AP211" s="126"/>
      <c r="AQ211" s="126"/>
      <c r="AR211" s="126"/>
      <c r="AS211" s="126"/>
      <c r="AT211" s="126"/>
      <c r="AU211" s="126"/>
      <c r="AV211" s="126"/>
      <c r="AW211" s="126"/>
      <c r="AX211" s="137"/>
      <c r="AY211" s="137"/>
      <c r="AZ211" s="137"/>
      <c r="BA211" s="137"/>
      <c r="BB211" s="137"/>
      <c r="BC211" s="137"/>
      <c r="BD211" s="137"/>
      <c r="BE211" s="137"/>
      <c r="BF211" s="137"/>
      <c r="BG211" s="137"/>
      <c r="BH211" s="137"/>
      <c r="BI211" s="137"/>
      <c r="BJ211" s="137"/>
      <c r="BK211" s="137"/>
      <c r="BL211" s="137"/>
      <c r="BM211" s="87"/>
      <c r="BN211" s="52"/>
    </row>
    <row r="212" spans="1:66" s="10" customFormat="1" ht="20.100000000000001" customHeight="1" x14ac:dyDescent="0.25">
      <c r="A212" s="39"/>
      <c r="B212" s="65"/>
      <c r="C212" s="138"/>
      <c r="D212" s="63"/>
      <c r="E212" s="63"/>
      <c r="F212" s="63"/>
      <c r="G212" s="64" t="s">
        <v>178</v>
      </c>
      <c r="H212" s="63"/>
      <c r="I212" s="64"/>
      <c r="J212" s="64"/>
      <c r="K212" s="64" t="s">
        <v>120</v>
      </c>
      <c r="L212" s="63" t="s">
        <v>419</v>
      </c>
      <c r="M212" s="63" t="s">
        <v>300</v>
      </c>
      <c r="N212" s="63" t="s">
        <v>336</v>
      </c>
      <c r="O212" s="63" t="s">
        <v>358</v>
      </c>
      <c r="P212" s="126" t="s">
        <v>13</v>
      </c>
      <c r="Q212" s="72">
        <v>1</v>
      </c>
      <c r="R212" s="72">
        <v>1</v>
      </c>
      <c r="S212" s="72">
        <v>1</v>
      </c>
      <c r="T212" s="124"/>
      <c r="U212" s="124"/>
      <c r="V212" s="124"/>
      <c r="W212" s="124"/>
      <c r="X212" s="124"/>
      <c r="Y212" s="124"/>
      <c r="Z212" s="367"/>
      <c r="AA212" s="124"/>
      <c r="AB212" s="124"/>
      <c r="AC212" s="72">
        <f>SUM(Q212:AB212)</f>
        <v>3</v>
      </c>
      <c r="AD212" s="294">
        <f>+Q212</f>
        <v>1</v>
      </c>
      <c r="AE212" s="315">
        <f>SUM($Q$11:R212)</f>
        <v>12576.062973664928</v>
      </c>
      <c r="AF212" s="315">
        <f>SUM($Q$11:S212)</f>
        <v>19612.718947340491</v>
      </c>
      <c r="AG212" s="315" t="e">
        <f>SUM($Q$11:T212)</f>
        <v>#DIV/0!</v>
      </c>
      <c r="AH212" s="315" t="e">
        <f>SUM($Q$11:U212)</f>
        <v>#DIV/0!</v>
      </c>
      <c r="AI212" s="315" t="e">
        <f>SUM($Q$11:V212)</f>
        <v>#DIV/0!</v>
      </c>
      <c r="AJ212" s="315" t="e">
        <f>SUM($Q$11:W212)</f>
        <v>#DIV/0!</v>
      </c>
      <c r="AK212" s="315" t="e">
        <f>SUM($Q$11:X212)</f>
        <v>#DIV/0!</v>
      </c>
      <c r="AL212" s="315" t="e">
        <f>SUM($Q$11:Y212)</f>
        <v>#DIV/0!</v>
      </c>
      <c r="AM212" s="315" t="e">
        <f>SUM($Q$11:Z212)</f>
        <v>#DIV/0!</v>
      </c>
      <c r="AN212" s="315" t="e">
        <f>SUM($Q$11:AA212)</f>
        <v>#DIV/0!</v>
      </c>
      <c r="AO212" s="315" t="e">
        <f>SUM($Q$11:AB212)</f>
        <v>#DIV/0!</v>
      </c>
      <c r="AP212" s="126" t="s">
        <v>579</v>
      </c>
      <c r="AQ212" s="126" t="s">
        <v>580</v>
      </c>
      <c r="AR212" s="126" t="s">
        <v>581</v>
      </c>
      <c r="AS212" s="126" t="s">
        <v>582</v>
      </c>
      <c r="AT212" s="126" t="s">
        <v>581</v>
      </c>
      <c r="AU212" s="126" t="s">
        <v>1175</v>
      </c>
      <c r="AV212" s="126"/>
      <c r="AW212" s="126"/>
      <c r="AX212" s="137"/>
      <c r="AY212" s="137"/>
      <c r="AZ212" s="137"/>
      <c r="BA212" s="137"/>
      <c r="BB212" s="137"/>
      <c r="BC212" s="137"/>
      <c r="BD212" s="137"/>
      <c r="BE212" s="137"/>
      <c r="BF212" s="137"/>
      <c r="BG212" s="137"/>
      <c r="BH212" s="137"/>
      <c r="BI212" s="137"/>
      <c r="BJ212" s="137"/>
      <c r="BK212" s="137"/>
      <c r="BL212" s="137"/>
      <c r="BM212" s="87"/>
      <c r="BN212" s="52"/>
    </row>
    <row r="213" spans="1:66" s="10" customFormat="1" ht="20.100000000000001" customHeight="1" x14ac:dyDescent="0.25">
      <c r="A213" s="39"/>
      <c r="B213" s="65"/>
      <c r="C213" s="138"/>
      <c r="D213" s="63"/>
      <c r="E213" s="63"/>
      <c r="F213" s="63"/>
      <c r="G213" s="64" t="s">
        <v>178</v>
      </c>
      <c r="H213" s="63"/>
      <c r="I213" s="64"/>
      <c r="J213" s="64"/>
      <c r="K213" s="64" t="s">
        <v>120</v>
      </c>
      <c r="L213" s="63" t="s">
        <v>419</v>
      </c>
      <c r="M213" s="63" t="s">
        <v>300</v>
      </c>
      <c r="N213" s="63" t="s">
        <v>336</v>
      </c>
      <c r="O213" s="63" t="s">
        <v>358</v>
      </c>
      <c r="P213" s="126" t="s">
        <v>14</v>
      </c>
      <c r="Q213" s="278">
        <f t="shared" ref="Q213:AB213" si="783">+Q212/Q211</f>
        <v>1</v>
      </c>
      <c r="R213" s="278">
        <f t="shared" si="783"/>
        <v>1</v>
      </c>
      <c r="S213" s="278">
        <f t="shared" si="783"/>
        <v>1</v>
      </c>
      <c r="T213" s="317">
        <f t="shared" si="783"/>
        <v>0</v>
      </c>
      <c r="U213" s="317">
        <f t="shared" si="783"/>
        <v>0</v>
      </c>
      <c r="V213" s="317">
        <f t="shared" si="783"/>
        <v>0</v>
      </c>
      <c r="W213" s="317">
        <f t="shared" si="783"/>
        <v>0</v>
      </c>
      <c r="X213" s="317">
        <f t="shared" si="783"/>
        <v>0</v>
      </c>
      <c r="Y213" s="317">
        <f t="shared" si="783"/>
        <v>0</v>
      </c>
      <c r="Z213" s="317">
        <f t="shared" si="783"/>
        <v>0</v>
      </c>
      <c r="AA213" s="317">
        <f t="shared" si="783"/>
        <v>0</v>
      </c>
      <c r="AB213" s="317">
        <f t="shared" si="783"/>
        <v>0</v>
      </c>
      <c r="AC213" s="278">
        <f>+AC212/AC211</f>
        <v>0.25</v>
      </c>
      <c r="AD213" s="121">
        <f>AD212/AD211</f>
        <v>1</v>
      </c>
      <c r="AE213" s="121">
        <f t="shared" ref="AE213" si="784">AE212/AE211</f>
        <v>1.0001590575778241</v>
      </c>
      <c r="AF213" s="121">
        <f t="shared" ref="AF213" si="785">AF212/AF211</f>
        <v>1.000152985364454</v>
      </c>
      <c r="AG213" s="121" t="e">
        <f t="shared" ref="AG213" si="786">AG212/AG211</f>
        <v>#DIV/0!</v>
      </c>
      <c r="AH213" s="121" t="e">
        <f t="shared" ref="AH213" si="787">AH212/AH211</f>
        <v>#DIV/0!</v>
      </c>
      <c r="AI213" s="121" t="e">
        <f t="shared" ref="AI213" si="788">AI212/AI211</f>
        <v>#DIV/0!</v>
      </c>
      <c r="AJ213" s="121" t="e">
        <f t="shared" ref="AJ213" si="789">AJ212/AJ211</f>
        <v>#DIV/0!</v>
      </c>
      <c r="AK213" s="121" t="e">
        <f t="shared" ref="AK213" si="790">AK212/AK211</f>
        <v>#DIV/0!</v>
      </c>
      <c r="AL213" s="121" t="e">
        <f t="shared" ref="AL213" si="791">AL212/AL211</f>
        <v>#DIV/0!</v>
      </c>
      <c r="AM213" s="121" t="e">
        <f t="shared" ref="AM213" si="792">AM212/AM211</f>
        <v>#DIV/0!</v>
      </c>
      <c r="AN213" s="121" t="e">
        <f t="shared" ref="AN213" si="793">AN212/AN211</f>
        <v>#DIV/0!</v>
      </c>
      <c r="AO213" s="121" t="e">
        <f t="shared" ref="AO213" si="794">AO212/AO211</f>
        <v>#DIV/0!</v>
      </c>
      <c r="AP213" s="126"/>
      <c r="AQ213" s="126"/>
      <c r="AR213" s="126"/>
      <c r="AS213" s="126"/>
      <c r="AT213" s="126"/>
      <c r="AU213" s="126"/>
      <c r="AV213" s="126"/>
      <c r="AW213" s="126"/>
      <c r="AX213" s="137"/>
      <c r="AY213" s="137"/>
      <c r="AZ213" s="137"/>
      <c r="BA213" s="137"/>
      <c r="BB213" s="137"/>
      <c r="BC213" s="137"/>
      <c r="BD213" s="137"/>
      <c r="BE213" s="137"/>
      <c r="BF213" s="137"/>
      <c r="BG213" s="137"/>
      <c r="BH213" s="137"/>
      <c r="BI213" s="137"/>
      <c r="BJ213" s="137"/>
      <c r="BK213" s="137"/>
      <c r="BL213" s="137"/>
      <c r="BM213" s="87"/>
      <c r="BN213" s="52"/>
    </row>
    <row r="214" spans="1:66" s="10" customFormat="1" ht="20.100000000000001" customHeight="1" x14ac:dyDescent="0.25">
      <c r="A214" s="39"/>
      <c r="B214" s="65" t="s">
        <v>100</v>
      </c>
      <c r="C214" s="138"/>
      <c r="D214" s="63">
        <f>+D211+1</f>
        <v>69</v>
      </c>
      <c r="E214" s="63">
        <v>46</v>
      </c>
      <c r="F214" s="63">
        <v>3</v>
      </c>
      <c r="G214" s="64" t="s">
        <v>179</v>
      </c>
      <c r="H214" s="63">
        <v>4</v>
      </c>
      <c r="I214" s="64" t="s">
        <v>43</v>
      </c>
      <c r="J214" s="64" t="s">
        <v>113</v>
      </c>
      <c r="K214" s="64" t="s">
        <v>120</v>
      </c>
      <c r="L214" s="63" t="s">
        <v>420</v>
      </c>
      <c r="M214" s="63" t="s">
        <v>300</v>
      </c>
      <c r="N214" s="63" t="s">
        <v>336</v>
      </c>
      <c r="O214" s="63" t="s">
        <v>358</v>
      </c>
      <c r="P214" s="126" t="s">
        <v>12</v>
      </c>
      <c r="Q214" s="72">
        <v>0</v>
      </c>
      <c r="R214" s="72">
        <v>0</v>
      </c>
      <c r="S214" s="124">
        <v>0.67</v>
      </c>
      <c r="T214" s="124">
        <v>0.33</v>
      </c>
      <c r="U214" s="124">
        <v>0.33</v>
      </c>
      <c r="V214" s="124">
        <v>0.33</v>
      </c>
      <c r="W214" s="124">
        <v>0.33</v>
      </c>
      <c r="X214" s="124">
        <v>0.33</v>
      </c>
      <c r="Y214" s="124">
        <v>0.33</v>
      </c>
      <c r="Z214" s="124">
        <v>0.45</v>
      </c>
      <c r="AA214" s="124">
        <v>0.45</v>
      </c>
      <c r="AB214" s="124">
        <v>0.45</v>
      </c>
      <c r="AC214" s="262">
        <f>SUM(Q214:AB214)</f>
        <v>4.0000000000000009</v>
      </c>
      <c r="AD214" s="294">
        <f>+Q214</f>
        <v>0</v>
      </c>
      <c r="AE214" s="315">
        <f>SUM($Q$10:R214)</f>
        <v>12578.062973664928</v>
      </c>
      <c r="AF214" s="315">
        <f>SUM($Q$10:S214)</f>
        <v>19616.388947340489</v>
      </c>
      <c r="AG214" s="315" t="e">
        <f>SUM($Q$10:T214)</f>
        <v>#DIV/0!</v>
      </c>
      <c r="AH214" s="315" t="e">
        <f>SUM($Q$10:U214)</f>
        <v>#DIV/0!</v>
      </c>
      <c r="AI214" s="315" t="e">
        <f>SUM($Q$10:V214)</f>
        <v>#DIV/0!</v>
      </c>
      <c r="AJ214" s="315" t="e">
        <f>SUM($Q$10:W214)</f>
        <v>#DIV/0!</v>
      </c>
      <c r="AK214" s="315" t="e">
        <f>SUM($Q$10:X214)</f>
        <v>#DIV/0!</v>
      </c>
      <c r="AL214" s="315" t="e">
        <f>SUM($Q$10:Y214)</f>
        <v>#DIV/0!</v>
      </c>
      <c r="AM214" s="315" t="e">
        <f>SUM($Q$10:Z214)</f>
        <v>#DIV/0!</v>
      </c>
      <c r="AN214" s="315" t="e">
        <f>SUM($Q$10:AA214)</f>
        <v>#DIV/0!</v>
      </c>
      <c r="AO214" s="315" t="e">
        <f>SUM($Q$10:AB214)</f>
        <v>#DIV/0!</v>
      </c>
      <c r="AP214" s="126"/>
      <c r="AQ214" s="126"/>
      <c r="AR214" s="126"/>
      <c r="AS214" s="126"/>
      <c r="AT214" s="126"/>
      <c r="AU214" s="126"/>
      <c r="AV214" s="126"/>
      <c r="AW214" s="126"/>
      <c r="AX214" s="137"/>
      <c r="AY214" s="137"/>
      <c r="AZ214" s="137"/>
      <c r="BA214" s="137"/>
      <c r="BB214" s="137"/>
      <c r="BC214" s="137"/>
      <c r="BD214" s="137"/>
      <c r="BE214" s="137"/>
      <c r="BF214" s="137"/>
      <c r="BG214" s="137"/>
      <c r="BH214" s="137"/>
      <c r="BI214" s="137"/>
      <c r="BJ214" s="137"/>
      <c r="BK214" s="137"/>
      <c r="BL214" s="137"/>
      <c r="BM214" s="87"/>
      <c r="BN214" s="52"/>
    </row>
    <row r="215" spans="1:66" s="10" customFormat="1" ht="20.100000000000001" customHeight="1" x14ac:dyDescent="0.25">
      <c r="A215" s="39"/>
      <c r="B215" s="65"/>
      <c r="C215" s="138"/>
      <c r="D215" s="63"/>
      <c r="E215" s="63"/>
      <c r="F215" s="63"/>
      <c r="G215" s="64" t="s">
        <v>179</v>
      </c>
      <c r="H215" s="63"/>
      <c r="I215" s="64"/>
      <c r="J215" s="64"/>
      <c r="K215" s="64" t="s">
        <v>120</v>
      </c>
      <c r="L215" s="63" t="s">
        <v>420</v>
      </c>
      <c r="M215" s="63" t="s">
        <v>300</v>
      </c>
      <c r="N215" s="63" t="s">
        <v>336</v>
      </c>
      <c r="O215" s="63" t="s">
        <v>358</v>
      </c>
      <c r="P215" s="126" t="s">
        <v>13</v>
      </c>
      <c r="Q215" s="72">
        <v>0</v>
      </c>
      <c r="R215" s="72">
        <v>0</v>
      </c>
      <c r="S215" s="124">
        <v>0.67</v>
      </c>
      <c r="T215" s="124"/>
      <c r="U215" s="124"/>
      <c r="V215" s="124"/>
      <c r="W215" s="124"/>
      <c r="X215" s="124"/>
      <c r="Y215" s="124"/>
      <c r="Z215" s="367"/>
      <c r="AA215" s="124"/>
      <c r="AB215" s="124"/>
      <c r="AC215" s="262">
        <f>SUM(Q215:AB215)</f>
        <v>0.67</v>
      </c>
      <c r="AD215" s="294">
        <f>+Q215</f>
        <v>0</v>
      </c>
      <c r="AE215" s="315">
        <f>SUM($Q$11:R215)</f>
        <v>12578.062973664928</v>
      </c>
      <c r="AF215" s="315">
        <f>SUM($Q$11:S215)</f>
        <v>19617.058947340487</v>
      </c>
      <c r="AG215" s="315" t="e">
        <f>SUM($Q$11:T215)</f>
        <v>#DIV/0!</v>
      </c>
      <c r="AH215" s="315" t="e">
        <f>SUM($Q$11:U215)</f>
        <v>#DIV/0!</v>
      </c>
      <c r="AI215" s="315" t="e">
        <f>SUM($Q$11:V215)</f>
        <v>#DIV/0!</v>
      </c>
      <c r="AJ215" s="315" t="e">
        <f>SUM($Q$11:W215)</f>
        <v>#DIV/0!</v>
      </c>
      <c r="AK215" s="315" t="e">
        <f>SUM($Q$11:X215)</f>
        <v>#DIV/0!</v>
      </c>
      <c r="AL215" s="315" t="e">
        <f>SUM($Q$11:Y215)</f>
        <v>#DIV/0!</v>
      </c>
      <c r="AM215" s="315" t="e">
        <f>SUM($Q$11:Z215)</f>
        <v>#DIV/0!</v>
      </c>
      <c r="AN215" s="315" t="e">
        <f>SUM($Q$11:AA215)</f>
        <v>#DIV/0!</v>
      </c>
      <c r="AO215" s="315" t="e">
        <f>SUM($Q$11:AB215)</f>
        <v>#DIV/0!</v>
      </c>
      <c r="AP215" s="127" t="s">
        <v>710</v>
      </c>
      <c r="AQ215" s="126" t="s">
        <v>876</v>
      </c>
      <c r="AR215" s="127" t="s">
        <v>710</v>
      </c>
      <c r="AS215" s="126" t="s">
        <v>875</v>
      </c>
      <c r="AT215" s="126" t="s">
        <v>877</v>
      </c>
      <c r="AU215" s="126" t="s">
        <v>878</v>
      </c>
      <c r="AV215" s="126"/>
      <c r="AW215" s="126"/>
      <c r="AX215" s="137"/>
      <c r="AY215" s="137"/>
      <c r="AZ215" s="137"/>
      <c r="BA215" s="137"/>
      <c r="BB215" s="137"/>
      <c r="BC215" s="137"/>
      <c r="BD215" s="137"/>
      <c r="BE215" s="137"/>
      <c r="BF215" s="137"/>
      <c r="BG215" s="137"/>
      <c r="BH215" s="137"/>
      <c r="BI215" s="137"/>
      <c r="BJ215" s="137"/>
      <c r="BK215" s="137"/>
      <c r="BL215" s="137"/>
      <c r="BM215" s="87"/>
      <c r="BN215" s="52"/>
    </row>
    <row r="216" spans="1:66" s="10" customFormat="1" ht="20.100000000000001" customHeight="1" x14ac:dyDescent="0.25">
      <c r="A216" s="39"/>
      <c r="B216" s="65"/>
      <c r="C216" s="138"/>
      <c r="D216" s="63"/>
      <c r="E216" s="63"/>
      <c r="F216" s="63"/>
      <c r="G216" s="64" t="s">
        <v>179</v>
      </c>
      <c r="H216" s="63"/>
      <c r="I216" s="64"/>
      <c r="J216" s="64"/>
      <c r="K216" s="64" t="s">
        <v>120</v>
      </c>
      <c r="L216" s="63" t="s">
        <v>420</v>
      </c>
      <c r="M216" s="63" t="s">
        <v>300</v>
      </c>
      <c r="N216" s="63" t="s">
        <v>336</v>
      </c>
      <c r="O216" s="63" t="s">
        <v>358</v>
      </c>
      <c r="P216" s="126" t="s">
        <v>14</v>
      </c>
      <c r="Q216" s="278">
        <v>0</v>
      </c>
      <c r="R216" s="278">
        <v>0</v>
      </c>
      <c r="S216" s="317">
        <f t="shared" ref="S216:AB216" si="795">+S215/S214</f>
        <v>1</v>
      </c>
      <c r="T216" s="294">
        <f t="shared" si="795"/>
        <v>0</v>
      </c>
      <c r="U216" s="294">
        <f t="shared" si="795"/>
        <v>0</v>
      </c>
      <c r="V216" s="294">
        <f t="shared" si="795"/>
        <v>0</v>
      </c>
      <c r="W216" s="294">
        <f t="shared" si="795"/>
        <v>0</v>
      </c>
      <c r="X216" s="294">
        <f t="shared" si="795"/>
        <v>0</v>
      </c>
      <c r="Y216" s="294">
        <f t="shared" si="795"/>
        <v>0</v>
      </c>
      <c r="Z216" s="294">
        <f t="shared" si="795"/>
        <v>0</v>
      </c>
      <c r="AA216" s="294">
        <f t="shared" si="795"/>
        <v>0</v>
      </c>
      <c r="AB216" s="294">
        <f t="shared" si="795"/>
        <v>0</v>
      </c>
      <c r="AC216" s="278">
        <f>+AC215/AC214</f>
        <v>0.16749999999999998</v>
      </c>
      <c r="AD216" s="121" t="e">
        <f>AD215/AD214</f>
        <v>#DIV/0!</v>
      </c>
      <c r="AE216" s="121">
        <f t="shared" ref="AE216" si="796">AE215/AE214</f>
        <v>1</v>
      </c>
      <c r="AF216" s="121">
        <f t="shared" ref="AF216" si="797">AF215/AF214</f>
        <v>1.0000341551139609</v>
      </c>
      <c r="AG216" s="121" t="e">
        <f t="shared" ref="AG216" si="798">AG215/AG214</f>
        <v>#DIV/0!</v>
      </c>
      <c r="AH216" s="121" t="e">
        <f t="shared" ref="AH216" si="799">AH215/AH214</f>
        <v>#DIV/0!</v>
      </c>
      <c r="AI216" s="121" t="e">
        <f t="shared" ref="AI216" si="800">AI215/AI214</f>
        <v>#DIV/0!</v>
      </c>
      <c r="AJ216" s="121" t="e">
        <f t="shared" ref="AJ216" si="801">AJ215/AJ214</f>
        <v>#DIV/0!</v>
      </c>
      <c r="AK216" s="121" t="e">
        <f t="shared" ref="AK216" si="802">AK215/AK214</f>
        <v>#DIV/0!</v>
      </c>
      <c r="AL216" s="121" t="e">
        <f t="shared" ref="AL216" si="803">AL215/AL214</f>
        <v>#DIV/0!</v>
      </c>
      <c r="AM216" s="121" t="e">
        <f t="shared" ref="AM216" si="804">AM215/AM214</f>
        <v>#DIV/0!</v>
      </c>
      <c r="AN216" s="121" t="e">
        <f t="shared" ref="AN216" si="805">AN215/AN214</f>
        <v>#DIV/0!</v>
      </c>
      <c r="AO216" s="121" t="e">
        <f t="shared" ref="AO216" si="806">AO215/AO214</f>
        <v>#DIV/0!</v>
      </c>
      <c r="AP216" s="126"/>
      <c r="AQ216" s="126"/>
      <c r="AR216" s="126"/>
      <c r="AS216" s="126"/>
      <c r="AT216" s="126"/>
      <c r="AU216" s="126"/>
      <c r="AV216" s="126"/>
      <c r="AW216" s="126"/>
      <c r="AX216" s="137"/>
      <c r="AY216" s="137"/>
      <c r="AZ216" s="137"/>
      <c r="BA216" s="137"/>
      <c r="BB216" s="137"/>
      <c r="BC216" s="137"/>
      <c r="BD216" s="137"/>
      <c r="BE216" s="137"/>
      <c r="BF216" s="137"/>
      <c r="BG216" s="137"/>
      <c r="BH216" s="137"/>
      <c r="BI216" s="137"/>
      <c r="BJ216" s="137"/>
      <c r="BK216" s="137"/>
      <c r="BL216" s="137"/>
      <c r="BM216" s="87"/>
      <c r="BN216" s="52"/>
    </row>
    <row r="217" spans="1:66" s="10" customFormat="1" ht="20.100000000000001" customHeight="1" x14ac:dyDescent="0.25">
      <c r="A217" s="39"/>
      <c r="B217" s="65" t="s">
        <v>100</v>
      </c>
      <c r="C217" s="138"/>
      <c r="D217" s="63">
        <f>+D214+1</f>
        <v>70</v>
      </c>
      <c r="E217" s="63">
        <v>47</v>
      </c>
      <c r="F217" s="63">
        <v>4</v>
      </c>
      <c r="G217" s="67" t="s">
        <v>138</v>
      </c>
      <c r="H217" s="74">
        <v>1</v>
      </c>
      <c r="I217" s="62" t="s">
        <v>53</v>
      </c>
      <c r="J217" s="64" t="s">
        <v>108</v>
      </c>
      <c r="K217" s="64" t="s">
        <v>120</v>
      </c>
      <c r="L217" s="63" t="s">
        <v>421</v>
      </c>
      <c r="M217" s="63" t="s">
        <v>300</v>
      </c>
      <c r="N217" s="63" t="s">
        <v>336</v>
      </c>
      <c r="O217" s="63" t="s">
        <v>358</v>
      </c>
      <c r="P217" s="126" t="s">
        <v>12</v>
      </c>
      <c r="Q217" s="128">
        <v>46</v>
      </c>
      <c r="R217" s="128">
        <v>21</v>
      </c>
      <c r="S217" s="128">
        <v>63</v>
      </c>
      <c r="T217" s="128"/>
      <c r="U217" s="128"/>
      <c r="V217" s="128"/>
      <c r="W217" s="128"/>
      <c r="X217" s="128"/>
      <c r="Y217" s="128"/>
      <c r="Z217" s="128"/>
      <c r="AA217" s="128"/>
      <c r="AB217" s="128"/>
      <c r="AC217" s="262">
        <f>SUM(Q217:AB217)</f>
        <v>130</v>
      </c>
      <c r="AD217" s="294">
        <f>+Q217</f>
        <v>46</v>
      </c>
      <c r="AE217" s="315">
        <f>SUM($Q$10:R217)</f>
        <v>12645.062973664928</v>
      </c>
      <c r="AF217" s="315">
        <f>SUM($Q$10:S217)</f>
        <v>19748.058947340487</v>
      </c>
      <c r="AG217" s="315" t="e">
        <f>SUM($Q$10:T217)</f>
        <v>#DIV/0!</v>
      </c>
      <c r="AH217" s="315" t="e">
        <f>SUM($Q$10:U217)</f>
        <v>#DIV/0!</v>
      </c>
      <c r="AI217" s="315" t="e">
        <f>SUM($Q$10:V217)</f>
        <v>#DIV/0!</v>
      </c>
      <c r="AJ217" s="315" t="e">
        <f>SUM($Q$10:W217)</f>
        <v>#DIV/0!</v>
      </c>
      <c r="AK217" s="315" t="e">
        <f>SUM($Q$10:X217)</f>
        <v>#DIV/0!</v>
      </c>
      <c r="AL217" s="315" t="e">
        <f>SUM($Q$10:Y217)</f>
        <v>#DIV/0!</v>
      </c>
      <c r="AM217" s="315" t="e">
        <f>SUM($Q$10:Z217)</f>
        <v>#DIV/0!</v>
      </c>
      <c r="AN217" s="315" t="e">
        <f>SUM($Q$10:AA217)</f>
        <v>#DIV/0!</v>
      </c>
      <c r="AO217" s="315" t="e">
        <f>SUM($Q$10:AB217)</f>
        <v>#DIV/0!</v>
      </c>
      <c r="AP217" s="126"/>
      <c r="AQ217" s="126"/>
      <c r="AR217" s="126"/>
      <c r="AS217" s="126"/>
      <c r="AT217" s="126"/>
      <c r="AU217" s="126"/>
      <c r="AV217" s="126"/>
      <c r="AW217" s="126"/>
      <c r="AX217" s="137"/>
      <c r="AY217" s="137"/>
      <c r="AZ217" s="137"/>
      <c r="BA217" s="137"/>
      <c r="BB217" s="137"/>
      <c r="BC217" s="137"/>
      <c r="BD217" s="137"/>
      <c r="BE217" s="137"/>
      <c r="BF217" s="137"/>
      <c r="BG217" s="137"/>
      <c r="BH217" s="137"/>
      <c r="BI217" s="137"/>
      <c r="BJ217" s="137"/>
      <c r="BK217" s="137"/>
      <c r="BL217" s="137"/>
      <c r="BM217" s="87"/>
      <c r="BN217" s="52"/>
    </row>
    <row r="218" spans="1:66" s="10" customFormat="1" ht="20.100000000000001" customHeight="1" x14ac:dyDescent="0.25">
      <c r="A218" s="39"/>
      <c r="B218" s="65"/>
      <c r="C218" s="138"/>
      <c r="D218" s="63"/>
      <c r="E218" s="63"/>
      <c r="F218" s="63"/>
      <c r="G218" s="67" t="s">
        <v>138</v>
      </c>
      <c r="H218" s="74"/>
      <c r="I218" s="62"/>
      <c r="J218" s="64"/>
      <c r="K218" s="64" t="s">
        <v>120</v>
      </c>
      <c r="L218" s="63" t="s">
        <v>421</v>
      </c>
      <c r="M218" s="63" t="s">
        <v>300</v>
      </c>
      <c r="N218" s="63" t="s">
        <v>336</v>
      </c>
      <c r="O218" s="63" t="s">
        <v>358</v>
      </c>
      <c r="P218" s="126" t="s">
        <v>13</v>
      </c>
      <c r="Q218" s="128">
        <v>46</v>
      </c>
      <c r="R218" s="128">
        <v>21</v>
      </c>
      <c r="S218" s="72">
        <v>63</v>
      </c>
      <c r="T218" s="72"/>
      <c r="U218" s="72"/>
      <c r="V218" s="72"/>
      <c r="W218" s="72"/>
      <c r="X218" s="72"/>
      <c r="Y218" s="72"/>
      <c r="Z218" s="372"/>
      <c r="AA218" s="72"/>
      <c r="AB218" s="72"/>
      <c r="AC218" s="262">
        <f>SUM(Q218:AB218)</f>
        <v>130</v>
      </c>
      <c r="AD218" s="294">
        <f>+Q218</f>
        <v>46</v>
      </c>
      <c r="AE218" s="315">
        <f>SUM($Q$11:R218)</f>
        <v>12712.062973664928</v>
      </c>
      <c r="AF218" s="315">
        <f>SUM($Q$11:S218)</f>
        <v>19878.058947340487</v>
      </c>
      <c r="AG218" s="315" t="e">
        <f>SUM($Q$11:T218)</f>
        <v>#DIV/0!</v>
      </c>
      <c r="AH218" s="315" t="e">
        <f>SUM($Q$11:U218)</f>
        <v>#DIV/0!</v>
      </c>
      <c r="AI218" s="315" t="e">
        <f>SUM($Q$11:V218)</f>
        <v>#DIV/0!</v>
      </c>
      <c r="AJ218" s="315" t="e">
        <f>SUM($Q$11:W218)</f>
        <v>#DIV/0!</v>
      </c>
      <c r="AK218" s="315" t="e">
        <f>SUM($Q$11:X218)</f>
        <v>#DIV/0!</v>
      </c>
      <c r="AL218" s="315" t="e">
        <f>SUM($Q$11:Y218)</f>
        <v>#DIV/0!</v>
      </c>
      <c r="AM218" s="315" t="e">
        <f>SUM($Q$11:Z218)</f>
        <v>#DIV/0!</v>
      </c>
      <c r="AN218" s="315" t="e">
        <f>SUM($Q$11:AA218)</f>
        <v>#DIV/0!</v>
      </c>
      <c r="AO218" s="315" t="e">
        <f>SUM($Q$11:AB218)</f>
        <v>#DIV/0!</v>
      </c>
      <c r="AP218" s="126" t="s">
        <v>1176</v>
      </c>
      <c r="AQ218" s="126" t="s">
        <v>1179</v>
      </c>
      <c r="AR218" s="126" t="s">
        <v>1176</v>
      </c>
      <c r="AS218" s="126" t="s">
        <v>1178</v>
      </c>
      <c r="AT218" s="126" t="s">
        <v>1176</v>
      </c>
      <c r="AU218" s="126" t="s">
        <v>1177</v>
      </c>
      <c r="AV218" s="126"/>
      <c r="AW218" s="126"/>
      <c r="AX218" s="137"/>
      <c r="AY218" s="137"/>
      <c r="AZ218" s="137"/>
      <c r="BA218" s="137"/>
      <c r="BB218" s="137"/>
      <c r="BC218" s="137"/>
      <c r="BD218" s="137"/>
      <c r="BE218" s="137"/>
      <c r="BF218" s="137"/>
      <c r="BG218" s="137"/>
      <c r="BH218" s="137"/>
      <c r="BI218" s="137"/>
      <c r="BJ218" s="137"/>
      <c r="BK218" s="137"/>
      <c r="BL218" s="137"/>
      <c r="BM218" s="87"/>
      <c r="BN218" s="52"/>
    </row>
    <row r="219" spans="1:66" s="10" customFormat="1" ht="20.100000000000001" customHeight="1" x14ac:dyDescent="0.25">
      <c r="A219" s="39"/>
      <c r="B219" s="65"/>
      <c r="C219" s="138"/>
      <c r="D219" s="63"/>
      <c r="E219" s="63"/>
      <c r="F219" s="63"/>
      <c r="G219" s="67" t="s">
        <v>138</v>
      </c>
      <c r="H219" s="74"/>
      <c r="I219" s="62"/>
      <c r="J219" s="64"/>
      <c r="K219" s="64" t="s">
        <v>120</v>
      </c>
      <c r="L219" s="63" t="s">
        <v>421</v>
      </c>
      <c r="M219" s="63" t="s">
        <v>300</v>
      </c>
      <c r="N219" s="63" t="s">
        <v>336</v>
      </c>
      <c r="O219" s="63" t="s">
        <v>358</v>
      </c>
      <c r="P219" s="126" t="s">
        <v>14</v>
      </c>
      <c r="Q219" s="278">
        <f t="shared" ref="Q219:S219" si="807">+Q218/Q217</f>
        <v>1</v>
      </c>
      <c r="R219" s="278">
        <f t="shared" si="807"/>
        <v>1</v>
      </c>
      <c r="S219" s="278">
        <f t="shared" si="807"/>
        <v>1</v>
      </c>
      <c r="T219" s="317">
        <f t="shared" ref="T219:AB219" si="808">IFERROR(T218/T217,0)</f>
        <v>0</v>
      </c>
      <c r="U219" s="317">
        <f t="shared" si="808"/>
        <v>0</v>
      </c>
      <c r="V219" s="317">
        <f t="shared" si="808"/>
        <v>0</v>
      </c>
      <c r="W219" s="317">
        <f t="shared" si="808"/>
        <v>0</v>
      </c>
      <c r="X219" s="317">
        <f t="shared" si="808"/>
        <v>0</v>
      </c>
      <c r="Y219" s="317">
        <f t="shared" si="808"/>
        <v>0</v>
      </c>
      <c r="Z219" s="317">
        <f t="shared" si="808"/>
        <v>0</v>
      </c>
      <c r="AA219" s="317">
        <f t="shared" si="808"/>
        <v>0</v>
      </c>
      <c r="AB219" s="317">
        <f t="shared" si="808"/>
        <v>0</v>
      </c>
      <c r="AC219" s="278">
        <f>+AC218/AC217</f>
        <v>1</v>
      </c>
      <c r="AD219" s="121">
        <f>AD218/AD217</f>
        <v>1</v>
      </c>
      <c r="AE219" s="121">
        <f t="shared" ref="AE219" si="809">AE218/AE217</f>
        <v>1.0052985105838963</v>
      </c>
      <c r="AF219" s="121">
        <f t="shared" ref="AF219" si="810">AF218/AF217</f>
        <v>1.0065829254584795</v>
      </c>
      <c r="AG219" s="121" t="e">
        <f t="shared" ref="AG219" si="811">AG218/AG217</f>
        <v>#DIV/0!</v>
      </c>
      <c r="AH219" s="121" t="e">
        <f t="shared" ref="AH219" si="812">AH218/AH217</f>
        <v>#DIV/0!</v>
      </c>
      <c r="AI219" s="121" t="e">
        <f t="shared" ref="AI219" si="813">AI218/AI217</f>
        <v>#DIV/0!</v>
      </c>
      <c r="AJ219" s="121" t="e">
        <f t="shared" ref="AJ219" si="814">AJ218/AJ217</f>
        <v>#DIV/0!</v>
      </c>
      <c r="AK219" s="121" t="e">
        <f t="shared" ref="AK219" si="815">AK218/AK217</f>
        <v>#DIV/0!</v>
      </c>
      <c r="AL219" s="121" t="e">
        <f t="shared" ref="AL219" si="816">AL218/AL217</f>
        <v>#DIV/0!</v>
      </c>
      <c r="AM219" s="121" t="e">
        <f t="shared" ref="AM219" si="817">AM218/AM217</f>
        <v>#DIV/0!</v>
      </c>
      <c r="AN219" s="121" t="e">
        <f t="shared" ref="AN219" si="818">AN218/AN217</f>
        <v>#DIV/0!</v>
      </c>
      <c r="AO219" s="121" t="e">
        <f t="shared" ref="AO219" si="819">AO218/AO217</f>
        <v>#DIV/0!</v>
      </c>
      <c r="AP219" s="126"/>
      <c r="AQ219" s="126"/>
      <c r="AR219" s="126"/>
      <c r="AS219" s="126"/>
      <c r="AT219" s="126"/>
      <c r="AU219" s="126"/>
      <c r="AV219" s="126"/>
      <c r="AW219" s="126"/>
      <c r="AX219" s="137"/>
      <c r="AY219" s="137"/>
      <c r="AZ219" s="137"/>
      <c r="BA219" s="137"/>
      <c r="BB219" s="137"/>
      <c r="BC219" s="137"/>
      <c r="BD219" s="137"/>
      <c r="BE219" s="137"/>
      <c r="BF219" s="137"/>
      <c r="BG219" s="137"/>
      <c r="BH219" s="137"/>
      <c r="BI219" s="137"/>
      <c r="BJ219" s="137"/>
      <c r="BK219" s="137"/>
      <c r="BL219" s="137"/>
      <c r="BM219" s="87"/>
      <c r="BN219" s="52">
        <v>22</v>
      </c>
    </row>
    <row r="220" spans="1:66" s="10" customFormat="1" ht="20.100000000000001" customHeight="1" x14ac:dyDescent="0.25">
      <c r="A220" s="39"/>
      <c r="B220" s="65" t="s">
        <v>100</v>
      </c>
      <c r="C220" s="138"/>
      <c r="D220" s="63">
        <f>+D217+1</f>
        <v>71</v>
      </c>
      <c r="E220" s="63">
        <v>48</v>
      </c>
      <c r="F220" s="63">
        <v>5</v>
      </c>
      <c r="G220" s="64" t="s">
        <v>137</v>
      </c>
      <c r="H220" s="74">
        <v>1</v>
      </c>
      <c r="I220" s="64" t="s">
        <v>45</v>
      </c>
      <c r="J220" s="64" t="s">
        <v>107</v>
      </c>
      <c r="K220" s="64" t="s">
        <v>120</v>
      </c>
      <c r="L220" s="63" t="s">
        <v>1185</v>
      </c>
      <c r="M220" s="63" t="s">
        <v>300</v>
      </c>
      <c r="N220" s="63" t="s">
        <v>336</v>
      </c>
      <c r="O220" s="63" t="s">
        <v>358</v>
      </c>
      <c r="P220" s="126" t="s">
        <v>12</v>
      </c>
      <c r="Q220" s="72">
        <v>9</v>
      </c>
      <c r="R220" s="72">
        <v>10</v>
      </c>
      <c r="S220" s="72">
        <v>4</v>
      </c>
      <c r="T220" s="125"/>
      <c r="U220" s="125"/>
      <c r="V220" s="125"/>
      <c r="W220" s="125"/>
      <c r="X220" s="125"/>
      <c r="Y220" s="125"/>
      <c r="Z220" s="125"/>
      <c r="AA220" s="125"/>
      <c r="AB220" s="125"/>
      <c r="AC220" s="262">
        <f>SUM(Q220:AB220)</f>
        <v>23</v>
      </c>
      <c r="AD220" s="294">
        <f>+Q220</f>
        <v>9</v>
      </c>
      <c r="AE220" s="315">
        <f>SUM($Q$10:R220)</f>
        <v>12733.062973664928</v>
      </c>
      <c r="AF220" s="315">
        <f>SUM($Q$10:S220)</f>
        <v>19904.058947340487</v>
      </c>
      <c r="AG220" s="315" t="e">
        <f>SUM($Q$10:T220)</f>
        <v>#DIV/0!</v>
      </c>
      <c r="AH220" s="315" t="e">
        <f>SUM($Q$10:U220)</f>
        <v>#DIV/0!</v>
      </c>
      <c r="AI220" s="315" t="e">
        <f>SUM($Q$10:V220)</f>
        <v>#DIV/0!</v>
      </c>
      <c r="AJ220" s="315" t="e">
        <f>SUM($Q$10:W220)</f>
        <v>#DIV/0!</v>
      </c>
      <c r="AK220" s="315" t="e">
        <f>SUM($Q$10:X220)</f>
        <v>#DIV/0!</v>
      </c>
      <c r="AL220" s="315" t="e">
        <f>SUM($Q$10:Y220)</f>
        <v>#DIV/0!</v>
      </c>
      <c r="AM220" s="315" t="e">
        <f>SUM($Q$10:Z220)</f>
        <v>#DIV/0!</v>
      </c>
      <c r="AN220" s="315" t="e">
        <f>SUM($Q$10:AA220)</f>
        <v>#DIV/0!</v>
      </c>
      <c r="AO220" s="315" t="e">
        <f>SUM($Q$10:AB220)</f>
        <v>#DIV/0!</v>
      </c>
      <c r="AP220" s="126"/>
      <c r="AQ220" s="126"/>
      <c r="AR220" s="126"/>
      <c r="AS220" s="126"/>
      <c r="AT220" s="126"/>
      <c r="AU220" s="126"/>
      <c r="AV220" s="126"/>
      <c r="AW220" s="126"/>
      <c r="AX220" s="137"/>
      <c r="AY220" s="137"/>
      <c r="AZ220" s="137"/>
      <c r="BA220" s="137"/>
      <c r="BB220" s="137"/>
      <c r="BC220" s="137"/>
      <c r="BD220" s="137"/>
      <c r="BE220" s="137"/>
      <c r="BF220" s="137"/>
      <c r="BG220" s="137"/>
      <c r="BH220" s="137"/>
      <c r="BI220" s="137"/>
      <c r="BJ220" s="137"/>
      <c r="BK220" s="137"/>
      <c r="BL220" s="137"/>
      <c r="BM220" s="87"/>
      <c r="BN220" s="52"/>
    </row>
    <row r="221" spans="1:66" s="10" customFormat="1" ht="20.100000000000001" customHeight="1" x14ac:dyDescent="0.25">
      <c r="A221" s="39"/>
      <c r="B221" s="65"/>
      <c r="C221" s="138"/>
      <c r="D221" s="63"/>
      <c r="E221" s="63"/>
      <c r="F221" s="63"/>
      <c r="G221" s="64" t="s">
        <v>137</v>
      </c>
      <c r="H221" s="74"/>
      <c r="I221" s="64"/>
      <c r="J221" s="64"/>
      <c r="K221" s="64" t="s">
        <v>120</v>
      </c>
      <c r="L221" s="63" t="s">
        <v>1185</v>
      </c>
      <c r="M221" s="63" t="s">
        <v>300</v>
      </c>
      <c r="N221" s="63" t="s">
        <v>336</v>
      </c>
      <c r="O221" s="63" t="s">
        <v>358</v>
      </c>
      <c r="P221" s="126" t="s">
        <v>13</v>
      </c>
      <c r="Q221" s="72">
        <v>9</v>
      </c>
      <c r="R221" s="72">
        <v>10</v>
      </c>
      <c r="S221" s="72">
        <v>4</v>
      </c>
      <c r="T221" s="124"/>
      <c r="U221" s="124"/>
      <c r="V221" s="124"/>
      <c r="W221" s="124"/>
      <c r="X221" s="124"/>
      <c r="Y221" s="124"/>
      <c r="Z221" s="367"/>
      <c r="AA221" s="124"/>
      <c r="AB221" s="124"/>
      <c r="AC221" s="262">
        <f>SUM(Q221:AB221)</f>
        <v>23</v>
      </c>
      <c r="AD221" s="294">
        <f>+Q221</f>
        <v>9</v>
      </c>
      <c r="AE221" s="315">
        <f>SUM($Q$11:R221)</f>
        <v>12752.062973664928</v>
      </c>
      <c r="AF221" s="315">
        <f>SUM($Q$11:S221)</f>
        <v>19927.058947340487</v>
      </c>
      <c r="AG221" s="315" t="e">
        <f>SUM($Q$11:T221)</f>
        <v>#DIV/0!</v>
      </c>
      <c r="AH221" s="315" t="e">
        <f>SUM($Q$11:U221)</f>
        <v>#DIV/0!</v>
      </c>
      <c r="AI221" s="315" t="e">
        <f>SUM($Q$11:V221)</f>
        <v>#DIV/0!</v>
      </c>
      <c r="AJ221" s="315" t="e">
        <f>SUM($Q$11:W221)</f>
        <v>#DIV/0!</v>
      </c>
      <c r="AK221" s="315" t="e">
        <f>SUM($Q$11:X221)</f>
        <v>#DIV/0!</v>
      </c>
      <c r="AL221" s="315" t="e">
        <f>SUM($Q$11:Y221)</f>
        <v>#DIV/0!</v>
      </c>
      <c r="AM221" s="315" t="e">
        <f>SUM($Q$11:Z221)</f>
        <v>#DIV/0!</v>
      </c>
      <c r="AN221" s="315" t="e">
        <f>SUM($Q$11:AA221)</f>
        <v>#DIV/0!</v>
      </c>
      <c r="AO221" s="315" t="e">
        <f>SUM($Q$11:AB221)</f>
        <v>#DIV/0!</v>
      </c>
      <c r="AP221" s="126" t="s">
        <v>1180</v>
      </c>
      <c r="AQ221" s="126" t="s">
        <v>1181</v>
      </c>
      <c r="AR221" s="126" t="s">
        <v>713</v>
      </c>
      <c r="AS221" s="126" t="s">
        <v>1063</v>
      </c>
      <c r="AT221" s="126" t="s">
        <v>1062</v>
      </c>
      <c r="AU221" s="126" t="s">
        <v>1216</v>
      </c>
      <c r="AV221" s="126"/>
      <c r="AW221" s="126"/>
      <c r="AX221" s="137"/>
      <c r="AY221" s="137"/>
      <c r="AZ221" s="137"/>
      <c r="BA221" s="137"/>
      <c r="BB221" s="137"/>
      <c r="BC221" s="137"/>
      <c r="BD221" s="137"/>
      <c r="BE221" s="137"/>
      <c r="BF221" s="137"/>
      <c r="BG221" s="137"/>
      <c r="BH221" s="137"/>
      <c r="BI221" s="137"/>
      <c r="BJ221" s="137"/>
      <c r="BK221" s="137"/>
      <c r="BL221" s="137"/>
      <c r="BM221" s="87"/>
      <c r="BN221" s="52"/>
    </row>
    <row r="222" spans="1:66" s="10" customFormat="1" ht="20.100000000000001" customHeight="1" x14ac:dyDescent="0.25">
      <c r="A222" s="39"/>
      <c r="B222" s="65"/>
      <c r="C222" s="138"/>
      <c r="D222" s="63"/>
      <c r="E222" s="63"/>
      <c r="F222" s="63"/>
      <c r="G222" s="64" t="s">
        <v>137</v>
      </c>
      <c r="H222" s="74"/>
      <c r="I222" s="64"/>
      <c r="J222" s="64"/>
      <c r="K222" s="64" t="s">
        <v>120</v>
      </c>
      <c r="L222" s="63" t="s">
        <v>1185</v>
      </c>
      <c r="M222" s="63" t="s">
        <v>300</v>
      </c>
      <c r="N222" s="63" t="s">
        <v>336</v>
      </c>
      <c r="O222" s="63" t="s">
        <v>358</v>
      </c>
      <c r="P222" s="126" t="s">
        <v>14</v>
      </c>
      <c r="Q222" s="278">
        <f t="shared" ref="Q222:S222" si="820">+Q221/Q220</f>
        <v>1</v>
      </c>
      <c r="R222" s="278">
        <f t="shared" si="820"/>
        <v>1</v>
      </c>
      <c r="S222" s="278">
        <f t="shared" si="820"/>
        <v>1</v>
      </c>
      <c r="T222" s="317">
        <f t="shared" ref="T222:AB222" si="821">IFERROR(T221/T220,0)</f>
        <v>0</v>
      </c>
      <c r="U222" s="317">
        <f t="shared" si="821"/>
        <v>0</v>
      </c>
      <c r="V222" s="317">
        <f t="shared" si="821"/>
        <v>0</v>
      </c>
      <c r="W222" s="317">
        <f t="shared" si="821"/>
        <v>0</v>
      </c>
      <c r="X222" s="317">
        <f t="shared" si="821"/>
        <v>0</v>
      </c>
      <c r="Y222" s="317">
        <f t="shared" si="821"/>
        <v>0</v>
      </c>
      <c r="Z222" s="317">
        <f t="shared" si="821"/>
        <v>0</v>
      </c>
      <c r="AA222" s="317">
        <f t="shared" si="821"/>
        <v>0</v>
      </c>
      <c r="AB222" s="317">
        <f t="shared" si="821"/>
        <v>0</v>
      </c>
      <c r="AC222" s="278">
        <f>+AC221/AC220</f>
        <v>1</v>
      </c>
      <c r="AD222" s="121">
        <f>AD221/AD220</f>
        <v>1</v>
      </c>
      <c r="AE222" s="121">
        <f t="shared" ref="AE222" si="822">AE221/AE220</f>
        <v>1.0014921782794366</v>
      </c>
      <c r="AF222" s="121">
        <f t="shared" ref="AF222" si="823">AF221/AF220</f>
        <v>1.0011555432015575</v>
      </c>
      <c r="AG222" s="121" t="e">
        <f t="shared" ref="AG222" si="824">AG221/AG220</f>
        <v>#DIV/0!</v>
      </c>
      <c r="AH222" s="121" t="e">
        <f t="shared" ref="AH222" si="825">AH221/AH220</f>
        <v>#DIV/0!</v>
      </c>
      <c r="AI222" s="121" t="e">
        <f t="shared" ref="AI222" si="826">AI221/AI220</f>
        <v>#DIV/0!</v>
      </c>
      <c r="AJ222" s="121" t="e">
        <f t="shared" ref="AJ222" si="827">AJ221/AJ220</f>
        <v>#DIV/0!</v>
      </c>
      <c r="AK222" s="121" t="e">
        <f t="shared" ref="AK222" si="828">AK221/AK220</f>
        <v>#DIV/0!</v>
      </c>
      <c r="AL222" s="121" t="e">
        <f t="shared" ref="AL222" si="829">AL221/AL220</f>
        <v>#DIV/0!</v>
      </c>
      <c r="AM222" s="121" t="e">
        <f t="shared" ref="AM222" si="830">AM221/AM220</f>
        <v>#DIV/0!</v>
      </c>
      <c r="AN222" s="121" t="e">
        <f t="shared" ref="AN222" si="831">AN221/AN220</f>
        <v>#DIV/0!</v>
      </c>
      <c r="AO222" s="121" t="e">
        <f t="shared" ref="AO222" si="832">AO221/AO220</f>
        <v>#DIV/0!</v>
      </c>
      <c r="AP222" s="126"/>
      <c r="AQ222" s="126"/>
      <c r="AR222" s="126"/>
      <c r="AS222" s="126"/>
      <c r="AT222" s="126"/>
      <c r="AU222" s="126"/>
      <c r="AV222" s="126"/>
      <c r="AW222" s="126"/>
      <c r="AX222" s="137"/>
      <c r="AY222" s="137"/>
      <c r="AZ222" s="137"/>
      <c r="BA222" s="137"/>
      <c r="BB222" s="137"/>
      <c r="BC222" s="137"/>
      <c r="BD222" s="137"/>
      <c r="BE222" s="137"/>
      <c r="BF222" s="137"/>
      <c r="BG222" s="137"/>
      <c r="BH222" s="137"/>
      <c r="BI222" s="137"/>
      <c r="BJ222" s="137"/>
      <c r="BK222" s="137"/>
      <c r="BL222" s="137"/>
      <c r="BM222" s="87"/>
      <c r="BN222" s="52">
        <v>23</v>
      </c>
    </row>
    <row r="223" spans="1:66" s="10" customFormat="1" ht="101.25" customHeight="1" x14ac:dyDescent="0.25">
      <c r="A223" s="39"/>
      <c r="B223" s="65" t="s">
        <v>100</v>
      </c>
      <c r="C223" s="138"/>
      <c r="D223" s="63">
        <f>+D220+1</f>
        <v>72</v>
      </c>
      <c r="E223" s="63">
        <v>49</v>
      </c>
      <c r="F223" s="63">
        <v>1</v>
      </c>
      <c r="G223" s="64" t="s">
        <v>180</v>
      </c>
      <c r="H223" s="74">
        <v>1</v>
      </c>
      <c r="I223" s="64" t="s">
        <v>45</v>
      </c>
      <c r="J223" s="64" t="s">
        <v>107</v>
      </c>
      <c r="K223" s="64" t="s">
        <v>120</v>
      </c>
      <c r="L223" s="63" t="s">
        <v>423</v>
      </c>
      <c r="M223" s="63" t="s">
        <v>298</v>
      </c>
      <c r="N223" s="63" t="s">
        <v>337</v>
      </c>
      <c r="O223" s="63" t="s">
        <v>338</v>
      </c>
      <c r="P223" s="126" t="s">
        <v>12</v>
      </c>
      <c r="Q223" s="72">
        <v>338</v>
      </c>
      <c r="R223" s="72">
        <v>267</v>
      </c>
      <c r="S223" s="72">
        <v>297</v>
      </c>
      <c r="T223" s="124"/>
      <c r="U223" s="124"/>
      <c r="V223" s="124"/>
      <c r="W223" s="124"/>
      <c r="X223" s="124"/>
      <c r="Y223" s="124"/>
      <c r="Z223" s="367"/>
      <c r="AA223" s="124"/>
      <c r="AB223" s="124"/>
      <c r="AC223" s="72">
        <f>SUM(Q223:AB223)</f>
        <v>902</v>
      </c>
      <c r="AD223" s="294">
        <f>+Q223</f>
        <v>338</v>
      </c>
      <c r="AE223" s="315">
        <f>SUM($Q$10:R223)</f>
        <v>13359.062973664928</v>
      </c>
      <c r="AF223" s="315">
        <f>SUM($Q$10:S223)</f>
        <v>20832.058947340487</v>
      </c>
      <c r="AG223" s="315" t="e">
        <f>SUM($Q$10:T223)</f>
        <v>#DIV/0!</v>
      </c>
      <c r="AH223" s="315" t="e">
        <f>SUM($Q$10:U223)</f>
        <v>#DIV/0!</v>
      </c>
      <c r="AI223" s="315" t="e">
        <f>SUM($Q$10:V223)</f>
        <v>#DIV/0!</v>
      </c>
      <c r="AJ223" s="315" t="e">
        <f>SUM($Q$10:W223)</f>
        <v>#DIV/0!</v>
      </c>
      <c r="AK223" s="315" t="e">
        <f>SUM($Q$10:X223)</f>
        <v>#DIV/0!</v>
      </c>
      <c r="AL223" s="315" t="e">
        <f>SUM($Q$10:Y223)</f>
        <v>#DIV/0!</v>
      </c>
      <c r="AM223" s="315" t="e">
        <f>SUM($Q$10:Z223)</f>
        <v>#DIV/0!</v>
      </c>
      <c r="AN223" s="315" t="e">
        <f>SUM($Q$10:AA223)</f>
        <v>#DIV/0!</v>
      </c>
      <c r="AO223" s="315" t="e">
        <f>SUM($Q$10:AB223)</f>
        <v>#DIV/0!</v>
      </c>
      <c r="AP223" s="126"/>
      <c r="AQ223" s="126"/>
      <c r="AR223" s="126"/>
      <c r="AS223" s="126"/>
      <c r="AT223" s="126"/>
      <c r="AU223" s="126"/>
      <c r="AV223" s="126"/>
      <c r="AW223" s="126"/>
      <c r="AX223" s="137"/>
      <c r="AY223" s="137"/>
      <c r="AZ223" s="137"/>
      <c r="BA223" s="137"/>
      <c r="BB223" s="137"/>
      <c r="BC223" s="137"/>
      <c r="BD223" s="137"/>
      <c r="BE223" s="137"/>
      <c r="BF223" s="137"/>
      <c r="BG223" s="137"/>
      <c r="BH223" s="137"/>
      <c r="BI223" s="137"/>
      <c r="BJ223" s="137"/>
      <c r="BK223" s="137"/>
      <c r="BL223" s="137"/>
      <c r="BM223" s="87"/>
      <c r="BN223" s="52"/>
    </row>
    <row r="224" spans="1:66" s="10" customFormat="1" ht="20.100000000000001" customHeight="1" x14ac:dyDescent="0.25">
      <c r="A224" s="39"/>
      <c r="B224" s="65"/>
      <c r="C224" s="138"/>
      <c r="D224" s="63"/>
      <c r="E224" s="63"/>
      <c r="F224" s="63"/>
      <c r="G224" s="64" t="s">
        <v>180</v>
      </c>
      <c r="H224" s="74"/>
      <c r="I224" s="64"/>
      <c r="J224" s="64"/>
      <c r="K224" s="64" t="s">
        <v>120</v>
      </c>
      <c r="L224" s="63" t="s">
        <v>596</v>
      </c>
      <c r="M224" s="63" t="s">
        <v>298</v>
      </c>
      <c r="N224" s="63" t="s">
        <v>337</v>
      </c>
      <c r="O224" s="63" t="s">
        <v>338</v>
      </c>
      <c r="P224" s="126" t="s">
        <v>13</v>
      </c>
      <c r="Q224" s="72">
        <v>330</v>
      </c>
      <c r="R224" s="72">
        <v>230</v>
      </c>
      <c r="S224" s="72">
        <v>256</v>
      </c>
      <c r="T224" s="124"/>
      <c r="U224" s="124"/>
      <c r="V224" s="124"/>
      <c r="W224" s="124"/>
      <c r="X224" s="124"/>
      <c r="Y224" s="124"/>
      <c r="Z224" s="367"/>
      <c r="AA224" s="124"/>
      <c r="AB224" s="124"/>
      <c r="AC224" s="72">
        <f>SUM(Q224:AB224)</f>
        <v>816</v>
      </c>
      <c r="AD224" s="294">
        <f>+Q224</f>
        <v>330</v>
      </c>
      <c r="AE224" s="315">
        <f>SUM($Q$11:R224)</f>
        <v>13919.062973664928</v>
      </c>
      <c r="AF224" s="315">
        <f>SUM($Q$11:S224)</f>
        <v>21648.058947340487</v>
      </c>
      <c r="AG224" s="315" t="e">
        <f>SUM($Q$11:T224)</f>
        <v>#DIV/0!</v>
      </c>
      <c r="AH224" s="315" t="e">
        <f>SUM($Q$11:U224)</f>
        <v>#DIV/0!</v>
      </c>
      <c r="AI224" s="315" t="e">
        <f>SUM($Q$11:V224)</f>
        <v>#DIV/0!</v>
      </c>
      <c r="AJ224" s="315" t="e">
        <f>SUM($Q$11:W224)</f>
        <v>#DIV/0!</v>
      </c>
      <c r="AK224" s="315" t="e">
        <f>SUM($Q$11:X224)</f>
        <v>#DIV/0!</v>
      </c>
      <c r="AL224" s="315" t="e">
        <f>SUM($Q$11:Y224)</f>
        <v>#DIV/0!</v>
      </c>
      <c r="AM224" s="315" t="e">
        <f>SUM($Q$11:Z224)</f>
        <v>#DIV/0!</v>
      </c>
      <c r="AN224" s="315" t="e">
        <f>SUM($Q$11:AA224)</f>
        <v>#DIV/0!</v>
      </c>
      <c r="AO224" s="315" t="e">
        <f>SUM($Q$11:AB224)</f>
        <v>#DIV/0!</v>
      </c>
      <c r="AP224" s="126" t="s">
        <v>756</v>
      </c>
      <c r="AQ224" s="126" t="s">
        <v>757</v>
      </c>
      <c r="AR224" s="126" t="s">
        <v>756</v>
      </c>
      <c r="AS224" s="126" t="s">
        <v>757</v>
      </c>
      <c r="AT224" s="126" t="s">
        <v>756</v>
      </c>
      <c r="AU224" s="126" t="s">
        <v>861</v>
      </c>
      <c r="AV224" s="126"/>
      <c r="AW224" s="126"/>
      <c r="AX224" s="137"/>
      <c r="AY224" s="137"/>
      <c r="AZ224" s="137"/>
      <c r="BA224" s="137"/>
      <c r="BB224" s="137"/>
      <c r="BC224" s="137"/>
      <c r="BD224" s="137"/>
      <c r="BE224" s="137"/>
      <c r="BF224" s="137"/>
      <c r="BG224" s="137"/>
      <c r="BH224" s="137"/>
      <c r="BI224" s="137"/>
      <c r="BJ224" s="137"/>
      <c r="BK224" s="137"/>
      <c r="BL224" s="137"/>
      <c r="BM224" s="87"/>
      <c r="BN224" s="52"/>
    </row>
    <row r="225" spans="1:66" s="10" customFormat="1" ht="20.100000000000001" customHeight="1" x14ac:dyDescent="0.25">
      <c r="A225" s="39"/>
      <c r="B225" s="65"/>
      <c r="C225" s="138"/>
      <c r="D225" s="63"/>
      <c r="E225" s="63"/>
      <c r="F225" s="63"/>
      <c r="G225" s="64" t="s">
        <v>180</v>
      </c>
      <c r="H225" s="74"/>
      <c r="I225" s="64"/>
      <c r="J225" s="64"/>
      <c r="K225" s="64" t="s">
        <v>120</v>
      </c>
      <c r="L225" s="63" t="s">
        <v>597</v>
      </c>
      <c r="M225" s="63" t="s">
        <v>298</v>
      </c>
      <c r="N225" s="63" t="s">
        <v>337</v>
      </c>
      <c r="O225" s="63" t="s">
        <v>338</v>
      </c>
      <c r="P225" s="126" t="s">
        <v>14</v>
      </c>
      <c r="Q225" s="278">
        <f t="shared" ref="Q225:AB225" si="833">+Q224/Q223</f>
        <v>0.97633136094674555</v>
      </c>
      <c r="R225" s="278">
        <f t="shared" si="833"/>
        <v>0.86142322097378277</v>
      </c>
      <c r="S225" s="278">
        <f t="shared" si="833"/>
        <v>0.86195286195286192</v>
      </c>
      <c r="T225" s="278" t="e">
        <f t="shared" si="833"/>
        <v>#DIV/0!</v>
      </c>
      <c r="U225" s="278" t="e">
        <f t="shared" si="833"/>
        <v>#DIV/0!</v>
      </c>
      <c r="V225" s="278" t="e">
        <f t="shared" si="833"/>
        <v>#DIV/0!</v>
      </c>
      <c r="W225" s="278" t="e">
        <f t="shared" si="833"/>
        <v>#DIV/0!</v>
      </c>
      <c r="X225" s="278" t="e">
        <f t="shared" si="833"/>
        <v>#DIV/0!</v>
      </c>
      <c r="Y225" s="278" t="e">
        <f t="shared" si="833"/>
        <v>#DIV/0!</v>
      </c>
      <c r="Z225" s="278" t="e">
        <f t="shared" si="833"/>
        <v>#DIV/0!</v>
      </c>
      <c r="AA225" s="278" t="e">
        <f t="shared" si="833"/>
        <v>#DIV/0!</v>
      </c>
      <c r="AB225" s="278" t="e">
        <f t="shared" si="833"/>
        <v>#DIV/0!</v>
      </c>
      <c r="AC225" s="278">
        <f>+AC224/AC223</f>
        <v>0.90465631929046564</v>
      </c>
      <c r="AD225" s="121">
        <f>AD224/AD223</f>
        <v>0.97633136094674555</v>
      </c>
      <c r="AE225" s="121">
        <f t="shared" ref="AE225" si="834">AE224/AE223</f>
        <v>1.0419191077326264</v>
      </c>
      <c r="AF225" s="121">
        <f t="shared" ref="AF225" si="835">AF224/AF223</f>
        <v>1.0391703960737964</v>
      </c>
      <c r="AG225" s="121" t="e">
        <f t="shared" ref="AG225" si="836">AG224/AG223</f>
        <v>#DIV/0!</v>
      </c>
      <c r="AH225" s="121" t="e">
        <f t="shared" ref="AH225" si="837">AH224/AH223</f>
        <v>#DIV/0!</v>
      </c>
      <c r="AI225" s="121" t="e">
        <f t="shared" ref="AI225" si="838">AI224/AI223</f>
        <v>#DIV/0!</v>
      </c>
      <c r="AJ225" s="121" t="e">
        <f t="shared" ref="AJ225" si="839">AJ224/AJ223</f>
        <v>#DIV/0!</v>
      </c>
      <c r="AK225" s="121" t="e">
        <f t="shared" ref="AK225" si="840">AK224/AK223</f>
        <v>#DIV/0!</v>
      </c>
      <c r="AL225" s="121" t="e">
        <f t="shared" ref="AL225" si="841">AL224/AL223</f>
        <v>#DIV/0!</v>
      </c>
      <c r="AM225" s="121" t="e">
        <f t="shared" ref="AM225" si="842">AM224/AM223</f>
        <v>#DIV/0!</v>
      </c>
      <c r="AN225" s="121" t="e">
        <f t="shared" ref="AN225" si="843">AN224/AN223</f>
        <v>#DIV/0!</v>
      </c>
      <c r="AO225" s="121" t="e">
        <f t="shared" ref="AO225" si="844">AO224/AO223</f>
        <v>#DIV/0!</v>
      </c>
      <c r="AP225" s="126"/>
      <c r="AQ225" s="126"/>
      <c r="AR225" s="126"/>
      <c r="AS225" s="126"/>
      <c r="AT225" s="126"/>
      <c r="AU225" s="126"/>
      <c r="AV225" s="126"/>
      <c r="AW225" s="126"/>
      <c r="AX225" s="137"/>
      <c r="AY225" s="137"/>
      <c r="AZ225" s="137"/>
      <c r="BA225" s="137"/>
      <c r="BB225" s="137"/>
      <c r="BC225" s="137"/>
      <c r="BD225" s="137"/>
      <c r="BE225" s="137"/>
      <c r="BF225" s="137"/>
      <c r="BG225" s="137"/>
      <c r="BH225" s="137"/>
      <c r="BI225" s="137"/>
      <c r="BJ225" s="137"/>
      <c r="BK225" s="137"/>
      <c r="BL225" s="137"/>
      <c r="BM225" s="87"/>
      <c r="BN225" s="52">
        <v>24</v>
      </c>
    </row>
    <row r="226" spans="1:66" s="10" customFormat="1" ht="64.5" customHeight="1" x14ac:dyDescent="0.25">
      <c r="A226" s="39"/>
      <c r="B226" s="65" t="s">
        <v>100</v>
      </c>
      <c r="C226" s="138"/>
      <c r="D226" s="63">
        <f>+D223+1</f>
        <v>73</v>
      </c>
      <c r="E226" s="63">
        <v>50</v>
      </c>
      <c r="F226" s="63">
        <v>2</v>
      </c>
      <c r="G226" s="64" t="s">
        <v>137</v>
      </c>
      <c r="H226" s="74">
        <v>1</v>
      </c>
      <c r="I226" s="64" t="s">
        <v>45</v>
      </c>
      <c r="J226" s="64" t="s">
        <v>107</v>
      </c>
      <c r="K226" s="64" t="s">
        <v>120</v>
      </c>
      <c r="L226" s="63" t="s">
        <v>567</v>
      </c>
      <c r="M226" s="63" t="s">
        <v>298</v>
      </c>
      <c r="N226" s="63" t="s">
        <v>337</v>
      </c>
      <c r="O226" s="63" t="s">
        <v>338</v>
      </c>
      <c r="P226" s="126" t="s">
        <v>12</v>
      </c>
      <c r="Q226" s="72">
        <v>6</v>
      </c>
      <c r="R226" s="72">
        <v>1</v>
      </c>
      <c r="S226" s="72">
        <v>6</v>
      </c>
      <c r="T226" s="124"/>
      <c r="U226" s="124"/>
      <c r="V226" s="124"/>
      <c r="W226" s="124"/>
      <c r="X226" s="124"/>
      <c r="Y226" s="124"/>
      <c r="Z226" s="367"/>
      <c r="AA226" s="124"/>
      <c r="AB226" s="124"/>
      <c r="AC226" s="72">
        <f>SUM(Q226:AB226)</f>
        <v>13</v>
      </c>
      <c r="AD226" s="294">
        <f>+Q226</f>
        <v>6</v>
      </c>
      <c r="AE226" s="315">
        <f>SUM($Q$10:R226)</f>
        <v>13927.900728246848</v>
      </c>
      <c r="AF226" s="315">
        <f>SUM($Q$10:S226)</f>
        <v>21663.75865478436</v>
      </c>
      <c r="AG226" s="315" t="e">
        <f>SUM($Q$10:T226)</f>
        <v>#DIV/0!</v>
      </c>
      <c r="AH226" s="315" t="e">
        <f>SUM($Q$10:U226)</f>
        <v>#DIV/0!</v>
      </c>
      <c r="AI226" s="315" t="e">
        <f>SUM($Q$10:V226)</f>
        <v>#DIV/0!</v>
      </c>
      <c r="AJ226" s="315" t="e">
        <f>SUM($Q$10:W226)</f>
        <v>#DIV/0!</v>
      </c>
      <c r="AK226" s="315" t="e">
        <f>SUM($Q$10:X226)</f>
        <v>#DIV/0!</v>
      </c>
      <c r="AL226" s="315" t="e">
        <f>SUM($Q$10:Y226)</f>
        <v>#DIV/0!</v>
      </c>
      <c r="AM226" s="315" t="e">
        <f>SUM($Q$10:Z226)</f>
        <v>#DIV/0!</v>
      </c>
      <c r="AN226" s="315" t="e">
        <f>SUM($Q$10:AA226)</f>
        <v>#DIV/0!</v>
      </c>
      <c r="AO226" s="315" t="e">
        <f>SUM($Q$10:AB226)</f>
        <v>#DIV/0!</v>
      </c>
      <c r="AP226" s="126"/>
      <c r="AQ226" s="126"/>
      <c r="AR226" s="126"/>
      <c r="AS226" s="126"/>
      <c r="AT226" s="126"/>
      <c r="AU226" s="126"/>
      <c r="AV226" s="126"/>
      <c r="AW226" s="126"/>
      <c r="AX226" s="137"/>
      <c r="AY226" s="137"/>
      <c r="AZ226" s="137"/>
      <c r="BA226" s="137"/>
      <c r="BB226" s="137"/>
      <c r="BC226" s="137"/>
      <c r="BD226" s="137"/>
      <c r="BE226" s="137"/>
      <c r="BF226" s="137"/>
      <c r="BG226" s="137"/>
      <c r="BH226" s="137"/>
      <c r="BI226" s="137"/>
      <c r="BJ226" s="137"/>
      <c r="BK226" s="137"/>
      <c r="BL226" s="137"/>
      <c r="BM226" s="87"/>
      <c r="BN226" s="52"/>
    </row>
    <row r="227" spans="1:66" s="10" customFormat="1" ht="20.100000000000001" customHeight="1" x14ac:dyDescent="0.25">
      <c r="A227" s="39"/>
      <c r="B227" s="65"/>
      <c r="C227" s="138"/>
      <c r="D227" s="63"/>
      <c r="E227" s="63"/>
      <c r="F227" s="63"/>
      <c r="G227" s="64" t="s">
        <v>137</v>
      </c>
      <c r="H227" s="74"/>
      <c r="I227" s="64"/>
      <c r="J227" s="64"/>
      <c r="K227" s="64" t="s">
        <v>120</v>
      </c>
      <c r="L227" s="63" t="s">
        <v>594</v>
      </c>
      <c r="M227" s="63" t="s">
        <v>298</v>
      </c>
      <c r="N227" s="63" t="s">
        <v>337</v>
      </c>
      <c r="O227" s="63" t="s">
        <v>338</v>
      </c>
      <c r="P227" s="126" t="s">
        <v>13</v>
      </c>
      <c r="Q227" s="72">
        <v>6</v>
      </c>
      <c r="R227" s="72">
        <v>1</v>
      </c>
      <c r="S227" s="72">
        <v>6</v>
      </c>
      <c r="T227" s="124"/>
      <c r="U227" s="124"/>
      <c r="V227" s="124"/>
      <c r="W227" s="124"/>
      <c r="X227" s="124"/>
      <c r="Y227" s="124"/>
      <c r="Z227" s="367"/>
      <c r="AA227" s="124"/>
      <c r="AB227" s="124"/>
      <c r="AC227" s="72">
        <f>SUM(Q227:AB227)</f>
        <v>13</v>
      </c>
      <c r="AD227" s="294">
        <f>+Q227</f>
        <v>6</v>
      </c>
      <c r="AE227" s="315">
        <f>SUM($Q$11:R227)</f>
        <v>13934.900728246848</v>
      </c>
      <c r="AF227" s="315">
        <f>SUM($Q$11:S227)</f>
        <v>21676.75865478436</v>
      </c>
      <c r="AG227" s="315" t="e">
        <f>SUM($Q$11:T227)</f>
        <v>#DIV/0!</v>
      </c>
      <c r="AH227" s="315" t="e">
        <f>SUM($Q$11:U227)</f>
        <v>#DIV/0!</v>
      </c>
      <c r="AI227" s="315" t="e">
        <f>SUM($Q$11:V227)</f>
        <v>#DIV/0!</v>
      </c>
      <c r="AJ227" s="315" t="e">
        <f>SUM($Q$11:W227)</f>
        <v>#DIV/0!</v>
      </c>
      <c r="AK227" s="315" t="e">
        <f>SUM($Q$11:X227)</f>
        <v>#DIV/0!</v>
      </c>
      <c r="AL227" s="315" t="e">
        <f>SUM($Q$11:Y227)</f>
        <v>#DIV/0!</v>
      </c>
      <c r="AM227" s="315" t="e">
        <f>SUM($Q$11:Z227)</f>
        <v>#DIV/0!</v>
      </c>
      <c r="AN227" s="315" t="e">
        <f>SUM($Q$11:AA227)</f>
        <v>#DIV/0!</v>
      </c>
      <c r="AO227" s="315" t="e">
        <f>SUM($Q$11:AB227)</f>
        <v>#DIV/0!</v>
      </c>
      <c r="AP227" s="126" t="s">
        <v>978</v>
      </c>
      <c r="AQ227" s="126" t="s">
        <v>979</v>
      </c>
      <c r="AR227" s="126" t="s">
        <v>978</v>
      </c>
      <c r="AS227" s="428" t="s">
        <v>980</v>
      </c>
      <c r="AT227" s="126" t="s">
        <v>978</v>
      </c>
      <c r="AU227" s="429" t="s">
        <v>981</v>
      </c>
      <c r="AV227" s="126"/>
      <c r="AW227" s="126"/>
      <c r="AX227" s="137"/>
      <c r="AY227" s="137"/>
      <c r="AZ227" s="137"/>
      <c r="BA227" s="137"/>
      <c r="BB227" s="137"/>
      <c r="BC227" s="137"/>
      <c r="BD227" s="137"/>
      <c r="BE227" s="137"/>
      <c r="BF227" s="137"/>
      <c r="BG227" s="137"/>
      <c r="BH227" s="137"/>
      <c r="BI227" s="137"/>
      <c r="BJ227" s="137"/>
      <c r="BK227" s="137"/>
      <c r="BL227" s="137"/>
      <c r="BM227" s="87"/>
      <c r="BN227" s="52"/>
    </row>
    <row r="228" spans="1:66" s="10" customFormat="1" ht="20.100000000000001" customHeight="1" x14ac:dyDescent="0.25">
      <c r="A228" s="39"/>
      <c r="B228" s="65"/>
      <c r="C228" s="138"/>
      <c r="D228" s="63"/>
      <c r="E228" s="63"/>
      <c r="F228" s="63"/>
      <c r="G228" s="64" t="s">
        <v>137</v>
      </c>
      <c r="H228" s="74"/>
      <c r="I228" s="64"/>
      <c r="J228" s="64"/>
      <c r="K228" s="64" t="s">
        <v>120</v>
      </c>
      <c r="L228" s="63" t="s">
        <v>595</v>
      </c>
      <c r="M228" s="63" t="s">
        <v>298</v>
      </c>
      <c r="N228" s="63" t="s">
        <v>337</v>
      </c>
      <c r="O228" s="63" t="s">
        <v>338</v>
      </c>
      <c r="P228" s="126" t="s">
        <v>14</v>
      </c>
      <c r="Q228" s="278">
        <f t="shared" ref="Q228:AB228" si="845">+Q227/Q226</f>
        <v>1</v>
      </c>
      <c r="R228" s="278">
        <f t="shared" si="845"/>
        <v>1</v>
      </c>
      <c r="S228" s="278">
        <f t="shared" si="845"/>
        <v>1</v>
      </c>
      <c r="T228" s="278" t="e">
        <f t="shared" si="845"/>
        <v>#DIV/0!</v>
      </c>
      <c r="U228" s="278" t="e">
        <f t="shared" si="845"/>
        <v>#DIV/0!</v>
      </c>
      <c r="V228" s="278" t="e">
        <f t="shared" si="845"/>
        <v>#DIV/0!</v>
      </c>
      <c r="W228" s="278" t="e">
        <f t="shared" si="845"/>
        <v>#DIV/0!</v>
      </c>
      <c r="X228" s="278" t="e">
        <f t="shared" si="845"/>
        <v>#DIV/0!</v>
      </c>
      <c r="Y228" s="278" t="e">
        <f t="shared" si="845"/>
        <v>#DIV/0!</v>
      </c>
      <c r="Z228" s="278" t="e">
        <f t="shared" si="845"/>
        <v>#DIV/0!</v>
      </c>
      <c r="AA228" s="278" t="e">
        <f t="shared" si="845"/>
        <v>#DIV/0!</v>
      </c>
      <c r="AB228" s="278" t="e">
        <f t="shared" si="845"/>
        <v>#DIV/0!</v>
      </c>
      <c r="AC228" s="278">
        <f>+AC227/AC226</f>
        <v>1</v>
      </c>
      <c r="AD228" s="121">
        <f>AD227/AD226</f>
        <v>1</v>
      </c>
      <c r="AE228" s="121">
        <f t="shared" ref="AE228" si="846">AE227/AE226</f>
        <v>1.0005025883036203</v>
      </c>
      <c r="AF228" s="121">
        <f t="shared" ref="AF228" si="847">AF227/AF226</f>
        <v>1.0006000805403696</v>
      </c>
      <c r="AG228" s="121" t="e">
        <f t="shared" ref="AG228" si="848">AG227/AG226</f>
        <v>#DIV/0!</v>
      </c>
      <c r="AH228" s="121" t="e">
        <f t="shared" ref="AH228" si="849">AH227/AH226</f>
        <v>#DIV/0!</v>
      </c>
      <c r="AI228" s="121" t="e">
        <f t="shared" ref="AI228" si="850">AI227/AI226</f>
        <v>#DIV/0!</v>
      </c>
      <c r="AJ228" s="121" t="e">
        <f t="shared" ref="AJ228" si="851">AJ227/AJ226</f>
        <v>#DIV/0!</v>
      </c>
      <c r="AK228" s="121" t="e">
        <f t="shared" ref="AK228" si="852">AK227/AK226</f>
        <v>#DIV/0!</v>
      </c>
      <c r="AL228" s="121" t="e">
        <f t="shared" ref="AL228" si="853">AL227/AL226</f>
        <v>#DIV/0!</v>
      </c>
      <c r="AM228" s="121" t="e">
        <f t="shared" ref="AM228" si="854">AM227/AM226</f>
        <v>#DIV/0!</v>
      </c>
      <c r="AN228" s="121" t="e">
        <f t="shared" ref="AN228" si="855">AN227/AN226</f>
        <v>#DIV/0!</v>
      </c>
      <c r="AO228" s="121" t="e">
        <f t="shared" ref="AO228" si="856">AO227/AO226</f>
        <v>#DIV/0!</v>
      </c>
      <c r="AP228" s="126"/>
      <c r="AQ228" s="126"/>
      <c r="AR228" s="126"/>
      <c r="AS228" s="126"/>
      <c r="AT228" s="126"/>
      <c r="AU228" s="126"/>
      <c r="AV228" s="126"/>
      <c r="AW228" s="126"/>
      <c r="AX228" s="137"/>
      <c r="AY228" s="137"/>
      <c r="AZ228" s="137"/>
      <c r="BA228" s="137"/>
      <c r="BB228" s="137"/>
      <c r="BC228" s="137"/>
      <c r="BD228" s="137"/>
      <c r="BE228" s="137"/>
      <c r="BF228" s="137"/>
      <c r="BG228" s="137"/>
      <c r="BH228" s="137"/>
      <c r="BI228" s="137"/>
      <c r="BJ228" s="137"/>
      <c r="BK228" s="137"/>
      <c r="BL228" s="137"/>
      <c r="BM228" s="87"/>
      <c r="BN228" s="52">
        <v>25</v>
      </c>
    </row>
    <row r="229" spans="1:66" s="10" customFormat="1" ht="117" customHeight="1" x14ac:dyDescent="0.25">
      <c r="A229" s="39"/>
      <c r="B229" s="65" t="s">
        <v>100</v>
      </c>
      <c r="C229" s="138"/>
      <c r="D229" s="63">
        <f>+D226+1</f>
        <v>74</v>
      </c>
      <c r="E229" s="63">
        <v>51</v>
      </c>
      <c r="F229" s="63">
        <v>3</v>
      </c>
      <c r="G229" s="67" t="s">
        <v>138</v>
      </c>
      <c r="H229" s="74">
        <v>1</v>
      </c>
      <c r="I229" s="62" t="s">
        <v>53</v>
      </c>
      <c r="J229" s="64" t="s">
        <v>108</v>
      </c>
      <c r="K229" s="64" t="s">
        <v>120</v>
      </c>
      <c r="L229" s="63" t="s">
        <v>379</v>
      </c>
      <c r="M229" s="63" t="s">
        <v>298</v>
      </c>
      <c r="N229" s="63" t="s">
        <v>337</v>
      </c>
      <c r="O229" s="63" t="s">
        <v>338</v>
      </c>
      <c r="P229" s="126" t="s">
        <v>12</v>
      </c>
      <c r="Q229" s="72">
        <v>116</v>
      </c>
      <c r="R229" s="72">
        <v>202</v>
      </c>
      <c r="S229" s="72">
        <v>179</v>
      </c>
      <c r="T229" s="124"/>
      <c r="U229" s="124"/>
      <c r="V229" s="124"/>
      <c r="W229" s="124"/>
      <c r="X229" s="124"/>
      <c r="Y229" s="124"/>
      <c r="Z229" s="367"/>
      <c r="AA229" s="124"/>
      <c r="AB229" s="124"/>
      <c r="AC229" s="72">
        <f>SUM(Q229:AB229)</f>
        <v>497</v>
      </c>
      <c r="AD229" s="294">
        <f>+Q229</f>
        <v>116</v>
      </c>
      <c r="AE229" s="315">
        <f>SUM($Q$10:R229)</f>
        <v>14254.900728246848</v>
      </c>
      <c r="AF229" s="315">
        <f>SUM($Q$10:S229)</f>
        <v>22176.75865478436</v>
      </c>
      <c r="AG229" s="315" t="e">
        <f>SUM($Q$10:T229)</f>
        <v>#DIV/0!</v>
      </c>
      <c r="AH229" s="315" t="e">
        <f>SUM($Q$10:U229)</f>
        <v>#DIV/0!</v>
      </c>
      <c r="AI229" s="315" t="e">
        <f>SUM($Q$10:V229)</f>
        <v>#DIV/0!</v>
      </c>
      <c r="AJ229" s="315" t="e">
        <f>SUM($Q$10:W229)</f>
        <v>#DIV/0!</v>
      </c>
      <c r="AK229" s="315" t="e">
        <f>SUM($Q$10:X229)</f>
        <v>#DIV/0!</v>
      </c>
      <c r="AL229" s="315" t="e">
        <f>SUM($Q$10:Y229)</f>
        <v>#DIV/0!</v>
      </c>
      <c r="AM229" s="315" t="e">
        <f>SUM($Q$10:Z229)</f>
        <v>#DIV/0!</v>
      </c>
      <c r="AN229" s="315" t="e">
        <f>SUM($Q$10:AA229)</f>
        <v>#DIV/0!</v>
      </c>
      <c r="AO229" s="315" t="e">
        <f>SUM($Q$10:AB229)</f>
        <v>#DIV/0!</v>
      </c>
      <c r="AP229" s="126"/>
      <c r="AQ229" s="126"/>
      <c r="AR229" s="126"/>
      <c r="AS229" s="126"/>
      <c r="AT229" s="126"/>
      <c r="AU229" s="126"/>
      <c r="AV229" s="126"/>
      <c r="AW229" s="126"/>
      <c r="AX229" s="137"/>
      <c r="AY229" s="137"/>
      <c r="AZ229" s="137"/>
      <c r="BA229" s="137"/>
      <c r="BB229" s="137"/>
      <c r="BC229" s="137"/>
      <c r="BD229" s="137"/>
      <c r="BE229" s="137"/>
      <c r="BF229" s="137"/>
      <c r="BG229" s="137"/>
      <c r="BH229" s="137"/>
      <c r="BI229" s="137"/>
      <c r="BJ229" s="137"/>
      <c r="BK229" s="137"/>
      <c r="BL229" s="137"/>
      <c r="BM229" s="87"/>
      <c r="BN229" s="52"/>
    </row>
    <row r="230" spans="1:66" s="10" customFormat="1" ht="20.100000000000001" customHeight="1" x14ac:dyDescent="0.25">
      <c r="A230" s="39"/>
      <c r="B230" s="65"/>
      <c r="C230" s="138"/>
      <c r="D230" s="63"/>
      <c r="E230" s="63"/>
      <c r="F230" s="63"/>
      <c r="G230" s="67" t="s">
        <v>138</v>
      </c>
      <c r="H230" s="74"/>
      <c r="I230" s="62"/>
      <c r="J230" s="64"/>
      <c r="K230" s="64" t="s">
        <v>120</v>
      </c>
      <c r="L230" s="63" t="s">
        <v>379</v>
      </c>
      <c r="M230" s="63" t="s">
        <v>298</v>
      </c>
      <c r="N230" s="63" t="s">
        <v>337</v>
      </c>
      <c r="O230" s="63" t="s">
        <v>338</v>
      </c>
      <c r="P230" s="126" t="s">
        <v>13</v>
      </c>
      <c r="Q230" s="72">
        <v>98</v>
      </c>
      <c r="R230" s="72">
        <v>160</v>
      </c>
      <c r="S230" s="72">
        <v>150</v>
      </c>
      <c r="T230" s="124"/>
      <c r="U230" s="124"/>
      <c r="V230" s="124"/>
      <c r="W230" s="124"/>
      <c r="X230" s="124"/>
      <c r="Y230" s="124"/>
      <c r="Z230" s="367"/>
      <c r="AA230" s="124"/>
      <c r="AB230" s="124"/>
      <c r="AC230" s="72">
        <f>SUM(Q230:AB230)</f>
        <v>408</v>
      </c>
      <c r="AD230" s="294">
        <f>+Q230</f>
        <v>98</v>
      </c>
      <c r="AE230" s="315">
        <f>SUM($Q$11:R230)</f>
        <v>14512.900728246848</v>
      </c>
      <c r="AF230" s="315">
        <f>SUM($Q$11:S230)</f>
        <v>22584.75865478436</v>
      </c>
      <c r="AG230" s="315" t="e">
        <f>SUM($Q$11:T230)</f>
        <v>#DIV/0!</v>
      </c>
      <c r="AH230" s="315" t="e">
        <f>SUM($Q$11:U230)</f>
        <v>#DIV/0!</v>
      </c>
      <c r="AI230" s="315" t="e">
        <f>SUM($Q$11:V230)</f>
        <v>#DIV/0!</v>
      </c>
      <c r="AJ230" s="315" t="e">
        <f>SUM($Q$11:W230)</f>
        <v>#DIV/0!</v>
      </c>
      <c r="AK230" s="315" t="e">
        <f>SUM($Q$11:X230)</f>
        <v>#DIV/0!</v>
      </c>
      <c r="AL230" s="315" t="e">
        <f>SUM($Q$11:Y230)</f>
        <v>#DIV/0!</v>
      </c>
      <c r="AM230" s="315" t="e">
        <f>SUM($Q$11:Z230)</f>
        <v>#DIV/0!</v>
      </c>
      <c r="AN230" s="315" t="e">
        <f>SUM($Q$11:AA230)</f>
        <v>#DIV/0!</v>
      </c>
      <c r="AO230" s="315" t="e">
        <f>SUM($Q$11:AB230)</f>
        <v>#DIV/0!</v>
      </c>
      <c r="AP230" s="126" t="s">
        <v>755</v>
      </c>
      <c r="AQ230" s="126" t="s">
        <v>885</v>
      </c>
      <c r="AR230" s="126" t="s">
        <v>755</v>
      </c>
      <c r="AS230" s="126" t="s">
        <v>885</v>
      </c>
      <c r="AT230" s="126" t="s">
        <v>755</v>
      </c>
      <c r="AU230" s="126" t="s">
        <v>886</v>
      </c>
      <c r="AV230" s="126"/>
      <c r="AW230" s="126"/>
      <c r="AX230" s="137"/>
      <c r="AY230" s="137"/>
      <c r="AZ230" s="137"/>
      <c r="BA230" s="137"/>
      <c r="BB230" s="137"/>
      <c r="BC230" s="137"/>
      <c r="BD230" s="137"/>
      <c r="BE230" s="137"/>
      <c r="BF230" s="137"/>
      <c r="BG230" s="137"/>
      <c r="BH230" s="137"/>
      <c r="BI230" s="137"/>
      <c r="BJ230" s="137"/>
      <c r="BK230" s="137"/>
      <c r="BL230" s="137"/>
      <c r="BM230" s="87"/>
      <c r="BN230" s="52"/>
    </row>
    <row r="231" spans="1:66" s="10" customFormat="1" ht="20.100000000000001" customHeight="1" x14ac:dyDescent="0.25">
      <c r="A231" s="39"/>
      <c r="B231" s="65"/>
      <c r="C231" s="138"/>
      <c r="D231" s="63"/>
      <c r="E231" s="63"/>
      <c r="F231" s="63"/>
      <c r="G231" s="67" t="s">
        <v>138</v>
      </c>
      <c r="H231" s="74"/>
      <c r="I231" s="62"/>
      <c r="J231" s="64"/>
      <c r="K231" s="64" t="s">
        <v>120</v>
      </c>
      <c r="L231" s="63" t="s">
        <v>379</v>
      </c>
      <c r="M231" s="63" t="s">
        <v>298</v>
      </c>
      <c r="N231" s="63" t="s">
        <v>337</v>
      </c>
      <c r="O231" s="63" t="s">
        <v>338</v>
      </c>
      <c r="P231" s="126" t="s">
        <v>14</v>
      </c>
      <c r="Q231" s="278">
        <f t="shared" ref="Q231:AB231" si="857">+Q230/Q229</f>
        <v>0.84482758620689657</v>
      </c>
      <c r="R231" s="278">
        <f t="shared" si="857"/>
        <v>0.79207920792079212</v>
      </c>
      <c r="S231" s="278">
        <f t="shared" si="857"/>
        <v>0.83798882681564246</v>
      </c>
      <c r="T231" s="278" t="e">
        <f t="shared" si="857"/>
        <v>#DIV/0!</v>
      </c>
      <c r="U231" s="278" t="e">
        <f t="shared" si="857"/>
        <v>#DIV/0!</v>
      </c>
      <c r="V231" s="278" t="e">
        <f t="shared" si="857"/>
        <v>#DIV/0!</v>
      </c>
      <c r="W231" s="278" t="e">
        <f t="shared" si="857"/>
        <v>#DIV/0!</v>
      </c>
      <c r="X231" s="278" t="e">
        <f t="shared" si="857"/>
        <v>#DIV/0!</v>
      </c>
      <c r="Y231" s="278" t="e">
        <f t="shared" si="857"/>
        <v>#DIV/0!</v>
      </c>
      <c r="Z231" s="278" t="e">
        <f t="shared" si="857"/>
        <v>#DIV/0!</v>
      </c>
      <c r="AA231" s="278" t="e">
        <f t="shared" si="857"/>
        <v>#DIV/0!</v>
      </c>
      <c r="AB231" s="278" t="e">
        <f t="shared" si="857"/>
        <v>#DIV/0!</v>
      </c>
      <c r="AC231" s="278">
        <f>+AC230/AC229</f>
        <v>0.82092555331991957</v>
      </c>
      <c r="AD231" s="121">
        <f>AD230/AD229</f>
        <v>0.84482758620689657</v>
      </c>
      <c r="AE231" s="121">
        <f t="shared" ref="AE231" si="858">AE230/AE229</f>
        <v>1.0180990387038444</v>
      </c>
      <c r="AF231" s="121">
        <f t="shared" ref="AF231" si="859">AF230/AF229</f>
        <v>1.0183976390035692</v>
      </c>
      <c r="AG231" s="121" t="e">
        <f t="shared" ref="AG231" si="860">AG230/AG229</f>
        <v>#DIV/0!</v>
      </c>
      <c r="AH231" s="121" t="e">
        <f t="shared" ref="AH231" si="861">AH230/AH229</f>
        <v>#DIV/0!</v>
      </c>
      <c r="AI231" s="121" t="e">
        <f t="shared" ref="AI231" si="862">AI230/AI229</f>
        <v>#DIV/0!</v>
      </c>
      <c r="AJ231" s="121" t="e">
        <f t="shared" ref="AJ231" si="863">AJ230/AJ229</f>
        <v>#DIV/0!</v>
      </c>
      <c r="AK231" s="121" t="e">
        <f t="shared" ref="AK231" si="864">AK230/AK229</f>
        <v>#DIV/0!</v>
      </c>
      <c r="AL231" s="121" t="e">
        <f t="shared" ref="AL231" si="865">AL230/AL229</f>
        <v>#DIV/0!</v>
      </c>
      <c r="AM231" s="121" t="e">
        <f t="shared" ref="AM231" si="866">AM230/AM229</f>
        <v>#DIV/0!</v>
      </c>
      <c r="AN231" s="121" t="e">
        <f t="shared" ref="AN231" si="867">AN230/AN229</f>
        <v>#DIV/0!</v>
      </c>
      <c r="AO231" s="121" t="e">
        <f t="shared" ref="AO231" si="868">AO230/AO229</f>
        <v>#DIV/0!</v>
      </c>
      <c r="AP231" s="126"/>
      <c r="AQ231" s="126"/>
      <c r="AR231" s="126"/>
      <c r="AS231" s="126"/>
      <c r="AT231" s="126"/>
      <c r="AU231" s="126"/>
      <c r="AV231" s="126"/>
      <c r="AW231" s="126"/>
      <c r="AX231" s="137"/>
      <c r="AY231" s="137"/>
      <c r="AZ231" s="137"/>
      <c r="BA231" s="137"/>
      <c r="BB231" s="137"/>
      <c r="BC231" s="137"/>
      <c r="BD231" s="137"/>
      <c r="BE231" s="137"/>
      <c r="BF231" s="137"/>
      <c r="BG231" s="137"/>
      <c r="BH231" s="137"/>
      <c r="BI231" s="137"/>
      <c r="BJ231" s="137"/>
      <c r="BK231" s="137"/>
      <c r="BL231" s="137"/>
      <c r="BM231" s="87"/>
      <c r="BN231" s="52"/>
    </row>
    <row r="232" spans="1:66" s="10" customFormat="1" ht="20.100000000000001" customHeight="1" x14ac:dyDescent="0.25">
      <c r="A232" s="39"/>
      <c r="B232" s="65" t="s">
        <v>100</v>
      </c>
      <c r="C232" s="138"/>
      <c r="D232" s="63">
        <f>+D229+1</f>
        <v>75</v>
      </c>
      <c r="E232" s="63">
        <v>52</v>
      </c>
      <c r="F232" s="63">
        <v>7</v>
      </c>
      <c r="G232" s="64" t="s">
        <v>769</v>
      </c>
      <c r="H232" s="74">
        <v>1</v>
      </c>
      <c r="I232" s="64" t="s">
        <v>45</v>
      </c>
      <c r="J232" s="64" t="s">
        <v>105</v>
      </c>
      <c r="K232" s="64" t="s">
        <v>120</v>
      </c>
      <c r="L232" s="63" t="s">
        <v>424</v>
      </c>
      <c r="M232" s="63" t="s">
        <v>295</v>
      </c>
      <c r="N232" s="63" t="s">
        <v>340</v>
      </c>
      <c r="O232" s="64" t="s">
        <v>341</v>
      </c>
      <c r="P232" s="126" t="s">
        <v>12</v>
      </c>
      <c r="Q232" s="262">
        <v>0</v>
      </c>
      <c r="R232" s="262">
        <v>0</v>
      </c>
      <c r="S232" s="262">
        <v>0</v>
      </c>
      <c r="T232" s="124"/>
      <c r="U232" s="124"/>
      <c r="V232" s="124"/>
      <c r="W232" s="124"/>
      <c r="X232" s="124"/>
      <c r="Y232" s="124"/>
      <c r="Z232" s="367"/>
      <c r="AA232" s="124"/>
      <c r="AB232" s="124"/>
      <c r="AC232" s="262">
        <v>0</v>
      </c>
      <c r="AD232" s="294">
        <f>+Q232</f>
        <v>0</v>
      </c>
      <c r="AE232" s="315">
        <f>SUM($Q$10:R232)</f>
        <v>14514.537635040975</v>
      </c>
      <c r="AF232" s="315">
        <f>SUM($Q$10:S232)</f>
        <v>22587.233550405304</v>
      </c>
      <c r="AG232" s="315" t="e">
        <f>SUM($Q$10:T232)</f>
        <v>#DIV/0!</v>
      </c>
      <c r="AH232" s="315" t="e">
        <f>SUM($Q$10:U232)</f>
        <v>#DIV/0!</v>
      </c>
      <c r="AI232" s="315" t="e">
        <f>SUM($Q$10:V232)</f>
        <v>#DIV/0!</v>
      </c>
      <c r="AJ232" s="315" t="e">
        <f>SUM($Q$10:W232)</f>
        <v>#DIV/0!</v>
      </c>
      <c r="AK232" s="315" t="e">
        <f>SUM($Q$10:X232)</f>
        <v>#DIV/0!</v>
      </c>
      <c r="AL232" s="315" t="e">
        <f>SUM($Q$10:Y232)</f>
        <v>#DIV/0!</v>
      </c>
      <c r="AM232" s="315" t="e">
        <f>SUM($Q$10:Z232)</f>
        <v>#DIV/0!</v>
      </c>
      <c r="AN232" s="315" t="e">
        <f>SUM($Q$10:AA232)</f>
        <v>#DIV/0!</v>
      </c>
      <c r="AO232" s="315" t="e">
        <f>SUM($Q$10:AB232)</f>
        <v>#DIV/0!</v>
      </c>
      <c r="AP232" s="126"/>
      <c r="AQ232" s="126"/>
      <c r="AR232" s="126"/>
      <c r="AS232" s="126"/>
      <c r="AT232" s="126"/>
      <c r="AU232" s="126"/>
      <c r="AV232" s="126"/>
      <c r="AW232" s="126"/>
      <c r="AX232" s="137"/>
      <c r="AY232" s="137"/>
      <c r="AZ232" s="137"/>
      <c r="BA232" s="137"/>
      <c r="BB232" s="137"/>
      <c r="BC232" s="137"/>
      <c r="BD232" s="137"/>
      <c r="BE232" s="137"/>
      <c r="BF232" s="137"/>
      <c r="BG232" s="137"/>
      <c r="BH232" s="137"/>
      <c r="BI232" s="137"/>
      <c r="BJ232" s="137"/>
      <c r="BK232" s="137"/>
      <c r="BL232" s="137"/>
      <c r="BM232" s="87"/>
      <c r="BN232" s="52"/>
    </row>
    <row r="233" spans="1:66" s="10" customFormat="1" ht="20.100000000000001" customHeight="1" x14ac:dyDescent="0.25">
      <c r="A233" s="39"/>
      <c r="B233" s="65"/>
      <c r="C233" s="138"/>
      <c r="D233" s="63"/>
      <c r="E233" s="63"/>
      <c r="F233" s="63"/>
      <c r="G233" s="64" t="s">
        <v>769</v>
      </c>
      <c r="H233" s="74"/>
      <c r="I233" s="64"/>
      <c r="J233" s="64"/>
      <c r="K233" s="64" t="s">
        <v>120</v>
      </c>
      <c r="L233" s="63" t="s">
        <v>598</v>
      </c>
      <c r="M233" s="63" t="s">
        <v>295</v>
      </c>
      <c r="N233" s="63" t="s">
        <v>340</v>
      </c>
      <c r="O233" s="64" t="s">
        <v>341</v>
      </c>
      <c r="P233" s="126" t="s">
        <v>13</v>
      </c>
      <c r="Q233" s="262">
        <v>0</v>
      </c>
      <c r="R233" s="262">
        <v>0</v>
      </c>
      <c r="S233" s="262">
        <v>0</v>
      </c>
      <c r="T233" s="124"/>
      <c r="U233" s="124"/>
      <c r="V233" s="124"/>
      <c r="W233" s="124"/>
      <c r="X233" s="124"/>
      <c r="Y233" s="124"/>
      <c r="Z233" s="367"/>
      <c r="AA233" s="124"/>
      <c r="AB233" s="124"/>
      <c r="AC233" s="262">
        <v>0</v>
      </c>
      <c r="AD233" s="294">
        <f>+Q233</f>
        <v>0</v>
      </c>
      <c r="AE233" s="315">
        <f>SUM($Q$11:R233)</f>
        <v>14514.537635040975</v>
      </c>
      <c r="AF233" s="315">
        <f>SUM($Q$11:S233)</f>
        <v>22587.233550405304</v>
      </c>
      <c r="AG233" s="315" t="e">
        <f>SUM($Q$11:T233)</f>
        <v>#DIV/0!</v>
      </c>
      <c r="AH233" s="315" t="e">
        <f>SUM($Q$11:U233)</f>
        <v>#DIV/0!</v>
      </c>
      <c r="AI233" s="315" t="e">
        <f>SUM($Q$11:V233)</f>
        <v>#DIV/0!</v>
      </c>
      <c r="AJ233" s="315" t="e">
        <f>SUM($Q$11:W233)</f>
        <v>#DIV/0!</v>
      </c>
      <c r="AK233" s="315" t="e">
        <f>SUM($Q$11:X233)</f>
        <v>#DIV/0!</v>
      </c>
      <c r="AL233" s="315" t="e">
        <f>SUM($Q$11:Y233)</f>
        <v>#DIV/0!</v>
      </c>
      <c r="AM233" s="315" t="e">
        <f>SUM($Q$11:Z233)</f>
        <v>#DIV/0!</v>
      </c>
      <c r="AN233" s="315" t="e">
        <f>SUM($Q$11:AA233)</f>
        <v>#DIV/0!</v>
      </c>
      <c r="AO233" s="315" t="e">
        <f>SUM($Q$11:AB233)</f>
        <v>#DIV/0!</v>
      </c>
      <c r="AP233" s="126"/>
      <c r="AQ233" s="126"/>
      <c r="AR233" s="126"/>
      <c r="AS233" s="126"/>
      <c r="AT233" s="126"/>
      <c r="AU233" s="126"/>
      <c r="AV233" s="126"/>
      <c r="AW233" s="126"/>
      <c r="AX233" s="137"/>
      <c r="AY233" s="137"/>
      <c r="AZ233" s="137"/>
      <c r="BA233" s="137"/>
      <c r="BB233" s="137"/>
      <c r="BC233" s="137"/>
      <c r="BD233" s="137"/>
      <c r="BE233" s="137"/>
      <c r="BF233" s="137"/>
      <c r="BG233" s="137"/>
      <c r="BH233" s="137"/>
      <c r="BI233" s="137"/>
      <c r="BJ233" s="137"/>
      <c r="BK233" s="137"/>
      <c r="BL233" s="137"/>
      <c r="BM233" s="87"/>
      <c r="BN233" s="52"/>
    </row>
    <row r="234" spans="1:66" s="10" customFormat="1" ht="20.100000000000001" customHeight="1" x14ac:dyDescent="0.25">
      <c r="A234" s="39"/>
      <c r="B234" s="65"/>
      <c r="C234" s="138"/>
      <c r="D234" s="63"/>
      <c r="E234" s="63"/>
      <c r="F234" s="63"/>
      <c r="G234" s="64" t="s">
        <v>769</v>
      </c>
      <c r="H234" s="74"/>
      <c r="I234" s="64"/>
      <c r="J234" s="64"/>
      <c r="K234" s="64" t="s">
        <v>120</v>
      </c>
      <c r="L234" s="63" t="s">
        <v>599</v>
      </c>
      <c r="M234" s="63" t="s">
        <v>295</v>
      </c>
      <c r="N234" s="63" t="s">
        <v>340</v>
      </c>
      <c r="O234" s="64" t="s">
        <v>341</v>
      </c>
      <c r="P234" s="126" t="s">
        <v>14</v>
      </c>
      <c r="Q234" s="278">
        <v>0</v>
      </c>
      <c r="R234" s="278">
        <v>0</v>
      </c>
      <c r="S234" s="278">
        <v>0</v>
      </c>
      <c r="T234" s="278" t="e">
        <f t="shared" ref="T234:AB234" si="869">+T233/T232</f>
        <v>#DIV/0!</v>
      </c>
      <c r="U234" s="278" t="e">
        <f t="shared" si="869"/>
        <v>#DIV/0!</v>
      </c>
      <c r="V234" s="278" t="e">
        <f t="shared" si="869"/>
        <v>#DIV/0!</v>
      </c>
      <c r="W234" s="278" t="e">
        <f t="shared" si="869"/>
        <v>#DIV/0!</v>
      </c>
      <c r="X234" s="278" t="e">
        <f t="shared" si="869"/>
        <v>#DIV/0!</v>
      </c>
      <c r="Y234" s="278" t="e">
        <f t="shared" si="869"/>
        <v>#DIV/0!</v>
      </c>
      <c r="Z234" s="278" t="e">
        <f t="shared" si="869"/>
        <v>#DIV/0!</v>
      </c>
      <c r="AA234" s="278" t="e">
        <f t="shared" si="869"/>
        <v>#DIV/0!</v>
      </c>
      <c r="AB234" s="278" t="e">
        <f t="shared" si="869"/>
        <v>#DIV/0!</v>
      </c>
      <c r="AC234" s="278" t="e">
        <f>+AC233/AC232</f>
        <v>#DIV/0!</v>
      </c>
      <c r="AD234" s="121" t="e">
        <f>AD233/AD232</f>
        <v>#DIV/0!</v>
      </c>
      <c r="AE234" s="121">
        <f t="shared" ref="AE234" si="870">AE233/AE232</f>
        <v>1</v>
      </c>
      <c r="AF234" s="121">
        <f t="shared" ref="AF234" si="871">AF233/AF232</f>
        <v>1</v>
      </c>
      <c r="AG234" s="121" t="e">
        <f t="shared" ref="AG234" si="872">AG233/AG232</f>
        <v>#DIV/0!</v>
      </c>
      <c r="AH234" s="121" t="e">
        <f t="shared" ref="AH234" si="873">AH233/AH232</f>
        <v>#DIV/0!</v>
      </c>
      <c r="AI234" s="121" t="e">
        <f t="shared" ref="AI234" si="874">AI233/AI232</f>
        <v>#DIV/0!</v>
      </c>
      <c r="AJ234" s="121" t="e">
        <f t="shared" ref="AJ234" si="875">AJ233/AJ232</f>
        <v>#DIV/0!</v>
      </c>
      <c r="AK234" s="121" t="e">
        <f t="shared" ref="AK234" si="876">AK233/AK232</f>
        <v>#DIV/0!</v>
      </c>
      <c r="AL234" s="121" t="e">
        <f t="shared" ref="AL234" si="877">AL233/AL232</f>
        <v>#DIV/0!</v>
      </c>
      <c r="AM234" s="121" t="e">
        <f t="shared" ref="AM234" si="878">AM233/AM232</f>
        <v>#DIV/0!</v>
      </c>
      <c r="AN234" s="121" t="e">
        <f t="shared" ref="AN234" si="879">AN233/AN232</f>
        <v>#DIV/0!</v>
      </c>
      <c r="AO234" s="121" t="e">
        <f t="shared" ref="AO234" si="880">AO233/AO232</f>
        <v>#DIV/0!</v>
      </c>
      <c r="AP234" s="126"/>
      <c r="AQ234" s="126"/>
      <c r="AR234" s="126"/>
      <c r="AS234" s="126"/>
      <c r="AT234" s="126"/>
      <c r="AU234" s="126"/>
      <c r="AV234" s="126"/>
      <c r="AW234" s="126"/>
      <c r="AX234" s="137"/>
      <c r="AY234" s="137"/>
      <c r="AZ234" s="137"/>
      <c r="BA234" s="137"/>
      <c r="BB234" s="137"/>
      <c r="BC234" s="137"/>
      <c r="BD234" s="137"/>
      <c r="BE234" s="137"/>
      <c r="BF234" s="137"/>
      <c r="BG234" s="137"/>
      <c r="BH234" s="137"/>
      <c r="BI234" s="137"/>
      <c r="BJ234" s="137"/>
      <c r="BK234" s="137"/>
      <c r="BL234" s="137"/>
      <c r="BM234" s="87"/>
      <c r="BN234" s="52"/>
    </row>
    <row r="235" spans="1:66" s="10" customFormat="1" ht="20.100000000000001" customHeight="1" x14ac:dyDescent="0.25">
      <c r="A235" s="39"/>
      <c r="B235" s="65" t="s">
        <v>102</v>
      </c>
      <c r="C235" s="138"/>
      <c r="D235" s="63">
        <f>+D232+1</f>
        <v>76</v>
      </c>
      <c r="E235" s="63">
        <v>53</v>
      </c>
      <c r="F235" s="63">
        <v>1</v>
      </c>
      <c r="G235" s="64" t="s">
        <v>137</v>
      </c>
      <c r="H235" s="74">
        <v>1</v>
      </c>
      <c r="I235" s="62" t="s">
        <v>53</v>
      </c>
      <c r="J235" s="64" t="s">
        <v>108</v>
      </c>
      <c r="K235" s="64" t="s">
        <v>120</v>
      </c>
      <c r="L235" s="63" t="s">
        <v>567</v>
      </c>
      <c r="M235" s="63" t="s">
        <v>301</v>
      </c>
      <c r="N235" s="63" t="s">
        <v>342</v>
      </c>
      <c r="O235" s="63" t="s">
        <v>343</v>
      </c>
      <c r="P235" s="126" t="s">
        <v>12</v>
      </c>
      <c r="Q235" s="72">
        <v>1</v>
      </c>
      <c r="R235" s="72">
        <v>2</v>
      </c>
      <c r="S235" s="72">
        <v>4</v>
      </c>
      <c r="T235" s="124"/>
      <c r="U235" s="124"/>
      <c r="V235" s="124"/>
      <c r="W235" s="124"/>
      <c r="X235" s="124"/>
      <c r="Y235" s="124"/>
      <c r="Z235" s="124"/>
      <c r="AA235" s="124"/>
      <c r="AB235" s="124"/>
      <c r="AC235" s="72">
        <f>SUM(Q235:AB235)</f>
        <v>7</v>
      </c>
      <c r="AD235" s="294">
        <f>+Q235</f>
        <v>1</v>
      </c>
      <c r="AE235" s="315">
        <f>SUM($Q$10:R235)</f>
        <v>14517.537635040975</v>
      </c>
      <c r="AF235" s="315">
        <f>SUM($Q$10:S235)</f>
        <v>22594.233550405304</v>
      </c>
      <c r="AG235" s="315" t="e">
        <f>SUM($Q$10:T235)</f>
        <v>#DIV/0!</v>
      </c>
      <c r="AH235" s="315" t="e">
        <f>SUM($Q$10:U235)</f>
        <v>#DIV/0!</v>
      </c>
      <c r="AI235" s="315" t="e">
        <f>SUM($Q$10:V235)</f>
        <v>#DIV/0!</v>
      </c>
      <c r="AJ235" s="315" t="e">
        <f>SUM($Q$10:W235)</f>
        <v>#DIV/0!</v>
      </c>
      <c r="AK235" s="315" t="e">
        <f>SUM($Q$10:X235)</f>
        <v>#DIV/0!</v>
      </c>
      <c r="AL235" s="315" t="e">
        <f>SUM($Q$10:Y235)</f>
        <v>#DIV/0!</v>
      </c>
      <c r="AM235" s="315" t="e">
        <f>SUM($Q$10:Z235)</f>
        <v>#DIV/0!</v>
      </c>
      <c r="AN235" s="315" t="e">
        <f>SUM($Q$10:AA235)</f>
        <v>#DIV/0!</v>
      </c>
      <c r="AO235" s="315" t="e">
        <f>SUM($Q$10:AB235)</f>
        <v>#DIV/0!</v>
      </c>
      <c r="AP235" s="126"/>
      <c r="AQ235" s="126"/>
      <c r="AR235" s="126"/>
      <c r="AS235" s="126"/>
      <c r="AT235" s="126"/>
      <c r="AU235" s="126"/>
      <c r="AV235" s="126"/>
      <c r="AW235" s="126"/>
      <c r="AX235" s="137"/>
      <c r="AY235" s="137"/>
      <c r="AZ235" s="137"/>
      <c r="BA235" s="137"/>
      <c r="BB235" s="137"/>
      <c r="BC235" s="137"/>
      <c r="BD235" s="137"/>
      <c r="BE235" s="137"/>
      <c r="BF235" s="137"/>
      <c r="BG235" s="137"/>
      <c r="BH235" s="137"/>
      <c r="BI235" s="137"/>
      <c r="BJ235" s="137"/>
      <c r="BK235" s="137"/>
      <c r="BL235" s="137"/>
      <c r="BM235" s="87"/>
      <c r="BN235" s="52"/>
    </row>
    <row r="236" spans="1:66" s="10" customFormat="1" ht="20.100000000000001" customHeight="1" x14ac:dyDescent="0.25">
      <c r="A236" s="39"/>
      <c r="B236" s="65"/>
      <c r="C236" s="138"/>
      <c r="D236" s="63"/>
      <c r="E236" s="63"/>
      <c r="F236" s="63"/>
      <c r="G236" s="64" t="s">
        <v>137</v>
      </c>
      <c r="H236" s="74"/>
      <c r="I236" s="62"/>
      <c r="J236" s="64"/>
      <c r="K236" s="64" t="s">
        <v>120</v>
      </c>
      <c r="L236" s="63" t="s">
        <v>594</v>
      </c>
      <c r="M236" s="63" t="s">
        <v>301</v>
      </c>
      <c r="N236" s="63" t="s">
        <v>342</v>
      </c>
      <c r="O236" s="63" t="s">
        <v>343</v>
      </c>
      <c r="P236" s="126" t="s">
        <v>13</v>
      </c>
      <c r="Q236" s="72">
        <v>1</v>
      </c>
      <c r="R236" s="72">
        <v>2</v>
      </c>
      <c r="S236" s="72">
        <v>4</v>
      </c>
      <c r="T236" s="124"/>
      <c r="U236" s="124"/>
      <c r="V236" s="124"/>
      <c r="W236" s="124"/>
      <c r="X236" s="124"/>
      <c r="Y236" s="124"/>
      <c r="Z236" s="367"/>
      <c r="AA236" s="124"/>
      <c r="AB236" s="124"/>
      <c r="AC236" s="72">
        <f>SUM(Q236:AB236)</f>
        <v>7</v>
      </c>
      <c r="AD236" s="294">
        <f>+Q236</f>
        <v>1</v>
      </c>
      <c r="AE236" s="315">
        <f>SUM($Q$11:R236)</f>
        <v>14520.537635040975</v>
      </c>
      <c r="AF236" s="315">
        <f>SUM($Q$11:S236)</f>
        <v>22601.233550405304</v>
      </c>
      <c r="AG236" s="315" t="e">
        <f>SUM($Q$11:T236)</f>
        <v>#DIV/0!</v>
      </c>
      <c r="AH236" s="315" t="e">
        <f>SUM($Q$11:U236)</f>
        <v>#DIV/0!</v>
      </c>
      <c r="AI236" s="315" t="e">
        <f>SUM($Q$11:V236)</f>
        <v>#DIV/0!</v>
      </c>
      <c r="AJ236" s="315" t="e">
        <f>SUM($Q$11:W236)</f>
        <v>#DIV/0!</v>
      </c>
      <c r="AK236" s="315" t="e">
        <f>SUM($Q$11:X236)</f>
        <v>#DIV/0!</v>
      </c>
      <c r="AL236" s="315" t="e">
        <f>SUM($Q$11:Y236)</f>
        <v>#DIV/0!</v>
      </c>
      <c r="AM236" s="315" t="e">
        <f>SUM($Q$11:Z236)</f>
        <v>#DIV/0!</v>
      </c>
      <c r="AN236" s="315" t="e">
        <f>SUM($Q$11:AA236)</f>
        <v>#DIV/0!</v>
      </c>
      <c r="AO236" s="315" t="e">
        <f>SUM($Q$11:AB236)</f>
        <v>#DIV/0!</v>
      </c>
      <c r="AP236" s="126" t="s">
        <v>1027</v>
      </c>
      <c r="AQ236" s="126" t="s">
        <v>1028</v>
      </c>
      <c r="AR236" s="126" t="s">
        <v>1029</v>
      </c>
      <c r="AS236" s="126" t="s">
        <v>1030</v>
      </c>
      <c r="AT236" s="126" t="s">
        <v>997</v>
      </c>
      <c r="AU236" s="126" t="s">
        <v>1031</v>
      </c>
      <c r="AV236" s="126"/>
      <c r="AW236" s="126"/>
      <c r="AX236" s="137"/>
      <c r="AY236" s="137"/>
      <c r="AZ236" s="137"/>
      <c r="BA236" s="137"/>
      <c r="BB236" s="137"/>
      <c r="BC236" s="137"/>
      <c r="BD236" s="137"/>
      <c r="BE236" s="137"/>
      <c r="BF236" s="137"/>
      <c r="BG236" s="137"/>
      <c r="BH236" s="137"/>
      <c r="BI236" s="137"/>
      <c r="BJ236" s="137"/>
      <c r="BK236" s="137"/>
      <c r="BL236" s="137"/>
      <c r="BM236" s="87"/>
      <c r="BN236" s="52"/>
    </row>
    <row r="237" spans="1:66" s="10" customFormat="1" ht="20.100000000000001" customHeight="1" x14ac:dyDescent="0.25">
      <c r="A237" s="39"/>
      <c r="B237" s="65"/>
      <c r="C237" s="138"/>
      <c r="D237" s="63"/>
      <c r="E237" s="63"/>
      <c r="F237" s="63"/>
      <c r="G237" s="64" t="s">
        <v>137</v>
      </c>
      <c r="H237" s="74"/>
      <c r="I237" s="62"/>
      <c r="J237" s="64"/>
      <c r="K237" s="64" t="s">
        <v>120</v>
      </c>
      <c r="L237" s="63" t="s">
        <v>595</v>
      </c>
      <c r="M237" s="63" t="s">
        <v>301</v>
      </c>
      <c r="N237" s="63" t="s">
        <v>342</v>
      </c>
      <c r="O237" s="63" t="s">
        <v>343</v>
      </c>
      <c r="P237" s="126" t="s">
        <v>14</v>
      </c>
      <c r="Q237" s="278">
        <f t="shared" ref="Q237:AB237" si="881">+Q236/Q235</f>
        <v>1</v>
      </c>
      <c r="R237" s="278">
        <f t="shared" si="881"/>
        <v>1</v>
      </c>
      <c r="S237" s="278">
        <f t="shared" si="881"/>
        <v>1</v>
      </c>
      <c r="T237" s="278" t="e">
        <f t="shared" si="881"/>
        <v>#DIV/0!</v>
      </c>
      <c r="U237" s="278" t="e">
        <f t="shared" si="881"/>
        <v>#DIV/0!</v>
      </c>
      <c r="V237" s="278" t="e">
        <f t="shared" si="881"/>
        <v>#DIV/0!</v>
      </c>
      <c r="W237" s="278" t="e">
        <f t="shared" si="881"/>
        <v>#DIV/0!</v>
      </c>
      <c r="X237" s="278" t="e">
        <f t="shared" si="881"/>
        <v>#DIV/0!</v>
      </c>
      <c r="Y237" s="278" t="e">
        <f t="shared" si="881"/>
        <v>#DIV/0!</v>
      </c>
      <c r="Z237" s="278" t="e">
        <f t="shared" si="881"/>
        <v>#DIV/0!</v>
      </c>
      <c r="AA237" s="278" t="e">
        <f t="shared" si="881"/>
        <v>#DIV/0!</v>
      </c>
      <c r="AB237" s="278" t="e">
        <f t="shared" si="881"/>
        <v>#DIV/0!</v>
      </c>
      <c r="AC237" s="278">
        <f>+AC236/AC235</f>
        <v>1</v>
      </c>
      <c r="AD237" s="121">
        <f>AD236/AD235</f>
        <v>1</v>
      </c>
      <c r="AE237" s="121">
        <f t="shared" ref="AE237" si="882">AE236/AE235</f>
        <v>1.0002066466142825</v>
      </c>
      <c r="AF237" s="121">
        <f t="shared" ref="AF237" si="883">AF236/AF235</f>
        <v>1.000309813563022</v>
      </c>
      <c r="AG237" s="121" t="e">
        <f t="shared" ref="AG237" si="884">AG236/AG235</f>
        <v>#DIV/0!</v>
      </c>
      <c r="AH237" s="121" t="e">
        <f t="shared" ref="AH237" si="885">AH236/AH235</f>
        <v>#DIV/0!</v>
      </c>
      <c r="AI237" s="121" t="e">
        <f t="shared" ref="AI237" si="886">AI236/AI235</f>
        <v>#DIV/0!</v>
      </c>
      <c r="AJ237" s="121" t="e">
        <f t="shared" ref="AJ237" si="887">AJ236/AJ235</f>
        <v>#DIV/0!</v>
      </c>
      <c r="AK237" s="121" t="e">
        <f t="shared" ref="AK237" si="888">AK236/AK235</f>
        <v>#DIV/0!</v>
      </c>
      <c r="AL237" s="121" t="e">
        <f t="shared" ref="AL237" si="889">AL236/AL235</f>
        <v>#DIV/0!</v>
      </c>
      <c r="AM237" s="121" t="e">
        <f t="shared" ref="AM237" si="890">AM236/AM235</f>
        <v>#DIV/0!</v>
      </c>
      <c r="AN237" s="121" t="e">
        <f t="shared" ref="AN237" si="891">AN236/AN235</f>
        <v>#DIV/0!</v>
      </c>
      <c r="AO237" s="121" t="e">
        <f t="shared" ref="AO237" si="892">AO236/AO235</f>
        <v>#DIV/0!</v>
      </c>
      <c r="AP237" s="126"/>
      <c r="AQ237" s="126"/>
      <c r="AR237" s="126"/>
      <c r="AS237" s="126"/>
      <c r="AT237" s="126"/>
      <c r="AU237" s="126"/>
      <c r="AV237" s="126"/>
      <c r="AW237" s="126"/>
      <c r="AX237" s="137"/>
      <c r="AY237" s="137"/>
      <c r="AZ237" s="137"/>
      <c r="BA237" s="137"/>
      <c r="BB237" s="137"/>
      <c r="BC237" s="137"/>
      <c r="BD237" s="137"/>
      <c r="BE237" s="137"/>
      <c r="BF237" s="137"/>
      <c r="BG237" s="137"/>
      <c r="BH237" s="137"/>
      <c r="BI237" s="137"/>
      <c r="BJ237" s="137"/>
      <c r="BK237" s="137"/>
      <c r="BL237" s="137"/>
      <c r="BM237" s="87"/>
      <c r="BN237" s="52">
        <v>26</v>
      </c>
    </row>
    <row r="238" spans="1:66" s="10" customFormat="1" ht="20.100000000000001" customHeight="1" x14ac:dyDescent="0.25">
      <c r="A238" s="39"/>
      <c r="B238" s="65" t="s">
        <v>102</v>
      </c>
      <c r="C238" s="138"/>
      <c r="D238" s="63">
        <f>+D235+1</f>
        <v>77</v>
      </c>
      <c r="E238" s="63">
        <v>54</v>
      </c>
      <c r="F238" s="63">
        <v>2</v>
      </c>
      <c r="G238" s="67" t="s">
        <v>138</v>
      </c>
      <c r="H238" s="74">
        <v>1</v>
      </c>
      <c r="I238" s="62" t="s">
        <v>53</v>
      </c>
      <c r="J238" s="64" t="s">
        <v>108</v>
      </c>
      <c r="K238" s="64" t="s">
        <v>120</v>
      </c>
      <c r="L238" s="63" t="s">
        <v>425</v>
      </c>
      <c r="M238" s="63" t="s">
        <v>301</v>
      </c>
      <c r="N238" s="63" t="s">
        <v>342</v>
      </c>
      <c r="O238" s="63" t="s">
        <v>343</v>
      </c>
      <c r="P238" s="126" t="s">
        <v>12</v>
      </c>
      <c r="Q238" s="72">
        <v>3</v>
      </c>
      <c r="R238" s="72">
        <v>3</v>
      </c>
      <c r="S238" s="72">
        <v>3</v>
      </c>
      <c r="T238" s="124">
        <v>0.08</v>
      </c>
      <c r="U238" s="124">
        <v>0.08</v>
      </c>
      <c r="V238" s="124">
        <v>0.08</v>
      </c>
      <c r="W238" s="124">
        <v>0.1</v>
      </c>
      <c r="X238" s="124">
        <v>0.08</v>
      </c>
      <c r="Y238" s="124">
        <v>0.08</v>
      </c>
      <c r="Z238" s="124">
        <v>0.08</v>
      </c>
      <c r="AA238" s="124">
        <v>0.08</v>
      </c>
      <c r="AB238" s="124">
        <v>0.1</v>
      </c>
      <c r="AC238" s="72">
        <f>SUM(Q238:AB238)</f>
        <v>9.76</v>
      </c>
      <c r="AD238" s="294">
        <f>+Q238</f>
        <v>3</v>
      </c>
      <c r="AE238" s="315">
        <f>SUM($Q$10:R238)</f>
        <v>14528.537635040975</v>
      </c>
      <c r="AF238" s="315">
        <f>SUM($Q$10:S238)</f>
        <v>22613.233550405304</v>
      </c>
      <c r="AG238" s="315" t="e">
        <f>SUM($Q$10:T238)</f>
        <v>#DIV/0!</v>
      </c>
      <c r="AH238" s="315" t="e">
        <f>SUM($Q$10:U238)</f>
        <v>#DIV/0!</v>
      </c>
      <c r="AI238" s="315" t="e">
        <f>SUM($Q$10:V238)</f>
        <v>#DIV/0!</v>
      </c>
      <c r="AJ238" s="315" t="e">
        <f>SUM($Q$10:W238)</f>
        <v>#DIV/0!</v>
      </c>
      <c r="AK238" s="315" t="e">
        <f>SUM($Q$10:X238)</f>
        <v>#DIV/0!</v>
      </c>
      <c r="AL238" s="315" t="e">
        <f>SUM($Q$10:Y238)</f>
        <v>#DIV/0!</v>
      </c>
      <c r="AM238" s="315" t="e">
        <f>SUM($Q$10:Z238)</f>
        <v>#DIV/0!</v>
      </c>
      <c r="AN238" s="315" t="e">
        <f>SUM($Q$10:AA238)</f>
        <v>#DIV/0!</v>
      </c>
      <c r="AO238" s="315" t="e">
        <f>SUM($Q$10:AB238)</f>
        <v>#DIV/0!</v>
      </c>
      <c r="AP238" s="126"/>
      <c r="AQ238" s="126"/>
      <c r="AR238" s="126"/>
      <c r="AS238" s="126"/>
      <c r="AT238" s="126"/>
      <c r="AU238" s="126"/>
      <c r="AV238" s="126"/>
      <c r="AW238" s="126"/>
      <c r="AX238" s="137"/>
      <c r="AY238" s="137"/>
      <c r="AZ238" s="137"/>
      <c r="BA238" s="137"/>
      <c r="BB238" s="137"/>
      <c r="BC238" s="137"/>
      <c r="BD238" s="137"/>
      <c r="BE238" s="137"/>
      <c r="BF238" s="137"/>
      <c r="BG238" s="137"/>
      <c r="BH238" s="137"/>
      <c r="BI238" s="137"/>
      <c r="BJ238" s="137"/>
      <c r="BK238" s="137"/>
      <c r="BL238" s="137"/>
      <c r="BM238" s="87"/>
      <c r="BN238" s="52"/>
    </row>
    <row r="239" spans="1:66" s="10" customFormat="1" ht="20.100000000000001" customHeight="1" x14ac:dyDescent="0.25">
      <c r="A239" s="39"/>
      <c r="B239" s="65"/>
      <c r="C239" s="138"/>
      <c r="D239" s="63"/>
      <c r="E239" s="63"/>
      <c r="F239" s="63"/>
      <c r="G239" s="67" t="s">
        <v>138</v>
      </c>
      <c r="H239" s="74"/>
      <c r="I239" s="62"/>
      <c r="J239" s="64"/>
      <c r="K239" s="64" t="s">
        <v>120</v>
      </c>
      <c r="L239" s="63" t="s">
        <v>425</v>
      </c>
      <c r="M239" s="63" t="s">
        <v>301</v>
      </c>
      <c r="N239" s="63" t="s">
        <v>342</v>
      </c>
      <c r="O239" s="63" t="s">
        <v>343</v>
      </c>
      <c r="P239" s="126" t="s">
        <v>13</v>
      </c>
      <c r="Q239" s="72">
        <v>3</v>
      </c>
      <c r="R239" s="72">
        <v>3</v>
      </c>
      <c r="S239" s="72">
        <v>3</v>
      </c>
      <c r="T239" s="124"/>
      <c r="U239" s="124"/>
      <c r="V239" s="124"/>
      <c r="W239" s="124"/>
      <c r="X239" s="124"/>
      <c r="Y239" s="124"/>
      <c r="Z239" s="367"/>
      <c r="AA239" s="124"/>
      <c r="AB239" s="124"/>
      <c r="AC239" s="72">
        <f>SUM(Q239:AB239)</f>
        <v>9</v>
      </c>
      <c r="AD239" s="294">
        <f>+Q239</f>
        <v>3</v>
      </c>
      <c r="AE239" s="315">
        <f>SUM($Q$11:R239)</f>
        <v>14534.537635040975</v>
      </c>
      <c r="AF239" s="315">
        <f>SUM($Q$11:S239)</f>
        <v>22622.233550405304</v>
      </c>
      <c r="AG239" s="315" t="e">
        <f>SUM($Q$11:T239)</f>
        <v>#DIV/0!</v>
      </c>
      <c r="AH239" s="315" t="e">
        <f>SUM($Q$11:U239)</f>
        <v>#DIV/0!</v>
      </c>
      <c r="AI239" s="315" t="e">
        <f>SUM($Q$11:V239)</f>
        <v>#DIV/0!</v>
      </c>
      <c r="AJ239" s="315" t="e">
        <f>SUM($Q$11:W239)</f>
        <v>#DIV/0!</v>
      </c>
      <c r="AK239" s="315" t="e">
        <f>SUM($Q$11:X239)</f>
        <v>#DIV/0!</v>
      </c>
      <c r="AL239" s="315" t="e">
        <f>SUM($Q$11:Y239)</f>
        <v>#DIV/0!</v>
      </c>
      <c r="AM239" s="315" t="e">
        <f>SUM($Q$11:Z239)</f>
        <v>#DIV/0!</v>
      </c>
      <c r="AN239" s="315" t="e">
        <f>SUM($Q$11:AA239)</f>
        <v>#DIV/0!</v>
      </c>
      <c r="AO239" s="315" t="e">
        <f>SUM($Q$11:AB239)</f>
        <v>#DIV/0!</v>
      </c>
      <c r="AP239" s="126" t="s">
        <v>611</v>
      </c>
      <c r="AQ239" s="126" t="s">
        <v>1166</v>
      </c>
      <c r="AR239" s="126" t="s">
        <v>612</v>
      </c>
      <c r="AS239" s="126" t="s">
        <v>613</v>
      </c>
      <c r="AT239" s="126" t="s">
        <v>998</v>
      </c>
      <c r="AU239" s="126" t="s">
        <v>1065</v>
      </c>
      <c r="AV239" s="126"/>
      <c r="AW239" s="126"/>
      <c r="AX239" s="137"/>
      <c r="AY239" s="137"/>
      <c r="AZ239" s="137"/>
      <c r="BA239" s="137"/>
      <c r="BB239" s="137"/>
      <c r="BC239" s="137"/>
      <c r="BD239" s="137"/>
      <c r="BE239" s="137"/>
      <c r="BF239" s="137"/>
      <c r="BG239" s="137"/>
      <c r="BH239" s="137"/>
      <c r="BI239" s="137"/>
      <c r="BJ239" s="137"/>
      <c r="BK239" s="137"/>
      <c r="BL239" s="137"/>
      <c r="BM239" s="87"/>
      <c r="BN239" s="52"/>
    </row>
    <row r="240" spans="1:66" s="10" customFormat="1" ht="20.100000000000001" customHeight="1" x14ac:dyDescent="0.25">
      <c r="A240" s="39"/>
      <c r="B240" s="65"/>
      <c r="C240" s="138"/>
      <c r="D240" s="63"/>
      <c r="E240" s="63"/>
      <c r="F240" s="63"/>
      <c r="G240" s="67" t="s">
        <v>138</v>
      </c>
      <c r="H240" s="74"/>
      <c r="I240" s="62"/>
      <c r="J240" s="64"/>
      <c r="K240" s="64" t="s">
        <v>120</v>
      </c>
      <c r="L240" s="63" t="s">
        <v>425</v>
      </c>
      <c r="M240" s="63" t="s">
        <v>301</v>
      </c>
      <c r="N240" s="63" t="s">
        <v>342</v>
      </c>
      <c r="O240" s="63" t="s">
        <v>343</v>
      </c>
      <c r="P240" s="126" t="s">
        <v>14</v>
      </c>
      <c r="Q240" s="278">
        <f t="shared" ref="Q240:AB240" si="893">+Q239/Q238</f>
        <v>1</v>
      </c>
      <c r="R240" s="278">
        <f t="shared" si="893"/>
        <v>1</v>
      </c>
      <c r="S240" s="278">
        <f t="shared" si="893"/>
        <v>1</v>
      </c>
      <c r="T240" s="278">
        <f t="shared" si="893"/>
        <v>0</v>
      </c>
      <c r="U240" s="278">
        <f t="shared" si="893"/>
        <v>0</v>
      </c>
      <c r="V240" s="278">
        <f t="shared" si="893"/>
        <v>0</v>
      </c>
      <c r="W240" s="278">
        <f t="shared" si="893"/>
        <v>0</v>
      </c>
      <c r="X240" s="278">
        <f t="shared" si="893"/>
        <v>0</v>
      </c>
      <c r="Y240" s="278">
        <f t="shared" si="893"/>
        <v>0</v>
      </c>
      <c r="Z240" s="278">
        <f t="shared" si="893"/>
        <v>0</v>
      </c>
      <c r="AA240" s="278">
        <f t="shared" si="893"/>
        <v>0</v>
      </c>
      <c r="AB240" s="278">
        <f t="shared" si="893"/>
        <v>0</v>
      </c>
      <c r="AC240" s="278">
        <f>+AC239/AC238</f>
        <v>0.92213114754098358</v>
      </c>
      <c r="AD240" s="121">
        <f>AD239/AD238</f>
        <v>1</v>
      </c>
      <c r="AE240" s="121">
        <f t="shared" ref="AE240" si="894">AE239/AE238</f>
        <v>1.0004129803116268</v>
      </c>
      <c r="AF240" s="121">
        <f t="shared" ref="AF240" si="895">AF239/AF238</f>
        <v>1.000397997039209</v>
      </c>
      <c r="AG240" s="121" t="e">
        <f t="shared" ref="AG240" si="896">AG239/AG238</f>
        <v>#DIV/0!</v>
      </c>
      <c r="AH240" s="121" t="e">
        <f t="shared" ref="AH240" si="897">AH239/AH238</f>
        <v>#DIV/0!</v>
      </c>
      <c r="AI240" s="121" t="e">
        <f t="shared" ref="AI240" si="898">AI239/AI238</f>
        <v>#DIV/0!</v>
      </c>
      <c r="AJ240" s="121" t="e">
        <f t="shared" ref="AJ240" si="899">AJ239/AJ238</f>
        <v>#DIV/0!</v>
      </c>
      <c r="AK240" s="121" t="e">
        <f t="shared" ref="AK240" si="900">AK239/AK238</f>
        <v>#DIV/0!</v>
      </c>
      <c r="AL240" s="121" t="e">
        <f t="shared" ref="AL240" si="901">AL239/AL238</f>
        <v>#DIV/0!</v>
      </c>
      <c r="AM240" s="121" t="e">
        <f t="shared" ref="AM240" si="902">AM239/AM238</f>
        <v>#DIV/0!</v>
      </c>
      <c r="AN240" s="121" t="e">
        <f t="shared" ref="AN240" si="903">AN239/AN238</f>
        <v>#DIV/0!</v>
      </c>
      <c r="AO240" s="121" t="e">
        <f t="shared" ref="AO240" si="904">AO239/AO238</f>
        <v>#DIV/0!</v>
      </c>
      <c r="AP240" s="126"/>
      <c r="AQ240" s="126"/>
      <c r="AR240" s="126"/>
      <c r="AS240" s="126"/>
      <c r="AT240" s="126"/>
      <c r="AU240" s="126"/>
      <c r="AV240" s="126"/>
      <c r="AW240" s="126"/>
      <c r="AX240" s="137"/>
      <c r="AY240" s="137"/>
      <c r="AZ240" s="137"/>
      <c r="BA240" s="137"/>
      <c r="BB240" s="137"/>
      <c r="BC240" s="137"/>
      <c r="BD240" s="137"/>
      <c r="BE240" s="137"/>
      <c r="BF240" s="137"/>
      <c r="BG240" s="137"/>
      <c r="BH240" s="137"/>
      <c r="BI240" s="137"/>
      <c r="BJ240" s="137"/>
      <c r="BK240" s="137"/>
      <c r="BL240" s="137"/>
      <c r="BM240" s="87"/>
      <c r="BN240" s="52">
        <v>27</v>
      </c>
    </row>
    <row r="241" spans="1:66" s="10" customFormat="1" ht="20.100000000000001" customHeight="1" x14ac:dyDescent="0.25">
      <c r="A241" s="39"/>
      <c r="B241" s="65" t="s">
        <v>102</v>
      </c>
      <c r="C241" s="138"/>
      <c r="D241" s="63">
        <f>+D238+1</f>
        <v>78</v>
      </c>
      <c r="E241" s="63">
        <v>1</v>
      </c>
      <c r="F241" s="63">
        <v>3</v>
      </c>
      <c r="G241" s="64" t="s">
        <v>1150</v>
      </c>
      <c r="H241" s="74">
        <v>1</v>
      </c>
      <c r="I241" s="64" t="s">
        <v>54</v>
      </c>
      <c r="J241" s="64" t="s">
        <v>116</v>
      </c>
      <c r="K241" s="64" t="s">
        <v>130</v>
      </c>
      <c r="L241" s="63" t="s">
        <v>426</v>
      </c>
      <c r="M241" s="63" t="s">
        <v>301</v>
      </c>
      <c r="N241" s="63" t="s">
        <v>342</v>
      </c>
      <c r="O241" s="63" t="s">
        <v>343</v>
      </c>
      <c r="P241" s="126" t="s">
        <v>12</v>
      </c>
      <c r="Q241" s="125">
        <v>0.16</v>
      </c>
      <c r="R241" s="125">
        <v>0.01</v>
      </c>
      <c r="S241" s="125">
        <v>0.08</v>
      </c>
      <c r="T241" s="125">
        <v>8.3333000000000004E-2</v>
      </c>
      <c r="U241" s="125">
        <v>8.3333000000000004E-2</v>
      </c>
      <c r="V241" s="125">
        <v>8.3333000000000004E-2</v>
      </c>
      <c r="W241" s="125">
        <v>8.3333000000000004E-2</v>
      </c>
      <c r="X241" s="125">
        <v>8.3333000000000004E-2</v>
      </c>
      <c r="Y241" s="125">
        <v>8.3333000000000004E-2</v>
      </c>
      <c r="Z241" s="125">
        <v>8.3333000000000004E-2</v>
      </c>
      <c r="AA241" s="125">
        <v>8.3333000000000004E-2</v>
      </c>
      <c r="AB241" s="125">
        <v>8.3333000000000004E-2</v>
      </c>
      <c r="AC241" s="295">
        <f>SUM(Q241:AB241)</f>
        <v>0.99999699999999991</v>
      </c>
      <c r="AD241" s="294">
        <f>+Q241</f>
        <v>0.16</v>
      </c>
      <c r="AE241" s="315">
        <f>SUM($Q$10:R241)</f>
        <v>14536.707635040975</v>
      </c>
      <c r="AF241" s="315">
        <f>SUM($Q$10:S241)</f>
        <v>22625.483550405304</v>
      </c>
      <c r="AG241" s="315" t="e">
        <f>SUM($Q$10:T241)</f>
        <v>#DIV/0!</v>
      </c>
      <c r="AH241" s="315" t="e">
        <f>SUM($Q$10:U241)</f>
        <v>#DIV/0!</v>
      </c>
      <c r="AI241" s="315" t="e">
        <f>SUM($Q$10:V241)</f>
        <v>#DIV/0!</v>
      </c>
      <c r="AJ241" s="315" t="e">
        <f>SUM($Q$10:W241)</f>
        <v>#DIV/0!</v>
      </c>
      <c r="AK241" s="315" t="e">
        <f>SUM($Q$10:X241)</f>
        <v>#DIV/0!</v>
      </c>
      <c r="AL241" s="315" t="e">
        <f>SUM($Q$10:Y241)</f>
        <v>#DIV/0!</v>
      </c>
      <c r="AM241" s="315" t="e">
        <f>SUM($Q$10:Z241)</f>
        <v>#DIV/0!</v>
      </c>
      <c r="AN241" s="315" t="e">
        <f>SUM($Q$10:AA241)</f>
        <v>#DIV/0!</v>
      </c>
      <c r="AO241" s="315" t="e">
        <f>SUM($Q$10:AB241)</f>
        <v>#DIV/0!</v>
      </c>
      <c r="AP241" s="126"/>
      <c r="AQ241" s="126"/>
      <c r="AR241" s="126"/>
      <c r="AS241" s="126"/>
      <c r="AT241" s="126"/>
      <c r="AU241" s="126"/>
      <c r="AV241" s="126"/>
      <c r="AW241" s="126"/>
      <c r="AX241" s="137"/>
      <c r="AY241" s="137"/>
      <c r="AZ241" s="137"/>
      <c r="BA241" s="137"/>
      <c r="BB241" s="137"/>
      <c r="BC241" s="137"/>
      <c r="BD241" s="137"/>
      <c r="BE241" s="137"/>
      <c r="BF241" s="137"/>
      <c r="BG241" s="137"/>
      <c r="BH241" s="137"/>
      <c r="BI241" s="137"/>
      <c r="BJ241" s="137"/>
      <c r="BK241" s="137"/>
      <c r="BL241" s="137"/>
      <c r="BM241" s="87"/>
      <c r="BN241" s="52"/>
    </row>
    <row r="242" spans="1:66" s="10" customFormat="1" ht="20.100000000000001" customHeight="1" x14ac:dyDescent="0.25">
      <c r="A242" s="39"/>
      <c r="B242" s="65"/>
      <c r="C242" s="138"/>
      <c r="D242" s="63"/>
      <c r="E242" s="63"/>
      <c r="F242" s="63"/>
      <c r="G242" s="64" t="s">
        <v>1150</v>
      </c>
      <c r="H242" s="74"/>
      <c r="I242" s="64"/>
      <c r="J242" s="64"/>
      <c r="K242" s="64" t="s">
        <v>130</v>
      </c>
      <c r="L242" s="63" t="s">
        <v>426</v>
      </c>
      <c r="M242" s="63" t="s">
        <v>301</v>
      </c>
      <c r="N242" s="63" t="s">
        <v>342</v>
      </c>
      <c r="O242" s="63" t="s">
        <v>343</v>
      </c>
      <c r="P242" s="126" t="s">
        <v>13</v>
      </c>
      <c r="Q242" s="125">
        <v>0.16</v>
      </c>
      <c r="R242" s="125">
        <v>0.01</v>
      </c>
      <c r="S242" s="125">
        <v>0.08</v>
      </c>
      <c r="T242" s="124"/>
      <c r="U242" s="124"/>
      <c r="V242" s="124"/>
      <c r="W242" s="124"/>
      <c r="X242" s="124"/>
      <c r="Y242" s="124"/>
      <c r="Z242" s="367"/>
      <c r="AA242" s="124"/>
      <c r="AB242" s="124"/>
      <c r="AC242" s="295">
        <f>SUM(Q242:AB242)</f>
        <v>0.25</v>
      </c>
      <c r="AD242" s="294">
        <f>+Q242</f>
        <v>0.16</v>
      </c>
      <c r="AE242" s="315">
        <f>SUM($Q$11:R242)</f>
        <v>14536.877635040975</v>
      </c>
      <c r="AF242" s="315">
        <f>SUM($Q$11:S242)</f>
        <v>22625.733550405304</v>
      </c>
      <c r="AG242" s="315" t="e">
        <f>SUM($Q$11:T242)</f>
        <v>#DIV/0!</v>
      </c>
      <c r="AH242" s="315" t="e">
        <f>SUM($Q$11:U242)</f>
        <v>#DIV/0!</v>
      </c>
      <c r="AI242" s="315" t="e">
        <f>SUM($Q$11:V242)</f>
        <v>#DIV/0!</v>
      </c>
      <c r="AJ242" s="315" t="e">
        <f>SUM($Q$11:W242)</f>
        <v>#DIV/0!</v>
      </c>
      <c r="AK242" s="315" t="e">
        <f>SUM($Q$11:X242)</f>
        <v>#DIV/0!</v>
      </c>
      <c r="AL242" s="315" t="e">
        <f>SUM($Q$11:Y242)</f>
        <v>#DIV/0!</v>
      </c>
      <c r="AM242" s="315" t="e">
        <f>SUM($Q$11:Z242)</f>
        <v>#DIV/0!</v>
      </c>
      <c r="AN242" s="315" t="e">
        <f>SUM($Q$11:AA242)</f>
        <v>#DIV/0!</v>
      </c>
      <c r="AO242" s="315" t="e">
        <f>SUM($Q$11:AB242)</f>
        <v>#DIV/0!</v>
      </c>
      <c r="AP242" s="126" t="s">
        <v>614</v>
      </c>
      <c r="AQ242" s="126" t="s">
        <v>615</v>
      </c>
      <c r="AR242" s="126" t="s">
        <v>616</v>
      </c>
      <c r="AS242" s="126" t="s">
        <v>617</v>
      </c>
      <c r="AT242" s="126" t="s">
        <v>999</v>
      </c>
      <c r="AU242" s="126" t="s">
        <v>1000</v>
      </c>
      <c r="AV242" s="126"/>
      <c r="AW242" s="126"/>
      <c r="AX242" s="137"/>
      <c r="AY242" s="137"/>
      <c r="AZ242" s="137"/>
      <c r="BA242" s="137"/>
      <c r="BB242" s="137"/>
      <c r="BC242" s="137"/>
      <c r="BD242" s="137"/>
      <c r="BE242" s="137"/>
      <c r="BF242" s="137"/>
      <c r="BG242" s="137"/>
      <c r="BH242" s="137"/>
      <c r="BI242" s="137"/>
      <c r="BJ242" s="137"/>
      <c r="BK242" s="137"/>
      <c r="BL242" s="137"/>
      <c r="BM242" s="87"/>
      <c r="BN242" s="52"/>
    </row>
    <row r="243" spans="1:66" s="10" customFormat="1" ht="20.100000000000001" customHeight="1" x14ac:dyDescent="0.25">
      <c r="A243" s="39"/>
      <c r="B243" s="65"/>
      <c r="C243" s="138"/>
      <c r="D243" s="63"/>
      <c r="E243" s="63"/>
      <c r="F243" s="63"/>
      <c r="G243" s="64" t="s">
        <v>1150</v>
      </c>
      <c r="H243" s="74"/>
      <c r="I243" s="64"/>
      <c r="J243" s="64"/>
      <c r="K243" s="64" t="s">
        <v>130</v>
      </c>
      <c r="L243" s="63" t="s">
        <v>426</v>
      </c>
      <c r="M243" s="63" t="s">
        <v>301</v>
      </c>
      <c r="N243" s="63" t="s">
        <v>342</v>
      </c>
      <c r="O243" s="63" t="s">
        <v>343</v>
      </c>
      <c r="P243" s="126" t="s">
        <v>14</v>
      </c>
      <c r="Q243" s="278">
        <f t="shared" ref="Q243:AB243" si="905">+Q242/Q241</f>
        <v>1</v>
      </c>
      <c r="R243" s="278">
        <f t="shared" si="905"/>
        <v>1</v>
      </c>
      <c r="S243" s="278">
        <f t="shared" si="905"/>
        <v>1</v>
      </c>
      <c r="T243" s="278">
        <f t="shared" si="905"/>
        <v>0</v>
      </c>
      <c r="U243" s="278">
        <f t="shared" si="905"/>
        <v>0</v>
      </c>
      <c r="V243" s="278">
        <f t="shared" si="905"/>
        <v>0</v>
      </c>
      <c r="W243" s="278">
        <f t="shared" si="905"/>
        <v>0</v>
      </c>
      <c r="X243" s="278">
        <f t="shared" si="905"/>
        <v>0</v>
      </c>
      <c r="Y243" s="278">
        <f t="shared" si="905"/>
        <v>0</v>
      </c>
      <c r="Z243" s="278">
        <f t="shared" si="905"/>
        <v>0</v>
      </c>
      <c r="AA243" s="278">
        <f t="shared" si="905"/>
        <v>0</v>
      </c>
      <c r="AB243" s="278">
        <f t="shared" si="905"/>
        <v>0</v>
      </c>
      <c r="AC243" s="278">
        <f>+AC242/AC241</f>
        <v>0.25000075000225003</v>
      </c>
      <c r="AD243" s="121">
        <f>AD242/AD241</f>
        <v>1</v>
      </c>
      <c r="AE243" s="121">
        <f t="shared" ref="AE243" si="906">AE242/AE241</f>
        <v>1.0000116945325082</v>
      </c>
      <c r="AF243" s="121">
        <f t="shared" ref="AF243" si="907">AF242/AF241</f>
        <v>1.0000110494876029</v>
      </c>
      <c r="AG243" s="121" t="e">
        <f t="shared" ref="AG243" si="908">AG242/AG241</f>
        <v>#DIV/0!</v>
      </c>
      <c r="AH243" s="121" t="e">
        <f t="shared" ref="AH243" si="909">AH242/AH241</f>
        <v>#DIV/0!</v>
      </c>
      <c r="AI243" s="121" t="e">
        <f t="shared" ref="AI243" si="910">AI242/AI241</f>
        <v>#DIV/0!</v>
      </c>
      <c r="AJ243" s="121" t="e">
        <f t="shared" ref="AJ243" si="911">AJ242/AJ241</f>
        <v>#DIV/0!</v>
      </c>
      <c r="AK243" s="121" t="e">
        <f t="shared" ref="AK243" si="912">AK242/AK241</f>
        <v>#DIV/0!</v>
      </c>
      <c r="AL243" s="121" t="e">
        <f t="shared" ref="AL243" si="913">AL242/AL241</f>
        <v>#DIV/0!</v>
      </c>
      <c r="AM243" s="121" t="e">
        <f t="shared" ref="AM243" si="914">AM242/AM241</f>
        <v>#DIV/0!</v>
      </c>
      <c r="AN243" s="121" t="e">
        <f t="shared" ref="AN243" si="915">AN242/AN241</f>
        <v>#DIV/0!</v>
      </c>
      <c r="AO243" s="121" t="e">
        <f t="shared" ref="AO243" si="916">AO242/AO241</f>
        <v>#DIV/0!</v>
      </c>
      <c r="AP243" s="126"/>
      <c r="AQ243" s="126"/>
      <c r="AR243" s="126"/>
      <c r="AS243" s="126"/>
      <c r="AT243" s="126"/>
      <c r="AU243" s="126"/>
      <c r="AV243" s="126"/>
      <c r="AW243" s="126"/>
      <c r="AX243" s="137"/>
      <c r="AY243" s="137"/>
      <c r="AZ243" s="137"/>
      <c r="BA243" s="137"/>
      <c r="BB243" s="137"/>
      <c r="BC243" s="137"/>
      <c r="BD243" s="137"/>
      <c r="BE243" s="137"/>
      <c r="BF243" s="137"/>
      <c r="BG243" s="137"/>
      <c r="BH243" s="137"/>
      <c r="BI243" s="137"/>
      <c r="BJ243" s="137"/>
      <c r="BK243" s="137"/>
      <c r="BL243" s="137"/>
      <c r="BM243" s="87"/>
      <c r="BN243" s="52"/>
    </row>
    <row r="244" spans="1:66" s="10" customFormat="1" ht="20.100000000000001" customHeight="1" x14ac:dyDescent="0.25">
      <c r="A244" s="39"/>
      <c r="B244" s="65" t="s">
        <v>102</v>
      </c>
      <c r="C244" s="138"/>
      <c r="D244" s="63">
        <f>+D241+1</f>
        <v>79</v>
      </c>
      <c r="E244" s="63">
        <v>2</v>
      </c>
      <c r="F244" s="63">
        <v>4</v>
      </c>
      <c r="G244" s="64" t="s">
        <v>1151</v>
      </c>
      <c r="H244" s="74">
        <v>0.8</v>
      </c>
      <c r="I244" s="64" t="s">
        <v>54</v>
      </c>
      <c r="J244" s="64" t="s">
        <v>116</v>
      </c>
      <c r="K244" s="64" t="s">
        <v>130</v>
      </c>
      <c r="L244" s="430" t="s">
        <v>427</v>
      </c>
      <c r="M244" s="63" t="s">
        <v>301</v>
      </c>
      <c r="N244" s="63" t="s">
        <v>342</v>
      </c>
      <c r="O244" s="63" t="s">
        <v>343</v>
      </c>
      <c r="P244" s="126" t="s">
        <v>12</v>
      </c>
      <c r="Q244" s="125">
        <v>0.05</v>
      </c>
      <c r="R244" s="125">
        <v>0.05</v>
      </c>
      <c r="S244" s="125">
        <v>0.1</v>
      </c>
      <c r="T244" s="125">
        <v>0.05</v>
      </c>
      <c r="U244" s="125">
        <v>0.05</v>
      </c>
      <c r="V244" s="125">
        <v>0.1</v>
      </c>
      <c r="W244" s="125">
        <v>0.05</v>
      </c>
      <c r="X244" s="125">
        <v>0.05</v>
      </c>
      <c r="Y244" s="125">
        <v>0.1</v>
      </c>
      <c r="Z244" s="125">
        <v>0.05</v>
      </c>
      <c r="AA244" s="125">
        <v>0.05</v>
      </c>
      <c r="AB244" s="125">
        <v>0.1</v>
      </c>
      <c r="AC244" s="295">
        <f>SUM(Q244:AB244)</f>
        <v>0.8</v>
      </c>
      <c r="AD244" s="294">
        <f>+Q244</f>
        <v>0.05</v>
      </c>
      <c r="AE244" s="315">
        <f>SUM($Q$10:R244)</f>
        <v>14538.977635040974</v>
      </c>
      <c r="AF244" s="315">
        <f>SUM($Q$10:S244)</f>
        <v>22628.933550405302</v>
      </c>
      <c r="AG244" s="315" t="e">
        <f>SUM($Q$10:T244)</f>
        <v>#DIV/0!</v>
      </c>
      <c r="AH244" s="315" t="e">
        <f>SUM($Q$10:U244)</f>
        <v>#DIV/0!</v>
      </c>
      <c r="AI244" s="315" t="e">
        <f>SUM($Q$10:V244)</f>
        <v>#DIV/0!</v>
      </c>
      <c r="AJ244" s="315" t="e">
        <f>SUM($Q$10:W244)</f>
        <v>#DIV/0!</v>
      </c>
      <c r="AK244" s="315" t="e">
        <f>SUM($Q$10:X244)</f>
        <v>#DIV/0!</v>
      </c>
      <c r="AL244" s="315" t="e">
        <f>SUM($Q$10:Y244)</f>
        <v>#DIV/0!</v>
      </c>
      <c r="AM244" s="315" t="e">
        <f>SUM($Q$10:Z244)</f>
        <v>#DIV/0!</v>
      </c>
      <c r="AN244" s="315" t="e">
        <f>SUM($Q$10:AA244)</f>
        <v>#DIV/0!</v>
      </c>
      <c r="AO244" s="315" t="e">
        <f>SUM($Q$10:AB244)</f>
        <v>#DIV/0!</v>
      </c>
      <c r="AP244" s="126"/>
      <c r="AQ244" s="126"/>
      <c r="AR244" s="126"/>
      <c r="AS244" s="126"/>
      <c r="AT244" s="126"/>
      <c r="AU244" s="126"/>
      <c r="AV244" s="126"/>
      <c r="AW244" s="126"/>
      <c r="AX244" s="137"/>
      <c r="AY244" s="137"/>
      <c r="AZ244" s="137"/>
      <c r="BA244" s="137"/>
      <c r="BB244" s="137"/>
      <c r="BC244" s="137"/>
      <c r="BD244" s="137"/>
      <c r="BE244" s="137"/>
      <c r="BF244" s="137"/>
      <c r="BG244" s="137"/>
      <c r="BH244" s="137"/>
      <c r="BI244" s="137"/>
      <c r="BJ244" s="137"/>
      <c r="BK244" s="137"/>
      <c r="BL244" s="137"/>
      <c r="BM244" s="87"/>
      <c r="BN244" s="52"/>
    </row>
    <row r="245" spans="1:66" s="10" customFormat="1" ht="20.100000000000001" customHeight="1" x14ac:dyDescent="0.25">
      <c r="A245" s="39"/>
      <c r="B245" s="65"/>
      <c r="C245" s="138"/>
      <c r="D245" s="63"/>
      <c r="E245" s="63"/>
      <c r="F245" s="63"/>
      <c r="G245" s="64" t="s">
        <v>1151</v>
      </c>
      <c r="H245" s="74"/>
      <c r="I245" s="64"/>
      <c r="J245" s="64"/>
      <c r="K245" s="64" t="s">
        <v>130</v>
      </c>
      <c r="L245" s="430" t="s">
        <v>427</v>
      </c>
      <c r="M245" s="63" t="s">
        <v>301</v>
      </c>
      <c r="N245" s="63" t="s">
        <v>342</v>
      </c>
      <c r="O245" s="63" t="s">
        <v>343</v>
      </c>
      <c r="P245" s="126" t="s">
        <v>13</v>
      </c>
      <c r="Q245" s="125">
        <v>0.05</v>
      </c>
      <c r="R245" s="125">
        <v>0.05</v>
      </c>
      <c r="S245" s="125">
        <v>0.1</v>
      </c>
      <c r="T245" s="125"/>
      <c r="U245" s="125"/>
      <c r="V245" s="125"/>
      <c r="W245" s="125"/>
      <c r="X245" s="125"/>
      <c r="Y245" s="125"/>
      <c r="Z245" s="129"/>
      <c r="AA245" s="125"/>
      <c r="AB245" s="125"/>
      <c r="AC245" s="295">
        <f>SUM(Q245:AB245)</f>
        <v>0.2</v>
      </c>
      <c r="AD245" s="294">
        <f>+Q245</f>
        <v>0.05</v>
      </c>
      <c r="AE245" s="315">
        <f>SUM($Q$11:R245)</f>
        <v>14539.077635040972</v>
      </c>
      <c r="AF245" s="315">
        <f>SUM($Q$11:S245)</f>
        <v>22629.133550405299</v>
      </c>
      <c r="AG245" s="315" t="e">
        <f>SUM($Q$11:T245)</f>
        <v>#DIV/0!</v>
      </c>
      <c r="AH245" s="315" t="e">
        <f>SUM($Q$11:U245)</f>
        <v>#DIV/0!</v>
      </c>
      <c r="AI245" s="315" t="e">
        <f>SUM($Q$11:V245)</f>
        <v>#DIV/0!</v>
      </c>
      <c r="AJ245" s="315" t="e">
        <f>SUM($Q$11:W245)</f>
        <v>#DIV/0!</v>
      </c>
      <c r="AK245" s="315" t="e">
        <f>SUM($Q$11:X245)</f>
        <v>#DIV/0!</v>
      </c>
      <c r="AL245" s="315" t="e">
        <f>SUM($Q$11:Y245)</f>
        <v>#DIV/0!</v>
      </c>
      <c r="AM245" s="315" t="e">
        <f>SUM($Q$11:Z245)</f>
        <v>#DIV/0!</v>
      </c>
      <c r="AN245" s="315" t="e">
        <f>SUM($Q$11:AA245)</f>
        <v>#DIV/0!</v>
      </c>
      <c r="AO245" s="315" t="e">
        <f>SUM($Q$11:AB245)</f>
        <v>#DIV/0!</v>
      </c>
      <c r="AP245" s="126" t="s">
        <v>618</v>
      </c>
      <c r="AQ245" s="126" t="s">
        <v>619</v>
      </c>
      <c r="AR245" s="126" t="s">
        <v>620</v>
      </c>
      <c r="AS245" s="126" t="s">
        <v>621</v>
      </c>
      <c r="AT245" s="126" t="s">
        <v>1001</v>
      </c>
      <c r="AU245" s="126" t="s">
        <v>1002</v>
      </c>
      <c r="AV245" s="126"/>
      <c r="AW245" s="126"/>
      <c r="AX245" s="137"/>
      <c r="AY245" s="137"/>
      <c r="AZ245" s="137"/>
      <c r="BA245" s="137"/>
      <c r="BB245" s="137"/>
      <c r="BC245" s="137"/>
      <c r="BD245" s="137"/>
      <c r="BE245" s="137"/>
      <c r="BF245" s="137"/>
      <c r="BG245" s="137"/>
      <c r="BH245" s="137"/>
      <c r="BI245" s="137"/>
      <c r="BJ245" s="137"/>
      <c r="BK245" s="137"/>
      <c r="BL245" s="137"/>
      <c r="BM245" s="87"/>
      <c r="BN245" s="52"/>
    </row>
    <row r="246" spans="1:66" s="10" customFormat="1" ht="20.100000000000001" customHeight="1" x14ac:dyDescent="0.25">
      <c r="A246" s="39"/>
      <c r="B246" s="65"/>
      <c r="C246" s="138"/>
      <c r="D246" s="63"/>
      <c r="E246" s="63"/>
      <c r="F246" s="63"/>
      <c r="G246" s="64" t="s">
        <v>1151</v>
      </c>
      <c r="H246" s="74"/>
      <c r="I246" s="64"/>
      <c r="J246" s="64"/>
      <c r="K246" s="64" t="s">
        <v>130</v>
      </c>
      <c r="L246" s="430" t="s">
        <v>427</v>
      </c>
      <c r="M246" s="63" t="s">
        <v>301</v>
      </c>
      <c r="N246" s="63" t="s">
        <v>342</v>
      </c>
      <c r="O246" s="63" t="s">
        <v>343</v>
      </c>
      <c r="P246" s="126" t="s">
        <v>14</v>
      </c>
      <c r="Q246" s="278">
        <f t="shared" ref="Q246:AB246" si="917">+Q245/Q244</f>
        <v>1</v>
      </c>
      <c r="R246" s="278">
        <f t="shared" si="917"/>
        <v>1</v>
      </c>
      <c r="S246" s="278">
        <f t="shared" si="917"/>
        <v>1</v>
      </c>
      <c r="T246" s="278">
        <f t="shared" si="917"/>
        <v>0</v>
      </c>
      <c r="U246" s="278">
        <f t="shared" si="917"/>
        <v>0</v>
      </c>
      <c r="V246" s="278">
        <f t="shared" si="917"/>
        <v>0</v>
      </c>
      <c r="W246" s="278">
        <f t="shared" si="917"/>
        <v>0</v>
      </c>
      <c r="X246" s="278">
        <f t="shared" si="917"/>
        <v>0</v>
      </c>
      <c r="Y246" s="278">
        <f t="shared" si="917"/>
        <v>0</v>
      </c>
      <c r="Z246" s="278">
        <f t="shared" si="917"/>
        <v>0</v>
      </c>
      <c r="AA246" s="278">
        <f t="shared" si="917"/>
        <v>0</v>
      </c>
      <c r="AB246" s="278">
        <f t="shared" si="917"/>
        <v>0</v>
      </c>
      <c r="AC246" s="278">
        <f>+AC245/AC244</f>
        <v>0.25</v>
      </c>
      <c r="AD246" s="121">
        <f>AD245/AD244</f>
        <v>1</v>
      </c>
      <c r="AE246" s="121">
        <f t="shared" ref="AE246" si="918">AE245/AE244</f>
        <v>1.0000068780627158</v>
      </c>
      <c r="AF246" s="121">
        <f t="shared" ref="AF246" si="919">AF245/AF244</f>
        <v>1.0000088382424011</v>
      </c>
      <c r="AG246" s="121" t="e">
        <f t="shared" ref="AG246" si="920">AG245/AG244</f>
        <v>#DIV/0!</v>
      </c>
      <c r="AH246" s="121" t="e">
        <f t="shared" ref="AH246" si="921">AH245/AH244</f>
        <v>#DIV/0!</v>
      </c>
      <c r="AI246" s="121" t="e">
        <f t="shared" ref="AI246" si="922">AI245/AI244</f>
        <v>#DIV/0!</v>
      </c>
      <c r="AJ246" s="121" t="e">
        <f t="shared" ref="AJ246" si="923">AJ245/AJ244</f>
        <v>#DIV/0!</v>
      </c>
      <c r="AK246" s="121" t="e">
        <f t="shared" ref="AK246" si="924">AK245/AK244</f>
        <v>#DIV/0!</v>
      </c>
      <c r="AL246" s="121" t="e">
        <f t="shared" ref="AL246" si="925">AL245/AL244</f>
        <v>#DIV/0!</v>
      </c>
      <c r="AM246" s="121" t="e">
        <f t="shared" ref="AM246" si="926">AM245/AM244</f>
        <v>#DIV/0!</v>
      </c>
      <c r="AN246" s="121" t="e">
        <f t="shared" ref="AN246" si="927">AN245/AN244</f>
        <v>#DIV/0!</v>
      </c>
      <c r="AO246" s="121" t="e">
        <f t="shared" ref="AO246" si="928">AO245/AO244</f>
        <v>#DIV/0!</v>
      </c>
      <c r="AP246" s="126"/>
      <c r="AQ246" s="126"/>
      <c r="AR246" s="126"/>
      <c r="AS246" s="126"/>
      <c r="AT246" s="126"/>
      <c r="AU246" s="126"/>
      <c r="AV246" s="126"/>
      <c r="AW246" s="126"/>
      <c r="AX246" s="137"/>
      <c r="AY246" s="137"/>
      <c r="AZ246" s="137"/>
      <c r="BA246" s="137"/>
      <c r="BB246" s="137"/>
      <c r="BC246" s="137"/>
      <c r="BD246" s="137"/>
      <c r="BE246" s="137"/>
      <c r="BF246" s="137"/>
      <c r="BG246" s="137"/>
      <c r="BH246" s="137"/>
      <c r="BI246" s="137"/>
      <c r="BJ246" s="137"/>
      <c r="BK246" s="137"/>
      <c r="BL246" s="137"/>
      <c r="BM246" s="87"/>
      <c r="BN246" s="52"/>
    </row>
    <row r="247" spans="1:66" s="10" customFormat="1" ht="20.100000000000001" customHeight="1" x14ac:dyDescent="0.25">
      <c r="A247" s="39"/>
      <c r="B247" s="65" t="s">
        <v>102</v>
      </c>
      <c r="C247" s="138"/>
      <c r="D247" s="63">
        <f>+D244+1</f>
        <v>80</v>
      </c>
      <c r="E247" s="63">
        <v>3</v>
      </c>
      <c r="F247" s="63">
        <v>5</v>
      </c>
      <c r="G247" s="64" t="s">
        <v>1152</v>
      </c>
      <c r="H247" s="63">
        <v>3</v>
      </c>
      <c r="I247" s="64" t="s">
        <v>54</v>
      </c>
      <c r="J247" s="64" t="s">
        <v>116</v>
      </c>
      <c r="K247" s="64" t="s">
        <v>130</v>
      </c>
      <c r="L247" s="63" t="s">
        <v>428</v>
      </c>
      <c r="M247" s="63" t="s">
        <v>301</v>
      </c>
      <c r="N247" s="63" t="s">
        <v>342</v>
      </c>
      <c r="O247" s="63" t="s">
        <v>343</v>
      </c>
      <c r="P247" s="126" t="s">
        <v>12</v>
      </c>
      <c r="Q247" s="72">
        <v>0</v>
      </c>
      <c r="R247" s="72">
        <v>0</v>
      </c>
      <c r="S247" s="72">
        <v>0</v>
      </c>
      <c r="T247" s="72">
        <v>0</v>
      </c>
      <c r="U247" s="72">
        <v>0</v>
      </c>
      <c r="V247" s="72">
        <v>1</v>
      </c>
      <c r="W247" s="72">
        <v>0</v>
      </c>
      <c r="X247" s="72">
        <v>0</v>
      </c>
      <c r="Y247" s="72">
        <v>1</v>
      </c>
      <c r="Z247" s="72">
        <v>0</v>
      </c>
      <c r="AA247" s="72">
        <v>0</v>
      </c>
      <c r="AB247" s="72">
        <v>1</v>
      </c>
      <c r="AC247" s="72">
        <f>SUM(Q247:AB247)</f>
        <v>3</v>
      </c>
      <c r="AD247" s="294">
        <f>+Q247</f>
        <v>0</v>
      </c>
      <c r="AE247" s="315">
        <f>SUM($Q$10:R247)</f>
        <v>14541.077635040972</v>
      </c>
      <c r="AF247" s="315">
        <f>SUM($Q$10:S247)</f>
        <v>22632.133550405299</v>
      </c>
      <c r="AG247" s="315" t="e">
        <f>SUM($Q$10:T247)</f>
        <v>#DIV/0!</v>
      </c>
      <c r="AH247" s="315" t="e">
        <f>SUM($Q$10:U247)</f>
        <v>#DIV/0!</v>
      </c>
      <c r="AI247" s="315" t="e">
        <f>SUM($Q$10:V247)</f>
        <v>#DIV/0!</v>
      </c>
      <c r="AJ247" s="315" t="e">
        <f>SUM($Q$10:W247)</f>
        <v>#DIV/0!</v>
      </c>
      <c r="AK247" s="315" t="e">
        <f>SUM($Q$10:X247)</f>
        <v>#DIV/0!</v>
      </c>
      <c r="AL247" s="315" t="e">
        <f>SUM($Q$10:Y247)</f>
        <v>#DIV/0!</v>
      </c>
      <c r="AM247" s="315" t="e">
        <f>SUM($Q$10:Z247)</f>
        <v>#DIV/0!</v>
      </c>
      <c r="AN247" s="315" t="e">
        <f>SUM($Q$10:AA247)</f>
        <v>#DIV/0!</v>
      </c>
      <c r="AO247" s="315" t="e">
        <f>SUM($Q$10:AB247)</f>
        <v>#DIV/0!</v>
      </c>
      <c r="AP247" s="126"/>
      <c r="AQ247" s="126"/>
      <c r="AR247" s="126"/>
      <c r="AS247" s="126"/>
      <c r="AT247" s="126"/>
      <c r="AU247" s="126"/>
      <c r="AV247" s="126"/>
      <c r="AW247" s="126"/>
      <c r="AX247" s="137"/>
      <c r="AY247" s="137"/>
      <c r="AZ247" s="137"/>
      <c r="BA247" s="137"/>
      <c r="BB247" s="137"/>
      <c r="BC247" s="137"/>
      <c r="BD247" s="137"/>
      <c r="BE247" s="137"/>
      <c r="BF247" s="137"/>
      <c r="BG247" s="137"/>
      <c r="BH247" s="137"/>
      <c r="BI247" s="137"/>
      <c r="BJ247" s="137"/>
      <c r="BK247" s="137"/>
      <c r="BL247" s="137"/>
      <c r="BM247" s="87"/>
      <c r="BN247" s="52"/>
    </row>
    <row r="248" spans="1:66" s="10" customFormat="1" ht="20.100000000000001" customHeight="1" x14ac:dyDescent="0.25">
      <c r="A248" s="39"/>
      <c r="B248" s="65"/>
      <c r="C248" s="138"/>
      <c r="D248" s="63"/>
      <c r="E248" s="63"/>
      <c r="F248" s="63"/>
      <c r="G248" s="64" t="s">
        <v>1152</v>
      </c>
      <c r="H248" s="63"/>
      <c r="I248" s="64"/>
      <c r="J248" s="64"/>
      <c r="K248" s="64" t="s">
        <v>130</v>
      </c>
      <c r="L248" s="63" t="s">
        <v>428</v>
      </c>
      <c r="M248" s="63" t="s">
        <v>301</v>
      </c>
      <c r="N248" s="63" t="s">
        <v>342</v>
      </c>
      <c r="O248" s="63" t="s">
        <v>343</v>
      </c>
      <c r="P248" s="126" t="s">
        <v>13</v>
      </c>
      <c r="Q248" s="72">
        <v>0</v>
      </c>
      <c r="R248" s="72">
        <v>0</v>
      </c>
      <c r="S248" s="72">
        <v>0</v>
      </c>
      <c r="T248" s="72"/>
      <c r="U248" s="72"/>
      <c r="V248" s="72"/>
      <c r="W248" s="72"/>
      <c r="X248" s="72"/>
      <c r="Y248" s="72"/>
      <c r="Z248" s="72"/>
      <c r="AA248" s="72"/>
      <c r="AB248" s="72"/>
      <c r="AC248" s="72">
        <f>SUM(Q248:AB248)</f>
        <v>0</v>
      </c>
      <c r="AD248" s="294">
        <f>+Q248</f>
        <v>0</v>
      </c>
      <c r="AE248" s="315">
        <f>SUM($Q$11:R248)</f>
        <v>14541.077635040972</v>
      </c>
      <c r="AF248" s="315">
        <f>SUM($Q$11:S248)</f>
        <v>22632.133550405299</v>
      </c>
      <c r="AG248" s="315" t="e">
        <f>SUM($Q$11:T248)</f>
        <v>#DIV/0!</v>
      </c>
      <c r="AH248" s="315" t="e">
        <f>SUM($Q$11:U248)</f>
        <v>#DIV/0!</v>
      </c>
      <c r="AI248" s="315" t="e">
        <f>SUM($Q$11:V248)</f>
        <v>#DIV/0!</v>
      </c>
      <c r="AJ248" s="315" t="e">
        <f>SUM($Q$11:W248)</f>
        <v>#DIV/0!</v>
      </c>
      <c r="AK248" s="315" t="e">
        <f>SUM($Q$11:X248)</f>
        <v>#DIV/0!</v>
      </c>
      <c r="AL248" s="315" t="e">
        <f>SUM($Q$11:Y248)</f>
        <v>#DIV/0!</v>
      </c>
      <c r="AM248" s="315" t="e">
        <f>SUM($Q$11:Z248)</f>
        <v>#DIV/0!</v>
      </c>
      <c r="AN248" s="315" t="e">
        <f>SUM($Q$11:AA248)</f>
        <v>#DIV/0!</v>
      </c>
      <c r="AO248" s="315" t="e">
        <f>SUM($Q$11:AB248)</f>
        <v>#DIV/0!</v>
      </c>
      <c r="AP248" s="431"/>
      <c r="AQ248" s="126"/>
      <c r="AR248" s="431" t="s">
        <v>622</v>
      </c>
      <c r="AS248" s="126" t="s">
        <v>623</v>
      </c>
      <c r="AT248" s="126"/>
      <c r="AU248" s="126"/>
      <c r="AV248" s="126"/>
      <c r="AW248" s="126"/>
      <c r="AX248" s="137"/>
      <c r="AY248" s="137"/>
      <c r="AZ248" s="137"/>
      <c r="BA248" s="137"/>
      <c r="BB248" s="137"/>
      <c r="BC248" s="137"/>
      <c r="BD248" s="137"/>
      <c r="BE248" s="137"/>
      <c r="BF248" s="137"/>
      <c r="BG248" s="137"/>
      <c r="BH248" s="137"/>
      <c r="BI248" s="137"/>
      <c r="BJ248" s="137"/>
      <c r="BK248" s="137"/>
      <c r="BL248" s="137"/>
      <c r="BM248" s="87"/>
      <c r="BN248" s="52"/>
    </row>
    <row r="249" spans="1:66" s="10" customFormat="1" ht="20.100000000000001" customHeight="1" x14ac:dyDescent="0.25">
      <c r="A249" s="39"/>
      <c r="B249" s="65"/>
      <c r="C249" s="138"/>
      <c r="D249" s="63"/>
      <c r="E249" s="63"/>
      <c r="F249" s="63"/>
      <c r="G249" s="64" t="s">
        <v>1152</v>
      </c>
      <c r="H249" s="63"/>
      <c r="I249" s="64"/>
      <c r="J249" s="64"/>
      <c r="K249" s="64" t="s">
        <v>130</v>
      </c>
      <c r="L249" s="63" t="s">
        <v>428</v>
      </c>
      <c r="M249" s="63" t="s">
        <v>301</v>
      </c>
      <c r="N249" s="63" t="s">
        <v>342</v>
      </c>
      <c r="O249" s="63" t="s">
        <v>343</v>
      </c>
      <c r="P249" s="126" t="s">
        <v>14</v>
      </c>
      <c r="Q249" s="278">
        <v>0</v>
      </c>
      <c r="R249" s="278">
        <v>0</v>
      </c>
      <c r="S249" s="278">
        <v>0</v>
      </c>
      <c r="T249" s="278" t="e">
        <f t="shared" ref="T249:AB249" si="929">+T248/T247</f>
        <v>#DIV/0!</v>
      </c>
      <c r="U249" s="278" t="e">
        <f t="shared" si="929"/>
        <v>#DIV/0!</v>
      </c>
      <c r="V249" s="278">
        <f t="shared" si="929"/>
        <v>0</v>
      </c>
      <c r="W249" s="278" t="e">
        <f t="shared" si="929"/>
        <v>#DIV/0!</v>
      </c>
      <c r="X249" s="278" t="e">
        <f t="shared" si="929"/>
        <v>#DIV/0!</v>
      </c>
      <c r="Y249" s="278">
        <f t="shared" si="929"/>
        <v>0</v>
      </c>
      <c r="Z249" s="278" t="e">
        <f t="shared" si="929"/>
        <v>#DIV/0!</v>
      </c>
      <c r="AA249" s="278" t="e">
        <f t="shared" si="929"/>
        <v>#DIV/0!</v>
      </c>
      <c r="AB249" s="278">
        <f t="shared" si="929"/>
        <v>0</v>
      </c>
      <c r="AC249" s="278">
        <f>+AC248/AC247</f>
        <v>0</v>
      </c>
      <c r="AD249" s="121" t="e">
        <f>AD248/AD247</f>
        <v>#DIV/0!</v>
      </c>
      <c r="AE249" s="121">
        <f t="shared" ref="AE249" si="930">AE248/AE247</f>
        <v>1</v>
      </c>
      <c r="AF249" s="121">
        <f t="shared" ref="AF249" si="931">AF248/AF247</f>
        <v>1</v>
      </c>
      <c r="AG249" s="121" t="e">
        <f t="shared" ref="AG249" si="932">AG248/AG247</f>
        <v>#DIV/0!</v>
      </c>
      <c r="AH249" s="121" t="e">
        <f t="shared" ref="AH249" si="933">AH248/AH247</f>
        <v>#DIV/0!</v>
      </c>
      <c r="AI249" s="121" t="e">
        <f t="shared" ref="AI249" si="934">AI248/AI247</f>
        <v>#DIV/0!</v>
      </c>
      <c r="AJ249" s="121" t="e">
        <f t="shared" ref="AJ249" si="935">AJ248/AJ247</f>
        <v>#DIV/0!</v>
      </c>
      <c r="AK249" s="121" t="e">
        <f t="shared" ref="AK249" si="936">AK248/AK247</f>
        <v>#DIV/0!</v>
      </c>
      <c r="AL249" s="121" t="e">
        <f t="shared" ref="AL249" si="937">AL248/AL247</f>
        <v>#DIV/0!</v>
      </c>
      <c r="AM249" s="121" t="e">
        <f t="shared" ref="AM249" si="938">AM248/AM247</f>
        <v>#DIV/0!</v>
      </c>
      <c r="AN249" s="121" t="e">
        <f t="shared" ref="AN249" si="939">AN248/AN247</f>
        <v>#DIV/0!</v>
      </c>
      <c r="AO249" s="121" t="e">
        <f t="shared" ref="AO249" si="940">AO248/AO247</f>
        <v>#DIV/0!</v>
      </c>
      <c r="AP249" s="126"/>
      <c r="AQ249" s="126"/>
      <c r="AR249" s="126"/>
      <c r="AS249" s="126"/>
      <c r="AT249" s="126"/>
      <c r="AU249" s="126"/>
      <c r="AV249" s="126"/>
      <c r="AW249" s="126"/>
      <c r="AX249" s="137"/>
      <c r="AY249" s="137"/>
      <c r="AZ249" s="137"/>
      <c r="BA249" s="137"/>
      <c r="BB249" s="137"/>
      <c r="BC249" s="137"/>
      <c r="BD249" s="137"/>
      <c r="BE249" s="137"/>
      <c r="BF249" s="137"/>
      <c r="BG249" s="137"/>
      <c r="BH249" s="137"/>
      <c r="BI249" s="137"/>
      <c r="BJ249" s="137"/>
      <c r="BK249" s="137"/>
      <c r="BL249" s="137"/>
      <c r="BM249" s="87"/>
      <c r="BN249" s="52"/>
    </row>
    <row r="250" spans="1:66" s="10" customFormat="1" ht="20.100000000000001" customHeight="1" x14ac:dyDescent="0.25">
      <c r="A250" s="39"/>
      <c r="B250" s="65" t="s">
        <v>102</v>
      </c>
      <c r="C250" s="138"/>
      <c r="D250" s="63">
        <f>+D247+1</f>
        <v>81</v>
      </c>
      <c r="E250" s="63">
        <v>1</v>
      </c>
      <c r="F250" s="63">
        <v>6</v>
      </c>
      <c r="G250" s="64" t="s">
        <v>181</v>
      </c>
      <c r="H250" s="63">
        <v>5</v>
      </c>
      <c r="I250" s="64" t="s">
        <v>54</v>
      </c>
      <c r="J250" s="64" t="s">
        <v>117</v>
      </c>
      <c r="K250" s="64" t="s">
        <v>131</v>
      </c>
      <c r="L250" s="430" t="s">
        <v>427</v>
      </c>
      <c r="M250" s="63" t="s">
        <v>301</v>
      </c>
      <c r="N250" s="63" t="s">
        <v>342</v>
      </c>
      <c r="O250" s="63" t="s">
        <v>343</v>
      </c>
      <c r="P250" s="126" t="s">
        <v>12</v>
      </c>
      <c r="Q250" s="72">
        <v>0</v>
      </c>
      <c r="R250" s="72">
        <v>0</v>
      </c>
      <c r="S250" s="72">
        <v>0</v>
      </c>
      <c r="T250" s="72">
        <v>1</v>
      </c>
      <c r="U250" s="72">
        <v>0</v>
      </c>
      <c r="V250" s="72">
        <v>0</v>
      </c>
      <c r="W250" s="72">
        <v>0</v>
      </c>
      <c r="X250" s="72">
        <v>1</v>
      </c>
      <c r="Y250" s="72">
        <v>1</v>
      </c>
      <c r="Z250" s="72">
        <v>0</v>
      </c>
      <c r="AA250" s="72">
        <v>1</v>
      </c>
      <c r="AB250" s="72">
        <v>1</v>
      </c>
      <c r="AC250" s="72">
        <f>SUM(Q250:AB250)</f>
        <v>5</v>
      </c>
      <c r="AD250" s="294">
        <f>+Q250</f>
        <v>0</v>
      </c>
      <c r="AE250" s="315">
        <f>SUM($Q$10:R250)</f>
        <v>14541.077635040972</v>
      </c>
      <c r="AF250" s="315">
        <f>SUM($Q$10:S250)</f>
        <v>22632.133550405299</v>
      </c>
      <c r="AG250" s="315" t="e">
        <f>SUM($Q$10:T250)</f>
        <v>#DIV/0!</v>
      </c>
      <c r="AH250" s="315" t="e">
        <f>SUM($Q$10:U250)</f>
        <v>#DIV/0!</v>
      </c>
      <c r="AI250" s="315" t="e">
        <f>SUM($Q$10:V250)</f>
        <v>#DIV/0!</v>
      </c>
      <c r="AJ250" s="315" t="e">
        <f>SUM($Q$10:W250)</f>
        <v>#DIV/0!</v>
      </c>
      <c r="AK250" s="315" t="e">
        <f>SUM($Q$10:X250)</f>
        <v>#DIV/0!</v>
      </c>
      <c r="AL250" s="315" t="e">
        <f>SUM($Q$10:Y250)</f>
        <v>#DIV/0!</v>
      </c>
      <c r="AM250" s="315" t="e">
        <f>SUM($Q$10:Z250)</f>
        <v>#DIV/0!</v>
      </c>
      <c r="AN250" s="315" t="e">
        <f>SUM($Q$10:AA250)</f>
        <v>#DIV/0!</v>
      </c>
      <c r="AO250" s="315" t="e">
        <f>SUM($Q$10:AB250)</f>
        <v>#DIV/0!</v>
      </c>
      <c r="AP250" s="126"/>
      <c r="AQ250" s="126"/>
      <c r="AR250" s="126"/>
      <c r="AS250" s="126"/>
      <c r="AT250" s="126"/>
      <c r="AU250" s="126"/>
      <c r="AV250" s="126"/>
      <c r="AW250" s="126"/>
      <c r="AX250" s="137"/>
      <c r="AY250" s="137"/>
      <c r="AZ250" s="137"/>
      <c r="BA250" s="137"/>
      <c r="BB250" s="137"/>
      <c r="BC250" s="137"/>
      <c r="BD250" s="137"/>
      <c r="BE250" s="137"/>
      <c r="BF250" s="137"/>
      <c r="BG250" s="137"/>
      <c r="BH250" s="137"/>
      <c r="BI250" s="137"/>
      <c r="BJ250" s="137"/>
      <c r="BK250" s="137"/>
      <c r="BL250" s="137"/>
      <c r="BM250" s="87"/>
      <c r="BN250" s="52"/>
    </row>
    <row r="251" spans="1:66" s="10" customFormat="1" ht="20.100000000000001" customHeight="1" x14ac:dyDescent="0.25">
      <c r="A251" s="39"/>
      <c r="B251" s="65"/>
      <c r="C251" s="138"/>
      <c r="D251" s="63"/>
      <c r="E251" s="63"/>
      <c r="F251" s="63"/>
      <c r="G251" s="64" t="s">
        <v>181</v>
      </c>
      <c r="H251" s="63"/>
      <c r="I251" s="64"/>
      <c r="J251" s="64"/>
      <c r="K251" s="64" t="s">
        <v>131</v>
      </c>
      <c r="L251" s="430" t="s">
        <v>427</v>
      </c>
      <c r="M251" s="63" t="s">
        <v>301</v>
      </c>
      <c r="N251" s="63" t="s">
        <v>342</v>
      </c>
      <c r="O251" s="63" t="s">
        <v>343</v>
      </c>
      <c r="P251" s="126" t="s">
        <v>13</v>
      </c>
      <c r="Q251" s="72">
        <v>0</v>
      </c>
      <c r="R251" s="72">
        <v>1</v>
      </c>
      <c r="S251" s="72">
        <v>0</v>
      </c>
      <c r="T251" s="72"/>
      <c r="U251" s="72"/>
      <c r="V251" s="72"/>
      <c r="W251" s="72"/>
      <c r="X251" s="72"/>
      <c r="Y251" s="72"/>
      <c r="Z251" s="72"/>
      <c r="AA251" s="72"/>
      <c r="AB251" s="72"/>
      <c r="AC251" s="72">
        <f>SUM(Q251:AB251)</f>
        <v>1</v>
      </c>
      <c r="AD251" s="294">
        <f>+Q251</f>
        <v>0</v>
      </c>
      <c r="AE251" s="315">
        <f>SUM($Q$11:R251)</f>
        <v>14542.077635040972</v>
      </c>
      <c r="AF251" s="315">
        <f>SUM($Q$11:S251)</f>
        <v>22633.133550405299</v>
      </c>
      <c r="AG251" s="315" t="e">
        <f>SUM($Q$11:T251)</f>
        <v>#DIV/0!</v>
      </c>
      <c r="AH251" s="315" t="e">
        <f>SUM($Q$11:U251)</f>
        <v>#DIV/0!</v>
      </c>
      <c r="AI251" s="315" t="e">
        <f>SUM($Q$11:V251)</f>
        <v>#DIV/0!</v>
      </c>
      <c r="AJ251" s="315" t="e">
        <f>SUM($Q$11:W251)</f>
        <v>#DIV/0!</v>
      </c>
      <c r="AK251" s="315" t="e">
        <f>SUM($Q$11:X251)</f>
        <v>#DIV/0!</v>
      </c>
      <c r="AL251" s="315" t="e">
        <f>SUM($Q$11:Y251)</f>
        <v>#DIV/0!</v>
      </c>
      <c r="AM251" s="315" t="e">
        <f>SUM($Q$11:Z251)</f>
        <v>#DIV/0!</v>
      </c>
      <c r="AN251" s="315" t="e">
        <f>SUM($Q$11:AA251)</f>
        <v>#DIV/0!</v>
      </c>
      <c r="AO251" s="315" t="e">
        <f>SUM($Q$11:AB251)</f>
        <v>#DIV/0!</v>
      </c>
      <c r="AP251" s="126"/>
      <c r="AQ251" s="126"/>
      <c r="AR251" s="126" t="s">
        <v>624</v>
      </c>
      <c r="AS251" s="126" t="s">
        <v>625</v>
      </c>
      <c r="AT251" s="126"/>
      <c r="AU251" s="126"/>
      <c r="AV251" s="126"/>
      <c r="AW251" s="126"/>
      <c r="AX251" s="137"/>
      <c r="AY251" s="137"/>
      <c r="AZ251" s="137"/>
      <c r="BA251" s="137"/>
      <c r="BB251" s="137"/>
      <c r="BC251" s="137"/>
      <c r="BD251" s="137"/>
      <c r="BE251" s="137"/>
      <c r="BF251" s="137"/>
      <c r="BG251" s="137"/>
      <c r="BH251" s="137"/>
      <c r="BI251" s="137"/>
      <c r="BJ251" s="137"/>
      <c r="BK251" s="137"/>
      <c r="BL251" s="137"/>
      <c r="BM251" s="87"/>
      <c r="BN251" s="52"/>
    </row>
    <row r="252" spans="1:66" s="10" customFormat="1" ht="20.100000000000001" customHeight="1" x14ac:dyDescent="0.25">
      <c r="A252" s="39"/>
      <c r="B252" s="65"/>
      <c r="C252" s="138"/>
      <c r="D252" s="63"/>
      <c r="E252" s="63"/>
      <c r="F252" s="63"/>
      <c r="G252" s="64" t="s">
        <v>181</v>
      </c>
      <c r="H252" s="63"/>
      <c r="I252" s="64"/>
      <c r="J252" s="64"/>
      <c r="K252" s="64" t="s">
        <v>131</v>
      </c>
      <c r="L252" s="430" t="s">
        <v>427</v>
      </c>
      <c r="M252" s="63" t="s">
        <v>301</v>
      </c>
      <c r="N252" s="63" t="s">
        <v>342</v>
      </c>
      <c r="O252" s="63" t="s">
        <v>343</v>
      </c>
      <c r="P252" s="126" t="s">
        <v>14</v>
      </c>
      <c r="Q252" s="278">
        <v>0</v>
      </c>
      <c r="R252" s="278">
        <v>1</v>
      </c>
      <c r="S252" s="278">
        <v>0</v>
      </c>
      <c r="T252" s="278">
        <f t="shared" ref="T252:AB252" si="941">+T251/T250</f>
        <v>0</v>
      </c>
      <c r="U252" s="278" t="e">
        <f t="shared" si="941"/>
        <v>#DIV/0!</v>
      </c>
      <c r="V252" s="278" t="e">
        <f t="shared" si="941"/>
        <v>#DIV/0!</v>
      </c>
      <c r="W252" s="278" t="e">
        <f t="shared" si="941"/>
        <v>#DIV/0!</v>
      </c>
      <c r="X252" s="278">
        <f t="shared" si="941"/>
        <v>0</v>
      </c>
      <c r="Y252" s="278">
        <f t="shared" si="941"/>
        <v>0</v>
      </c>
      <c r="Z252" s="278" t="e">
        <f t="shared" si="941"/>
        <v>#DIV/0!</v>
      </c>
      <c r="AA252" s="278">
        <f t="shared" si="941"/>
        <v>0</v>
      </c>
      <c r="AB252" s="278">
        <f t="shared" si="941"/>
        <v>0</v>
      </c>
      <c r="AC252" s="278">
        <f>+AC251/AC250</f>
        <v>0.2</v>
      </c>
      <c r="AD252" s="121" t="e">
        <f>AD251/AD250</f>
        <v>#DIV/0!</v>
      </c>
      <c r="AE252" s="121">
        <f t="shared" ref="AE252" si="942">AE251/AE250</f>
        <v>1.0000687706939677</v>
      </c>
      <c r="AF252" s="121">
        <f t="shared" ref="AF252" si="943">AF251/AF250</f>
        <v>1.0000441849637274</v>
      </c>
      <c r="AG252" s="121" t="e">
        <f t="shared" ref="AG252" si="944">AG251/AG250</f>
        <v>#DIV/0!</v>
      </c>
      <c r="AH252" s="121" t="e">
        <f t="shared" ref="AH252" si="945">AH251/AH250</f>
        <v>#DIV/0!</v>
      </c>
      <c r="AI252" s="121" t="e">
        <f t="shared" ref="AI252" si="946">AI251/AI250</f>
        <v>#DIV/0!</v>
      </c>
      <c r="AJ252" s="121" t="e">
        <f t="shared" ref="AJ252" si="947">AJ251/AJ250</f>
        <v>#DIV/0!</v>
      </c>
      <c r="AK252" s="121" t="e">
        <f t="shared" ref="AK252" si="948">AK251/AK250</f>
        <v>#DIV/0!</v>
      </c>
      <c r="AL252" s="121" t="e">
        <f t="shared" ref="AL252" si="949">AL251/AL250</f>
        <v>#DIV/0!</v>
      </c>
      <c r="AM252" s="121" t="e">
        <f t="shared" ref="AM252" si="950">AM251/AM250</f>
        <v>#DIV/0!</v>
      </c>
      <c r="AN252" s="121" t="e">
        <f t="shared" ref="AN252" si="951">AN251/AN250</f>
        <v>#DIV/0!</v>
      </c>
      <c r="AO252" s="121" t="e">
        <f t="shared" ref="AO252" si="952">AO251/AO250</f>
        <v>#DIV/0!</v>
      </c>
      <c r="AP252" s="126"/>
      <c r="AQ252" s="126"/>
      <c r="AR252" s="126"/>
      <c r="AS252" s="126"/>
      <c r="AT252" s="126"/>
      <c r="AU252" s="126"/>
      <c r="AV252" s="126"/>
      <c r="AW252" s="126"/>
      <c r="AX252" s="137"/>
      <c r="AY252" s="137"/>
      <c r="AZ252" s="137"/>
      <c r="BA252" s="137"/>
      <c r="BB252" s="137"/>
      <c r="BC252" s="137"/>
      <c r="BD252" s="137"/>
      <c r="BE252" s="137"/>
      <c r="BF252" s="137"/>
      <c r="BG252" s="137"/>
      <c r="BH252" s="137"/>
      <c r="BI252" s="137"/>
      <c r="BJ252" s="137"/>
      <c r="BK252" s="137"/>
      <c r="BL252" s="137"/>
      <c r="BM252" s="87"/>
      <c r="BN252" s="52"/>
    </row>
    <row r="253" spans="1:66" s="10" customFormat="1" ht="20.100000000000001" customHeight="1" x14ac:dyDescent="0.25">
      <c r="A253" s="39"/>
      <c r="B253" s="65" t="s">
        <v>102</v>
      </c>
      <c r="C253" s="138"/>
      <c r="D253" s="63">
        <f>+D250+1</f>
        <v>82</v>
      </c>
      <c r="E253" s="63">
        <v>1</v>
      </c>
      <c r="F253" s="63">
        <v>7</v>
      </c>
      <c r="G253" s="64" t="s">
        <v>182</v>
      </c>
      <c r="H253" s="74">
        <v>1</v>
      </c>
      <c r="I253" s="64" t="s">
        <v>54</v>
      </c>
      <c r="J253" s="64" t="s">
        <v>117</v>
      </c>
      <c r="K253" s="64" t="s">
        <v>132</v>
      </c>
      <c r="L253" s="430" t="s">
        <v>427</v>
      </c>
      <c r="M253" s="63" t="s">
        <v>301</v>
      </c>
      <c r="N253" s="63" t="s">
        <v>342</v>
      </c>
      <c r="O253" s="63" t="s">
        <v>343</v>
      </c>
      <c r="P253" s="126" t="s">
        <v>12</v>
      </c>
      <c r="Q253" s="72">
        <v>0</v>
      </c>
      <c r="R253" s="125">
        <v>0.1</v>
      </c>
      <c r="S253" s="125">
        <v>0.15</v>
      </c>
      <c r="T253" s="125">
        <v>0.05</v>
      </c>
      <c r="U253" s="125">
        <v>0.1</v>
      </c>
      <c r="V253" s="125">
        <v>0.1</v>
      </c>
      <c r="W253" s="125">
        <v>0.05</v>
      </c>
      <c r="X253" s="125">
        <v>0.1</v>
      </c>
      <c r="Y253" s="125">
        <v>0.1</v>
      </c>
      <c r="Z253" s="125">
        <v>0.05</v>
      </c>
      <c r="AA253" s="125">
        <v>0.1</v>
      </c>
      <c r="AB253" s="125">
        <v>0.1</v>
      </c>
      <c r="AC253" s="274">
        <f>SUM(Q253:AB253)</f>
        <v>1</v>
      </c>
      <c r="AD253" s="294">
        <f>+Q253</f>
        <v>0</v>
      </c>
      <c r="AE253" s="315">
        <f>SUM($Q$10:R253)</f>
        <v>14543.177635040973</v>
      </c>
      <c r="AF253" s="315">
        <f>SUM($Q$10:S253)</f>
        <v>22634.383550405299</v>
      </c>
      <c r="AG253" s="315" t="e">
        <f>SUM($Q$10:T253)</f>
        <v>#DIV/0!</v>
      </c>
      <c r="AH253" s="315" t="e">
        <f>SUM($Q$10:U253)</f>
        <v>#DIV/0!</v>
      </c>
      <c r="AI253" s="315" t="e">
        <f>SUM($Q$10:V253)</f>
        <v>#DIV/0!</v>
      </c>
      <c r="AJ253" s="315" t="e">
        <f>SUM($Q$10:W253)</f>
        <v>#DIV/0!</v>
      </c>
      <c r="AK253" s="315" t="e">
        <f>SUM($Q$10:X253)</f>
        <v>#DIV/0!</v>
      </c>
      <c r="AL253" s="315" t="e">
        <f>SUM($Q$10:Y253)</f>
        <v>#DIV/0!</v>
      </c>
      <c r="AM253" s="315" t="e">
        <f>SUM($Q$10:Z253)</f>
        <v>#DIV/0!</v>
      </c>
      <c r="AN253" s="315" t="e">
        <f>SUM($Q$10:AA253)</f>
        <v>#DIV/0!</v>
      </c>
      <c r="AO253" s="315" t="e">
        <f>SUM($Q$10:AB253)</f>
        <v>#DIV/0!</v>
      </c>
      <c r="AP253" s="126"/>
      <c r="AQ253" s="126"/>
      <c r="AR253" s="126"/>
      <c r="AS253" s="126"/>
      <c r="AT253" s="126"/>
      <c r="AU253" s="126"/>
      <c r="AV253" s="126"/>
      <c r="AW253" s="126"/>
      <c r="AX253" s="137"/>
      <c r="AY253" s="137"/>
      <c r="AZ253" s="137"/>
      <c r="BA253" s="137"/>
      <c r="BB253" s="137"/>
      <c r="BC253" s="137"/>
      <c r="BD253" s="137"/>
      <c r="BE253" s="137"/>
      <c r="BF253" s="137"/>
      <c r="BG253" s="137"/>
      <c r="BH253" s="137"/>
      <c r="BI253" s="137"/>
      <c r="BJ253" s="137"/>
      <c r="BK253" s="137"/>
      <c r="BL253" s="137"/>
      <c r="BM253" s="87"/>
      <c r="BN253" s="52"/>
    </row>
    <row r="254" spans="1:66" s="10" customFormat="1" ht="20.100000000000001" customHeight="1" x14ac:dyDescent="0.25">
      <c r="A254" s="39"/>
      <c r="B254" s="65"/>
      <c r="C254" s="138"/>
      <c r="D254" s="63"/>
      <c r="E254" s="63"/>
      <c r="F254" s="63"/>
      <c r="G254" s="64" t="s">
        <v>182</v>
      </c>
      <c r="H254" s="74"/>
      <c r="I254" s="64"/>
      <c r="J254" s="64"/>
      <c r="K254" s="64" t="s">
        <v>132</v>
      </c>
      <c r="L254" s="430" t="s">
        <v>427</v>
      </c>
      <c r="M254" s="63" t="s">
        <v>301</v>
      </c>
      <c r="N254" s="63" t="s">
        <v>342</v>
      </c>
      <c r="O254" s="63" t="s">
        <v>343</v>
      </c>
      <c r="P254" s="126" t="s">
        <v>13</v>
      </c>
      <c r="Q254" s="72">
        <v>0</v>
      </c>
      <c r="R254" s="125">
        <v>0.1</v>
      </c>
      <c r="S254" s="125">
        <v>0.15</v>
      </c>
      <c r="T254" s="125"/>
      <c r="U254" s="125"/>
      <c r="V254" s="125"/>
      <c r="W254" s="125"/>
      <c r="X254" s="125"/>
      <c r="Y254" s="125"/>
      <c r="Z254" s="129"/>
      <c r="AA254" s="125"/>
      <c r="AB254" s="125"/>
      <c r="AC254" s="274">
        <f>SUM(Q254:AB254)</f>
        <v>0.25</v>
      </c>
      <c r="AD254" s="294">
        <f>+Q254</f>
        <v>0</v>
      </c>
      <c r="AE254" s="315">
        <f>SUM($Q$11:R254)</f>
        <v>14543.277635040973</v>
      </c>
      <c r="AF254" s="315">
        <f>SUM($Q$11:S254)</f>
        <v>22634.633550405299</v>
      </c>
      <c r="AG254" s="315" t="e">
        <f>SUM($Q$11:T254)</f>
        <v>#DIV/0!</v>
      </c>
      <c r="AH254" s="315" t="e">
        <f>SUM($Q$11:U254)</f>
        <v>#DIV/0!</v>
      </c>
      <c r="AI254" s="315" t="e">
        <f>SUM($Q$11:V254)</f>
        <v>#DIV/0!</v>
      </c>
      <c r="AJ254" s="315" t="e">
        <f>SUM($Q$11:W254)</f>
        <v>#DIV/0!</v>
      </c>
      <c r="AK254" s="315" t="e">
        <f>SUM($Q$11:X254)</f>
        <v>#DIV/0!</v>
      </c>
      <c r="AL254" s="315" t="e">
        <f>SUM($Q$11:Y254)</f>
        <v>#DIV/0!</v>
      </c>
      <c r="AM254" s="315" t="e">
        <f>SUM($Q$11:Z254)</f>
        <v>#DIV/0!</v>
      </c>
      <c r="AN254" s="315" t="e">
        <f>SUM($Q$11:AA254)</f>
        <v>#DIV/0!</v>
      </c>
      <c r="AO254" s="315" t="e">
        <f>SUM($Q$11:AB254)</f>
        <v>#DIV/0!</v>
      </c>
      <c r="AP254" s="126"/>
      <c r="AQ254" s="126"/>
      <c r="AR254" s="126" t="s">
        <v>626</v>
      </c>
      <c r="AS254" s="126" t="s">
        <v>627</v>
      </c>
      <c r="AT254" s="126" t="s">
        <v>1167</v>
      </c>
      <c r="AU254" s="126" t="s">
        <v>1002</v>
      </c>
      <c r="AV254" s="126"/>
      <c r="AW254" s="126"/>
      <c r="AX254" s="137"/>
      <c r="AY254" s="137"/>
      <c r="AZ254" s="137"/>
      <c r="BA254" s="137"/>
      <c r="BB254" s="137"/>
      <c r="BC254" s="137"/>
      <c r="BD254" s="137"/>
      <c r="BE254" s="137"/>
      <c r="BF254" s="137"/>
      <c r="BG254" s="137"/>
      <c r="BH254" s="137"/>
      <c r="BI254" s="137"/>
      <c r="BJ254" s="137"/>
      <c r="BK254" s="137"/>
      <c r="BL254" s="137"/>
      <c r="BM254" s="87"/>
      <c r="BN254" s="52"/>
    </row>
    <row r="255" spans="1:66" s="10" customFormat="1" ht="20.100000000000001" customHeight="1" x14ac:dyDescent="0.25">
      <c r="A255" s="39"/>
      <c r="B255" s="65"/>
      <c r="C255" s="138"/>
      <c r="D255" s="63"/>
      <c r="E255" s="63"/>
      <c r="F255" s="63"/>
      <c r="G255" s="64" t="s">
        <v>182</v>
      </c>
      <c r="H255" s="74"/>
      <c r="I255" s="64"/>
      <c r="J255" s="64"/>
      <c r="K255" s="64" t="s">
        <v>132</v>
      </c>
      <c r="L255" s="430" t="s">
        <v>427</v>
      </c>
      <c r="M255" s="63" t="s">
        <v>301</v>
      </c>
      <c r="N255" s="63" t="s">
        <v>342</v>
      </c>
      <c r="O255" s="63" t="s">
        <v>343</v>
      </c>
      <c r="P255" s="126" t="s">
        <v>14</v>
      </c>
      <c r="Q255" s="278">
        <v>0</v>
      </c>
      <c r="R255" s="278">
        <f t="shared" ref="R255:AB255" si="953">+R254/R253</f>
        <v>1</v>
      </c>
      <c r="S255" s="278">
        <f t="shared" si="953"/>
        <v>1</v>
      </c>
      <c r="T255" s="278">
        <f t="shared" si="953"/>
        <v>0</v>
      </c>
      <c r="U255" s="278">
        <f t="shared" si="953"/>
        <v>0</v>
      </c>
      <c r="V255" s="278">
        <f t="shared" si="953"/>
        <v>0</v>
      </c>
      <c r="W255" s="278">
        <f t="shared" si="953"/>
        <v>0</v>
      </c>
      <c r="X255" s="278">
        <f t="shared" si="953"/>
        <v>0</v>
      </c>
      <c r="Y255" s="278">
        <f t="shared" si="953"/>
        <v>0</v>
      </c>
      <c r="Z255" s="278">
        <f t="shared" si="953"/>
        <v>0</v>
      </c>
      <c r="AA255" s="278">
        <f t="shared" si="953"/>
        <v>0</v>
      </c>
      <c r="AB255" s="278">
        <f t="shared" si="953"/>
        <v>0</v>
      </c>
      <c r="AC255" s="278">
        <f>+AC254/AC253</f>
        <v>0.25</v>
      </c>
      <c r="AD255" s="121" t="e">
        <f>AD254/AD253</f>
        <v>#DIV/0!</v>
      </c>
      <c r="AE255" s="121">
        <f t="shared" ref="AE255" si="954">AE254/AE253</f>
        <v>1.0000068760763645</v>
      </c>
      <c r="AF255" s="121">
        <f t="shared" ref="AF255" si="955">AF254/AF253</f>
        <v>1.0000110451428661</v>
      </c>
      <c r="AG255" s="121" t="e">
        <f t="shared" ref="AG255" si="956">AG254/AG253</f>
        <v>#DIV/0!</v>
      </c>
      <c r="AH255" s="121" t="e">
        <f t="shared" ref="AH255" si="957">AH254/AH253</f>
        <v>#DIV/0!</v>
      </c>
      <c r="AI255" s="121" t="e">
        <f t="shared" ref="AI255" si="958">AI254/AI253</f>
        <v>#DIV/0!</v>
      </c>
      <c r="AJ255" s="121" t="e">
        <f t="shared" ref="AJ255" si="959">AJ254/AJ253</f>
        <v>#DIV/0!</v>
      </c>
      <c r="AK255" s="121" t="e">
        <f t="shared" ref="AK255" si="960">AK254/AK253</f>
        <v>#DIV/0!</v>
      </c>
      <c r="AL255" s="121" t="e">
        <f t="shared" ref="AL255" si="961">AL254/AL253</f>
        <v>#DIV/0!</v>
      </c>
      <c r="AM255" s="121" t="e">
        <f t="shared" ref="AM255" si="962">AM254/AM253</f>
        <v>#DIV/0!</v>
      </c>
      <c r="AN255" s="121" t="e">
        <f t="shared" ref="AN255" si="963">AN254/AN253</f>
        <v>#DIV/0!</v>
      </c>
      <c r="AO255" s="121" t="e">
        <f t="shared" ref="AO255" si="964">AO254/AO253</f>
        <v>#DIV/0!</v>
      </c>
      <c r="AP255" s="126"/>
      <c r="AQ255" s="126"/>
      <c r="AR255" s="126"/>
      <c r="AS255" s="126"/>
      <c r="AT255" s="126"/>
      <c r="AU255" s="126"/>
      <c r="AV255" s="126"/>
      <c r="AW255" s="126"/>
      <c r="AX255" s="137"/>
      <c r="AY255" s="137"/>
      <c r="AZ255" s="137"/>
      <c r="BA255" s="137"/>
      <c r="BB255" s="137"/>
      <c r="BC255" s="137"/>
      <c r="BD255" s="137"/>
      <c r="BE255" s="137"/>
      <c r="BF255" s="137"/>
      <c r="BG255" s="137"/>
      <c r="BH255" s="137"/>
      <c r="BI255" s="137"/>
      <c r="BJ255" s="137"/>
      <c r="BK255" s="137"/>
      <c r="BL255" s="137"/>
      <c r="BM255" s="87"/>
      <c r="BN255" s="52"/>
    </row>
    <row r="256" spans="1:66" s="10" customFormat="1" ht="20.100000000000001" customHeight="1" x14ac:dyDescent="0.25">
      <c r="A256" s="39"/>
      <c r="B256" s="65" t="s">
        <v>102</v>
      </c>
      <c r="C256" s="138"/>
      <c r="D256" s="63">
        <f>+D253+1</f>
        <v>83</v>
      </c>
      <c r="E256" s="63">
        <v>2</v>
      </c>
      <c r="F256" s="63">
        <v>8</v>
      </c>
      <c r="G256" s="64" t="s">
        <v>183</v>
      </c>
      <c r="H256" s="63">
        <v>1</v>
      </c>
      <c r="I256" s="64" t="s">
        <v>54</v>
      </c>
      <c r="J256" s="64" t="s">
        <v>117</v>
      </c>
      <c r="K256" s="64" t="s">
        <v>132</v>
      </c>
      <c r="L256" s="63" t="s">
        <v>429</v>
      </c>
      <c r="M256" s="63" t="s">
        <v>301</v>
      </c>
      <c r="N256" s="63" t="s">
        <v>342</v>
      </c>
      <c r="O256" s="63" t="s">
        <v>343</v>
      </c>
      <c r="P256" s="126" t="s">
        <v>12</v>
      </c>
      <c r="Q256" s="72">
        <v>0</v>
      </c>
      <c r="R256" s="72">
        <v>0</v>
      </c>
      <c r="S256" s="72">
        <v>0</v>
      </c>
      <c r="T256" s="72">
        <v>0</v>
      </c>
      <c r="U256" s="72">
        <v>0</v>
      </c>
      <c r="V256" s="72">
        <v>1</v>
      </c>
      <c r="W256" s="72">
        <v>0</v>
      </c>
      <c r="X256" s="72">
        <v>0</v>
      </c>
      <c r="Y256" s="72">
        <v>0</v>
      </c>
      <c r="Z256" s="72">
        <v>0</v>
      </c>
      <c r="AA256" s="72">
        <v>0</v>
      </c>
      <c r="AB256" s="72">
        <v>0</v>
      </c>
      <c r="AC256" s="72">
        <f>SUM(Q256:AB256)</f>
        <v>1</v>
      </c>
      <c r="AD256" s="294">
        <f>+Q256</f>
        <v>0</v>
      </c>
      <c r="AE256" s="315">
        <f>SUM($Q$10:R256)</f>
        <v>14544.277635040973</v>
      </c>
      <c r="AF256" s="315">
        <f>SUM($Q$10:S256)</f>
        <v>22636.633550405299</v>
      </c>
      <c r="AG256" s="315" t="e">
        <f>SUM($Q$10:T256)</f>
        <v>#DIV/0!</v>
      </c>
      <c r="AH256" s="315" t="e">
        <f>SUM($Q$10:U256)</f>
        <v>#DIV/0!</v>
      </c>
      <c r="AI256" s="315" t="e">
        <f>SUM($Q$10:V256)</f>
        <v>#DIV/0!</v>
      </c>
      <c r="AJ256" s="315" t="e">
        <f>SUM($Q$10:W256)</f>
        <v>#DIV/0!</v>
      </c>
      <c r="AK256" s="315" t="e">
        <f>SUM($Q$10:X256)</f>
        <v>#DIV/0!</v>
      </c>
      <c r="AL256" s="315" t="e">
        <f>SUM($Q$10:Y256)</f>
        <v>#DIV/0!</v>
      </c>
      <c r="AM256" s="315" t="e">
        <f>SUM($Q$10:Z256)</f>
        <v>#DIV/0!</v>
      </c>
      <c r="AN256" s="315" t="e">
        <f>SUM($Q$10:AA256)</f>
        <v>#DIV/0!</v>
      </c>
      <c r="AO256" s="315" t="e">
        <f>SUM($Q$10:AB256)</f>
        <v>#DIV/0!</v>
      </c>
      <c r="AP256" s="126"/>
      <c r="AQ256" s="126"/>
      <c r="AR256" s="126"/>
      <c r="AS256" s="126"/>
      <c r="AT256" s="126"/>
      <c r="AU256" s="126"/>
      <c r="AV256" s="126"/>
      <c r="AW256" s="126"/>
      <c r="AX256" s="137"/>
      <c r="AY256" s="137"/>
      <c r="AZ256" s="137"/>
      <c r="BA256" s="137"/>
      <c r="BB256" s="137"/>
      <c r="BC256" s="137"/>
      <c r="BD256" s="137"/>
      <c r="BE256" s="137"/>
      <c r="BF256" s="137"/>
      <c r="BG256" s="137"/>
      <c r="BH256" s="137"/>
      <c r="BI256" s="137"/>
      <c r="BJ256" s="137"/>
      <c r="BK256" s="137"/>
      <c r="BL256" s="137"/>
      <c r="BM256" s="87"/>
      <c r="BN256" s="52"/>
    </row>
    <row r="257" spans="1:66" s="10" customFormat="1" ht="20.100000000000001" customHeight="1" x14ac:dyDescent="0.25">
      <c r="A257" s="39"/>
      <c r="B257" s="65"/>
      <c r="C257" s="138"/>
      <c r="D257" s="63"/>
      <c r="E257" s="63"/>
      <c r="F257" s="63"/>
      <c r="G257" s="64" t="s">
        <v>183</v>
      </c>
      <c r="H257" s="63"/>
      <c r="I257" s="64"/>
      <c r="J257" s="64"/>
      <c r="K257" s="64" t="s">
        <v>132</v>
      </c>
      <c r="L257" s="63" t="s">
        <v>429</v>
      </c>
      <c r="M257" s="63" t="s">
        <v>301</v>
      </c>
      <c r="N257" s="63" t="s">
        <v>342</v>
      </c>
      <c r="O257" s="63" t="s">
        <v>343</v>
      </c>
      <c r="P257" s="126" t="s">
        <v>13</v>
      </c>
      <c r="Q257" s="72">
        <v>0</v>
      </c>
      <c r="R257" s="72">
        <v>0</v>
      </c>
      <c r="S257" s="72">
        <v>0</v>
      </c>
      <c r="T257" s="72"/>
      <c r="U257" s="72"/>
      <c r="V257" s="72"/>
      <c r="W257" s="72"/>
      <c r="X257" s="72"/>
      <c r="Y257" s="72"/>
      <c r="Z257" s="72"/>
      <c r="AA257" s="72"/>
      <c r="AB257" s="72"/>
      <c r="AC257" s="72">
        <f>SUM(Q257:AB257)</f>
        <v>0</v>
      </c>
      <c r="AD257" s="294">
        <f>+Q257</f>
        <v>0</v>
      </c>
      <c r="AE257" s="315">
        <f>SUM($Q$11:R257)</f>
        <v>14544.277635040973</v>
      </c>
      <c r="AF257" s="315">
        <f>SUM($Q$11:S257)</f>
        <v>22636.633550405299</v>
      </c>
      <c r="AG257" s="315" t="e">
        <f>SUM($Q$11:T257)</f>
        <v>#DIV/0!</v>
      </c>
      <c r="AH257" s="315" t="e">
        <f>SUM($Q$11:U257)</f>
        <v>#DIV/0!</v>
      </c>
      <c r="AI257" s="315" t="e">
        <f>SUM($Q$11:V257)</f>
        <v>#DIV/0!</v>
      </c>
      <c r="AJ257" s="315" t="e">
        <f>SUM($Q$11:W257)</f>
        <v>#DIV/0!</v>
      </c>
      <c r="AK257" s="315" t="e">
        <f>SUM($Q$11:X257)</f>
        <v>#DIV/0!</v>
      </c>
      <c r="AL257" s="315" t="e">
        <f>SUM($Q$11:Y257)</f>
        <v>#DIV/0!</v>
      </c>
      <c r="AM257" s="315" t="e">
        <f>SUM($Q$11:Z257)</f>
        <v>#DIV/0!</v>
      </c>
      <c r="AN257" s="315" t="e">
        <f>SUM($Q$11:AA257)</f>
        <v>#DIV/0!</v>
      </c>
      <c r="AO257" s="315" t="e">
        <f>SUM($Q$11:AB257)</f>
        <v>#DIV/0!</v>
      </c>
      <c r="AP257" s="126"/>
      <c r="AQ257" s="126"/>
      <c r="AR257" s="431" t="s">
        <v>628</v>
      </c>
      <c r="AS257" s="126" t="s">
        <v>629</v>
      </c>
      <c r="AT257" s="126"/>
      <c r="AU257" s="126"/>
      <c r="AV257" s="126"/>
      <c r="AW257" s="126"/>
      <c r="AX257" s="137"/>
      <c r="AY257" s="137"/>
      <c r="AZ257" s="137"/>
      <c r="BA257" s="137"/>
      <c r="BB257" s="137"/>
      <c r="BC257" s="137"/>
      <c r="BD257" s="137"/>
      <c r="BE257" s="137"/>
      <c r="BF257" s="137"/>
      <c r="BG257" s="137"/>
      <c r="BH257" s="137"/>
      <c r="BI257" s="137"/>
      <c r="BJ257" s="137"/>
      <c r="BK257" s="137"/>
      <c r="BL257" s="137"/>
      <c r="BM257" s="87"/>
      <c r="BN257" s="52"/>
    </row>
    <row r="258" spans="1:66" s="10" customFormat="1" ht="20.100000000000001" customHeight="1" x14ac:dyDescent="0.25">
      <c r="A258" s="39"/>
      <c r="B258" s="65"/>
      <c r="C258" s="138"/>
      <c r="D258" s="63"/>
      <c r="E258" s="63"/>
      <c r="F258" s="63"/>
      <c r="G258" s="64" t="s">
        <v>183</v>
      </c>
      <c r="H258" s="63"/>
      <c r="I258" s="64"/>
      <c r="J258" s="64"/>
      <c r="K258" s="64" t="s">
        <v>132</v>
      </c>
      <c r="L258" s="63" t="s">
        <v>429</v>
      </c>
      <c r="M258" s="63" t="s">
        <v>301</v>
      </c>
      <c r="N258" s="63" t="s">
        <v>342</v>
      </c>
      <c r="O258" s="63" t="s">
        <v>343</v>
      </c>
      <c r="P258" s="126" t="s">
        <v>14</v>
      </c>
      <c r="Q258" s="278">
        <v>0</v>
      </c>
      <c r="R258" s="278">
        <v>0</v>
      </c>
      <c r="S258" s="278">
        <v>0</v>
      </c>
      <c r="T258" s="278" t="e">
        <f t="shared" ref="T258:AB258" si="965">+T257/T256</f>
        <v>#DIV/0!</v>
      </c>
      <c r="U258" s="278" t="e">
        <f t="shared" si="965"/>
        <v>#DIV/0!</v>
      </c>
      <c r="V258" s="278">
        <f t="shared" si="965"/>
        <v>0</v>
      </c>
      <c r="W258" s="278" t="e">
        <f t="shared" si="965"/>
        <v>#DIV/0!</v>
      </c>
      <c r="X258" s="278" t="e">
        <f t="shared" si="965"/>
        <v>#DIV/0!</v>
      </c>
      <c r="Y258" s="278" t="e">
        <f t="shared" si="965"/>
        <v>#DIV/0!</v>
      </c>
      <c r="Z258" s="278" t="e">
        <f t="shared" si="965"/>
        <v>#DIV/0!</v>
      </c>
      <c r="AA258" s="278" t="e">
        <f t="shared" si="965"/>
        <v>#DIV/0!</v>
      </c>
      <c r="AB258" s="278" t="e">
        <f t="shared" si="965"/>
        <v>#DIV/0!</v>
      </c>
      <c r="AC258" s="278">
        <f>+AC257/AC256</f>
        <v>0</v>
      </c>
      <c r="AD258" s="121" t="e">
        <f>AD257/AD256</f>
        <v>#DIV/0!</v>
      </c>
      <c r="AE258" s="121">
        <f t="shared" ref="AE258" si="966">AE257/AE256</f>
        <v>1</v>
      </c>
      <c r="AF258" s="121">
        <f t="shared" ref="AF258" si="967">AF257/AF256</f>
        <v>1</v>
      </c>
      <c r="AG258" s="121" t="e">
        <f t="shared" ref="AG258" si="968">AG257/AG256</f>
        <v>#DIV/0!</v>
      </c>
      <c r="AH258" s="121" t="e">
        <f t="shared" ref="AH258" si="969">AH257/AH256</f>
        <v>#DIV/0!</v>
      </c>
      <c r="AI258" s="121" t="e">
        <f t="shared" ref="AI258" si="970">AI257/AI256</f>
        <v>#DIV/0!</v>
      </c>
      <c r="AJ258" s="121" t="e">
        <f t="shared" ref="AJ258" si="971">AJ257/AJ256</f>
        <v>#DIV/0!</v>
      </c>
      <c r="AK258" s="121" t="e">
        <f t="shared" ref="AK258" si="972">AK257/AK256</f>
        <v>#DIV/0!</v>
      </c>
      <c r="AL258" s="121" t="e">
        <f t="shared" ref="AL258" si="973">AL257/AL256</f>
        <v>#DIV/0!</v>
      </c>
      <c r="AM258" s="121" t="e">
        <f t="shared" ref="AM258" si="974">AM257/AM256</f>
        <v>#DIV/0!</v>
      </c>
      <c r="AN258" s="121" t="e">
        <f t="shared" ref="AN258" si="975">AN257/AN256</f>
        <v>#DIV/0!</v>
      </c>
      <c r="AO258" s="121" t="e">
        <f t="shared" ref="AO258" si="976">AO257/AO256</f>
        <v>#DIV/0!</v>
      </c>
      <c r="AP258" s="126"/>
      <c r="AQ258" s="126"/>
      <c r="AR258" s="126"/>
      <c r="AS258" s="126"/>
      <c r="AT258" s="126"/>
      <c r="AU258" s="126"/>
      <c r="AV258" s="126"/>
      <c r="AW258" s="126"/>
      <c r="AX258" s="137"/>
      <c r="AY258" s="137"/>
      <c r="AZ258" s="137"/>
      <c r="BA258" s="137"/>
      <c r="BB258" s="137"/>
      <c r="BC258" s="137"/>
      <c r="BD258" s="137"/>
      <c r="BE258" s="137"/>
      <c r="BF258" s="137"/>
      <c r="BG258" s="137"/>
      <c r="BH258" s="137"/>
      <c r="BI258" s="137"/>
      <c r="BJ258" s="137"/>
      <c r="BK258" s="137"/>
      <c r="BL258" s="137"/>
      <c r="BM258" s="87"/>
      <c r="BN258" s="52"/>
    </row>
    <row r="259" spans="1:66" ht="20.100000000000001" customHeight="1" x14ac:dyDescent="0.25">
      <c r="A259" s="39"/>
      <c r="B259" s="65" t="s">
        <v>102</v>
      </c>
      <c r="C259" s="138"/>
      <c r="D259" s="63">
        <f>+D256+1</f>
        <v>84</v>
      </c>
      <c r="E259" s="63">
        <v>55</v>
      </c>
      <c r="F259" s="63">
        <v>9</v>
      </c>
      <c r="G259" s="64" t="s">
        <v>184</v>
      </c>
      <c r="H259" s="63">
        <v>4</v>
      </c>
      <c r="I259" s="64" t="s">
        <v>45</v>
      </c>
      <c r="J259" s="64" t="s">
        <v>117</v>
      </c>
      <c r="K259" s="64" t="s">
        <v>120</v>
      </c>
      <c r="L259" s="63" t="s">
        <v>430</v>
      </c>
      <c r="M259" s="63" t="s">
        <v>301</v>
      </c>
      <c r="N259" s="63" t="s">
        <v>342</v>
      </c>
      <c r="O259" s="63" t="s">
        <v>343</v>
      </c>
      <c r="P259" s="126" t="s">
        <v>12</v>
      </c>
      <c r="Q259" s="72">
        <v>0</v>
      </c>
      <c r="R259" s="72">
        <v>1</v>
      </c>
      <c r="S259" s="72">
        <v>0</v>
      </c>
      <c r="T259" s="72">
        <v>0</v>
      </c>
      <c r="U259" s="72">
        <v>1</v>
      </c>
      <c r="V259" s="72">
        <v>0</v>
      </c>
      <c r="W259" s="72">
        <v>0</v>
      </c>
      <c r="X259" s="72">
        <v>1</v>
      </c>
      <c r="Y259" s="72">
        <v>0</v>
      </c>
      <c r="Z259" s="72">
        <v>0</v>
      </c>
      <c r="AA259" s="72">
        <v>1</v>
      </c>
      <c r="AB259" s="72">
        <v>0</v>
      </c>
      <c r="AC259" s="72">
        <f>SUM(Q259:AB259)</f>
        <v>4</v>
      </c>
      <c r="AD259" s="294">
        <f>+Q259</f>
        <v>0</v>
      </c>
      <c r="AE259" s="315">
        <f>SUM($Q$10:R259)</f>
        <v>14545.277635040973</v>
      </c>
      <c r="AF259" s="315">
        <f>SUM($Q$10:S259)</f>
        <v>22637.633550405299</v>
      </c>
      <c r="AG259" s="315" t="e">
        <f>SUM($Q$10:T259)</f>
        <v>#DIV/0!</v>
      </c>
      <c r="AH259" s="315" t="e">
        <f>SUM($Q$10:U259)</f>
        <v>#DIV/0!</v>
      </c>
      <c r="AI259" s="315" t="e">
        <f>SUM($Q$10:V259)</f>
        <v>#DIV/0!</v>
      </c>
      <c r="AJ259" s="315" t="e">
        <f>SUM($Q$10:W259)</f>
        <v>#DIV/0!</v>
      </c>
      <c r="AK259" s="315" t="e">
        <f>SUM($Q$10:X259)</f>
        <v>#DIV/0!</v>
      </c>
      <c r="AL259" s="315" t="e">
        <f>SUM($Q$10:Y259)</f>
        <v>#DIV/0!</v>
      </c>
      <c r="AM259" s="315" t="e">
        <f>SUM($Q$10:Z259)</f>
        <v>#DIV/0!</v>
      </c>
      <c r="AN259" s="315" t="e">
        <f>SUM($Q$10:AA259)</f>
        <v>#DIV/0!</v>
      </c>
      <c r="AO259" s="315" t="e">
        <f>SUM($Q$10:AB259)</f>
        <v>#DIV/0!</v>
      </c>
      <c r="AP259" s="63"/>
      <c r="AQ259" s="63"/>
      <c r="AR259" s="63"/>
      <c r="AS259" s="63"/>
      <c r="AT259" s="63"/>
      <c r="AU259" s="63"/>
      <c r="AV259" s="63"/>
      <c r="AW259" s="63"/>
      <c r="AX259" s="138"/>
      <c r="AY259" s="138"/>
      <c r="AZ259" s="138"/>
      <c r="BA259" s="138"/>
      <c r="BB259" s="138"/>
      <c r="BC259" s="138"/>
      <c r="BD259" s="138"/>
      <c r="BE259" s="138"/>
      <c r="BF259" s="138"/>
      <c r="BG259" s="138"/>
      <c r="BH259" s="138"/>
      <c r="BI259" s="138"/>
      <c r="BJ259" s="138"/>
      <c r="BK259" s="138"/>
      <c r="BL259" s="138"/>
      <c r="BM259" s="7"/>
    </row>
    <row r="260" spans="1:66" s="52" customFormat="1" ht="20.100000000000001" customHeight="1" x14ac:dyDescent="0.25">
      <c r="A260" s="39"/>
      <c r="B260" s="65"/>
      <c r="C260" s="138"/>
      <c r="D260" s="63"/>
      <c r="E260" s="63"/>
      <c r="F260" s="63"/>
      <c r="G260" s="64" t="s">
        <v>184</v>
      </c>
      <c r="H260" s="63"/>
      <c r="I260" s="64"/>
      <c r="J260" s="64"/>
      <c r="K260" s="64" t="s">
        <v>120</v>
      </c>
      <c r="L260" s="63" t="s">
        <v>430</v>
      </c>
      <c r="M260" s="63" t="s">
        <v>301</v>
      </c>
      <c r="N260" s="63" t="s">
        <v>342</v>
      </c>
      <c r="O260" s="63" t="s">
        <v>343</v>
      </c>
      <c r="P260" s="126" t="s">
        <v>13</v>
      </c>
      <c r="Q260" s="72">
        <v>0</v>
      </c>
      <c r="R260" s="72">
        <v>1</v>
      </c>
      <c r="S260" s="72">
        <v>0</v>
      </c>
      <c r="T260" s="72"/>
      <c r="U260" s="72"/>
      <c r="V260" s="72"/>
      <c r="W260" s="72"/>
      <c r="X260" s="72"/>
      <c r="Y260" s="72"/>
      <c r="Z260" s="72"/>
      <c r="AA260" s="72"/>
      <c r="AB260" s="72"/>
      <c r="AC260" s="72">
        <f>SUM(Q260:AB260)</f>
        <v>1</v>
      </c>
      <c r="AD260" s="294">
        <f>+Q260</f>
        <v>0</v>
      </c>
      <c r="AE260" s="315">
        <f>SUM($Q$11:R260)</f>
        <v>14546.277635040973</v>
      </c>
      <c r="AF260" s="315">
        <f>SUM($Q$11:S260)</f>
        <v>22638.633550405299</v>
      </c>
      <c r="AG260" s="315" t="e">
        <f>SUM($Q$11:T260)</f>
        <v>#DIV/0!</v>
      </c>
      <c r="AH260" s="315" t="e">
        <f>SUM($Q$11:U260)</f>
        <v>#DIV/0!</v>
      </c>
      <c r="AI260" s="315" t="e">
        <f>SUM($Q$11:V260)</f>
        <v>#DIV/0!</v>
      </c>
      <c r="AJ260" s="315" t="e">
        <f>SUM($Q$11:W260)</f>
        <v>#DIV/0!</v>
      </c>
      <c r="AK260" s="315" t="e">
        <f>SUM($Q$11:X260)</f>
        <v>#DIV/0!</v>
      </c>
      <c r="AL260" s="315" t="e">
        <f>SUM($Q$11:Y260)</f>
        <v>#DIV/0!</v>
      </c>
      <c r="AM260" s="315" t="e">
        <f>SUM($Q$11:Z260)</f>
        <v>#DIV/0!</v>
      </c>
      <c r="AN260" s="315" t="e">
        <f>SUM($Q$11:AA260)</f>
        <v>#DIV/0!</v>
      </c>
      <c r="AO260" s="315" t="e">
        <f>SUM($Q$11:AB260)</f>
        <v>#DIV/0!</v>
      </c>
      <c r="AP260" s="63"/>
      <c r="AQ260" s="63"/>
      <c r="AR260" s="63" t="s">
        <v>630</v>
      </c>
      <c r="AS260" s="63" t="s">
        <v>631</v>
      </c>
      <c r="AT260" s="63"/>
      <c r="AU260" s="63"/>
      <c r="AV260" s="63"/>
      <c r="AW260" s="63"/>
      <c r="AX260" s="138"/>
      <c r="AY260" s="138"/>
      <c r="AZ260" s="138"/>
      <c r="BA260" s="138"/>
      <c r="BB260" s="138"/>
      <c r="BC260" s="138"/>
      <c r="BD260" s="138"/>
      <c r="BE260" s="138"/>
      <c r="BF260" s="138"/>
      <c r="BG260" s="138"/>
      <c r="BH260" s="138"/>
      <c r="BI260" s="138"/>
      <c r="BJ260" s="138"/>
      <c r="BK260" s="138"/>
      <c r="BL260" s="138"/>
      <c r="BM260" s="7"/>
    </row>
    <row r="261" spans="1:66" s="52" customFormat="1" ht="20.100000000000001" customHeight="1" x14ac:dyDescent="0.25">
      <c r="A261" s="39"/>
      <c r="B261" s="65"/>
      <c r="C261" s="138"/>
      <c r="D261" s="63"/>
      <c r="E261" s="63"/>
      <c r="F261" s="63"/>
      <c r="G261" s="64" t="s">
        <v>184</v>
      </c>
      <c r="H261" s="63"/>
      <c r="I261" s="64"/>
      <c r="J261" s="64"/>
      <c r="K261" s="64" t="s">
        <v>120</v>
      </c>
      <c r="L261" s="63" t="s">
        <v>430</v>
      </c>
      <c r="M261" s="63" t="s">
        <v>301</v>
      </c>
      <c r="N261" s="63" t="s">
        <v>342</v>
      </c>
      <c r="O261" s="63" t="s">
        <v>343</v>
      </c>
      <c r="P261" s="126" t="s">
        <v>14</v>
      </c>
      <c r="Q261" s="278">
        <v>0</v>
      </c>
      <c r="R261" s="278">
        <f t="shared" ref="R261:AB261" si="977">+R260/R259</f>
        <v>1</v>
      </c>
      <c r="S261" s="278">
        <v>0</v>
      </c>
      <c r="T261" s="278" t="e">
        <f t="shared" si="977"/>
        <v>#DIV/0!</v>
      </c>
      <c r="U261" s="278">
        <f t="shared" si="977"/>
        <v>0</v>
      </c>
      <c r="V261" s="278" t="e">
        <f t="shared" si="977"/>
        <v>#DIV/0!</v>
      </c>
      <c r="W261" s="278" t="e">
        <f t="shared" si="977"/>
        <v>#DIV/0!</v>
      </c>
      <c r="X261" s="278">
        <f t="shared" si="977"/>
        <v>0</v>
      </c>
      <c r="Y261" s="278" t="e">
        <f t="shared" si="977"/>
        <v>#DIV/0!</v>
      </c>
      <c r="Z261" s="278" t="e">
        <f t="shared" si="977"/>
        <v>#DIV/0!</v>
      </c>
      <c r="AA261" s="278">
        <f t="shared" si="977"/>
        <v>0</v>
      </c>
      <c r="AB261" s="278" t="e">
        <f t="shared" si="977"/>
        <v>#DIV/0!</v>
      </c>
      <c r="AC261" s="278">
        <f>+AC260/AC259</f>
        <v>0.25</v>
      </c>
      <c r="AD261" s="121" t="e">
        <f>AD260/AD259</f>
        <v>#DIV/0!</v>
      </c>
      <c r="AE261" s="121">
        <f t="shared" ref="AE261" si="978">AE260/AE259</f>
        <v>1.0000687508361883</v>
      </c>
      <c r="AF261" s="121">
        <f t="shared" ref="AF261" si="979">AF260/AF259</f>
        <v>1.0000441742286257</v>
      </c>
      <c r="AG261" s="121" t="e">
        <f t="shared" ref="AG261" si="980">AG260/AG259</f>
        <v>#DIV/0!</v>
      </c>
      <c r="AH261" s="121" t="e">
        <f t="shared" ref="AH261" si="981">AH260/AH259</f>
        <v>#DIV/0!</v>
      </c>
      <c r="AI261" s="121" t="e">
        <f t="shared" ref="AI261" si="982">AI260/AI259</f>
        <v>#DIV/0!</v>
      </c>
      <c r="AJ261" s="121" t="e">
        <f t="shared" ref="AJ261" si="983">AJ260/AJ259</f>
        <v>#DIV/0!</v>
      </c>
      <c r="AK261" s="121" t="e">
        <f t="shared" ref="AK261" si="984">AK260/AK259</f>
        <v>#DIV/0!</v>
      </c>
      <c r="AL261" s="121" t="e">
        <f t="shared" ref="AL261" si="985">AL260/AL259</f>
        <v>#DIV/0!</v>
      </c>
      <c r="AM261" s="121" t="e">
        <f t="shared" ref="AM261" si="986">AM260/AM259</f>
        <v>#DIV/0!</v>
      </c>
      <c r="AN261" s="121" t="e">
        <f t="shared" ref="AN261" si="987">AN260/AN259</f>
        <v>#DIV/0!</v>
      </c>
      <c r="AO261" s="121" t="e">
        <f t="shared" ref="AO261" si="988">AO260/AO259</f>
        <v>#DIV/0!</v>
      </c>
      <c r="AP261" s="63"/>
      <c r="AQ261" s="63"/>
      <c r="AR261" s="63"/>
      <c r="AS261" s="63"/>
      <c r="AT261" s="63"/>
      <c r="AU261" s="63"/>
      <c r="AV261" s="63"/>
      <c r="AW261" s="63"/>
      <c r="AX261" s="138"/>
      <c r="AY261" s="138"/>
      <c r="AZ261" s="138"/>
      <c r="BA261" s="138"/>
      <c r="BB261" s="138"/>
      <c r="BC261" s="138"/>
      <c r="BD261" s="138"/>
      <c r="BE261" s="138"/>
      <c r="BF261" s="138"/>
      <c r="BG261" s="138"/>
      <c r="BH261" s="138"/>
      <c r="BI261" s="138"/>
      <c r="BJ261" s="138"/>
      <c r="BK261" s="138"/>
      <c r="BL261" s="138"/>
      <c r="BM261" s="7"/>
    </row>
    <row r="262" spans="1:66" ht="20.100000000000001" customHeight="1" x14ac:dyDescent="0.25">
      <c r="A262" s="39"/>
      <c r="B262" s="65" t="s">
        <v>102</v>
      </c>
      <c r="C262" s="138"/>
      <c r="D262" s="63">
        <f>+D259+1</f>
        <v>85</v>
      </c>
      <c r="E262" s="63">
        <v>56</v>
      </c>
      <c r="F262" s="63">
        <v>10</v>
      </c>
      <c r="G262" s="64" t="s">
        <v>185</v>
      </c>
      <c r="H262" s="74">
        <v>1</v>
      </c>
      <c r="I262" s="64" t="s">
        <v>45</v>
      </c>
      <c r="J262" s="64" t="s">
        <v>116</v>
      </c>
      <c r="K262" s="64" t="s">
        <v>120</v>
      </c>
      <c r="L262" s="430" t="s">
        <v>427</v>
      </c>
      <c r="M262" s="63" t="s">
        <v>301</v>
      </c>
      <c r="N262" s="63" t="s">
        <v>342</v>
      </c>
      <c r="O262" s="63" t="s">
        <v>343</v>
      </c>
      <c r="P262" s="126" t="s">
        <v>12</v>
      </c>
      <c r="Q262" s="72">
        <v>0</v>
      </c>
      <c r="R262" s="72">
        <v>0</v>
      </c>
      <c r="S262" s="72">
        <v>0</v>
      </c>
      <c r="T262" s="72">
        <v>0</v>
      </c>
      <c r="U262" s="72">
        <v>0</v>
      </c>
      <c r="V262" s="72">
        <v>0</v>
      </c>
      <c r="W262" s="72">
        <v>0</v>
      </c>
      <c r="X262" s="72">
        <v>0</v>
      </c>
      <c r="Y262" s="72">
        <v>1</v>
      </c>
      <c r="Z262" s="72">
        <v>0</v>
      </c>
      <c r="AA262" s="72">
        <v>0</v>
      </c>
      <c r="AB262" s="72">
        <v>0</v>
      </c>
      <c r="AC262" s="72">
        <f>SUM(Q262:AB262)</f>
        <v>1</v>
      </c>
      <c r="AD262" s="294">
        <f>+Q262</f>
        <v>0</v>
      </c>
      <c r="AE262" s="315">
        <f>SUM($Q$10:R262)</f>
        <v>14547.277635040973</v>
      </c>
      <c r="AF262" s="315">
        <f>SUM($Q$10:S262)</f>
        <v>22639.633550405299</v>
      </c>
      <c r="AG262" s="315" t="e">
        <f>SUM($Q$10:T262)</f>
        <v>#DIV/0!</v>
      </c>
      <c r="AH262" s="315" t="e">
        <f>SUM($Q$10:U262)</f>
        <v>#DIV/0!</v>
      </c>
      <c r="AI262" s="315" t="e">
        <f>SUM($Q$10:V262)</f>
        <v>#DIV/0!</v>
      </c>
      <c r="AJ262" s="315" t="e">
        <f>SUM($Q$10:W262)</f>
        <v>#DIV/0!</v>
      </c>
      <c r="AK262" s="315" t="e">
        <f>SUM($Q$10:X262)</f>
        <v>#DIV/0!</v>
      </c>
      <c r="AL262" s="315" t="e">
        <f>SUM($Q$10:Y262)</f>
        <v>#DIV/0!</v>
      </c>
      <c r="AM262" s="315" t="e">
        <f>SUM($Q$10:Z262)</f>
        <v>#DIV/0!</v>
      </c>
      <c r="AN262" s="315" t="e">
        <f>SUM($Q$10:AA262)</f>
        <v>#DIV/0!</v>
      </c>
      <c r="AO262" s="315" t="e">
        <f>SUM($Q$10:AB262)</f>
        <v>#DIV/0!</v>
      </c>
      <c r="AP262" s="63"/>
      <c r="AQ262" s="63"/>
      <c r="AR262" s="63"/>
      <c r="AS262" s="63"/>
      <c r="AT262" s="63"/>
      <c r="AU262" s="63"/>
      <c r="AV262" s="63"/>
      <c r="AW262" s="63"/>
      <c r="AX262" s="138"/>
      <c r="AY262" s="138"/>
      <c r="AZ262" s="138"/>
      <c r="BA262" s="138"/>
      <c r="BB262" s="138"/>
      <c r="BC262" s="138"/>
      <c r="BD262" s="138"/>
      <c r="BE262" s="138"/>
      <c r="BF262" s="138"/>
      <c r="BG262" s="138"/>
      <c r="BH262" s="138"/>
      <c r="BI262" s="138"/>
      <c r="BJ262" s="138"/>
      <c r="BK262" s="138"/>
      <c r="BL262" s="138"/>
      <c r="BM262" s="7"/>
    </row>
    <row r="263" spans="1:66" s="52" customFormat="1" ht="20.100000000000001" customHeight="1" x14ac:dyDescent="0.25">
      <c r="A263" s="39"/>
      <c r="B263" s="65"/>
      <c r="C263" s="138"/>
      <c r="D263" s="63"/>
      <c r="E263" s="63"/>
      <c r="F263" s="63"/>
      <c r="G263" s="64" t="s">
        <v>185</v>
      </c>
      <c r="H263" s="74"/>
      <c r="I263" s="64"/>
      <c r="J263" s="64"/>
      <c r="K263" s="64" t="s">
        <v>120</v>
      </c>
      <c r="L263" s="430" t="s">
        <v>427</v>
      </c>
      <c r="M263" s="63" t="s">
        <v>301</v>
      </c>
      <c r="N263" s="63" t="s">
        <v>342</v>
      </c>
      <c r="O263" s="63" t="s">
        <v>343</v>
      </c>
      <c r="P263" s="126" t="s">
        <v>13</v>
      </c>
      <c r="Q263" s="72">
        <v>0</v>
      </c>
      <c r="R263" s="72">
        <v>0</v>
      </c>
      <c r="S263" s="72">
        <v>0</v>
      </c>
      <c r="T263" s="72"/>
      <c r="U263" s="72"/>
      <c r="V263" s="72"/>
      <c r="W263" s="72"/>
      <c r="X263" s="72"/>
      <c r="Y263" s="72"/>
      <c r="Z263" s="72"/>
      <c r="AA263" s="72"/>
      <c r="AB263" s="72"/>
      <c r="AC263" s="72">
        <f>SUM(Q263:AB263)</f>
        <v>0</v>
      </c>
      <c r="AD263" s="294">
        <f>+Q263</f>
        <v>0</v>
      </c>
      <c r="AE263" s="315">
        <f>SUM($Q$11:R263)</f>
        <v>14547.277635040973</v>
      </c>
      <c r="AF263" s="315">
        <f>SUM($Q$11:S263)</f>
        <v>22639.633550405299</v>
      </c>
      <c r="AG263" s="315" t="e">
        <f>SUM($Q$11:T263)</f>
        <v>#DIV/0!</v>
      </c>
      <c r="AH263" s="315" t="e">
        <f>SUM($Q$11:U263)</f>
        <v>#DIV/0!</v>
      </c>
      <c r="AI263" s="315" t="e">
        <f>SUM($Q$11:V263)</f>
        <v>#DIV/0!</v>
      </c>
      <c r="AJ263" s="315" t="e">
        <f>SUM($Q$11:W263)</f>
        <v>#DIV/0!</v>
      </c>
      <c r="AK263" s="315" t="e">
        <f>SUM($Q$11:X263)</f>
        <v>#DIV/0!</v>
      </c>
      <c r="AL263" s="315" t="e">
        <f>SUM($Q$11:Y263)</f>
        <v>#DIV/0!</v>
      </c>
      <c r="AM263" s="315" t="e">
        <f>SUM($Q$11:Z263)</f>
        <v>#DIV/0!</v>
      </c>
      <c r="AN263" s="315" t="e">
        <f>SUM($Q$11:AA263)</f>
        <v>#DIV/0!</v>
      </c>
      <c r="AO263" s="315" t="e">
        <f>SUM($Q$11:AB263)</f>
        <v>#DIV/0!</v>
      </c>
      <c r="AP263" s="63"/>
      <c r="AQ263" s="63"/>
      <c r="AR263" s="63"/>
      <c r="AS263" s="63"/>
      <c r="AT263" s="63"/>
      <c r="AU263" s="63"/>
      <c r="AV263" s="63"/>
      <c r="AW263" s="63"/>
      <c r="AX263" s="138"/>
      <c r="AY263" s="138"/>
      <c r="AZ263" s="138"/>
      <c r="BA263" s="138"/>
      <c r="BB263" s="138"/>
      <c r="BC263" s="138"/>
      <c r="BD263" s="138"/>
      <c r="BE263" s="138"/>
      <c r="BF263" s="138"/>
      <c r="BG263" s="138"/>
      <c r="BH263" s="138"/>
      <c r="BI263" s="138"/>
      <c r="BJ263" s="138"/>
      <c r="BK263" s="138"/>
      <c r="BL263" s="138"/>
      <c r="BM263" s="7"/>
    </row>
    <row r="264" spans="1:66" s="52" customFormat="1" ht="20.100000000000001" customHeight="1" x14ac:dyDescent="0.25">
      <c r="A264" s="39"/>
      <c r="B264" s="65"/>
      <c r="C264" s="138"/>
      <c r="D264" s="63"/>
      <c r="E264" s="63"/>
      <c r="F264" s="63"/>
      <c r="G264" s="64" t="s">
        <v>185</v>
      </c>
      <c r="H264" s="74"/>
      <c r="I264" s="64"/>
      <c r="J264" s="64"/>
      <c r="K264" s="64" t="s">
        <v>120</v>
      </c>
      <c r="L264" s="430" t="s">
        <v>427</v>
      </c>
      <c r="M264" s="63" t="s">
        <v>301</v>
      </c>
      <c r="N264" s="63" t="s">
        <v>342</v>
      </c>
      <c r="O264" s="63" t="s">
        <v>343</v>
      </c>
      <c r="P264" s="126" t="s">
        <v>14</v>
      </c>
      <c r="Q264" s="278">
        <v>0</v>
      </c>
      <c r="R264" s="278">
        <v>0</v>
      </c>
      <c r="S264" s="278">
        <v>0</v>
      </c>
      <c r="T264" s="278" t="e">
        <f t="shared" ref="T264:AB264" si="989">+T263/T262</f>
        <v>#DIV/0!</v>
      </c>
      <c r="U264" s="278" t="e">
        <f t="shared" si="989"/>
        <v>#DIV/0!</v>
      </c>
      <c r="V264" s="278" t="e">
        <f t="shared" si="989"/>
        <v>#DIV/0!</v>
      </c>
      <c r="W264" s="278" t="e">
        <f t="shared" si="989"/>
        <v>#DIV/0!</v>
      </c>
      <c r="X264" s="278" t="e">
        <f t="shared" si="989"/>
        <v>#DIV/0!</v>
      </c>
      <c r="Y264" s="278">
        <f t="shared" si="989"/>
        <v>0</v>
      </c>
      <c r="Z264" s="278" t="e">
        <f t="shared" si="989"/>
        <v>#DIV/0!</v>
      </c>
      <c r="AA264" s="278" t="e">
        <f t="shared" si="989"/>
        <v>#DIV/0!</v>
      </c>
      <c r="AB264" s="278" t="e">
        <f t="shared" si="989"/>
        <v>#DIV/0!</v>
      </c>
      <c r="AC264" s="278">
        <f>+AC263/AC262</f>
        <v>0</v>
      </c>
      <c r="AD264" s="121" t="e">
        <f>AD263/AD262</f>
        <v>#DIV/0!</v>
      </c>
      <c r="AE264" s="121">
        <f t="shared" ref="AE264" si="990">AE263/AE262</f>
        <v>1</v>
      </c>
      <c r="AF264" s="121">
        <f t="shared" ref="AF264" si="991">AF263/AF262</f>
        <v>1</v>
      </c>
      <c r="AG264" s="121" t="e">
        <f t="shared" ref="AG264" si="992">AG263/AG262</f>
        <v>#DIV/0!</v>
      </c>
      <c r="AH264" s="121" t="e">
        <f t="shared" ref="AH264" si="993">AH263/AH262</f>
        <v>#DIV/0!</v>
      </c>
      <c r="AI264" s="121" t="e">
        <f t="shared" ref="AI264" si="994">AI263/AI262</f>
        <v>#DIV/0!</v>
      </c>
      <c r="AJ264" s="121" t="e">
        <f t="shared" ref="AJ264" si="995">AJ263/AJ262</f>
        <v>#DIV/0!</v>
      </c>
      <c r="AK264" s="121" t="e">
        <f t="shared" ref="AK264" si="996">AK263/AK262</f>
        <v>#DIV/0!</v>
      </c>
      <c r="AL264" s="121" t="e">
        <f t="shared" ref="AL264" si="997">AL263/AL262</f>
        <v>#DIV/0!</v>
      </c>
      <c r="AM264" s="121" t="e">
        <f t="shared" ref="AM264" si="998">AM263/AM262</f>
        <v>#DIV/0!</v>
      </c>
      <c r="AN264" s="121" t="e">
        <f t="shared" ref="AN264" si="999">AN263/AN262</f>
        <v>#DIV/0!</v>
      </c>
      <c r="AO264" s="121" t="e">
        <f t="shared" ref="AO264" si="1000">AO263/AO262</f>
        <v>#DIV/0!</v>
      </c>
      <c r="AP264" s="63"/>
      <c r="AQ264" s="63"/>
      <c r="AR264" s="63"/>
      <c r="AS264" s="63"/>
      <c r="AT264" s="63"/>
      <c r="AU264" s="63"/>
      <c r="AV264" s="63"/>
      <c r="AW264" s="63"/>
      <c r="AX264" s="138"/>
      <c r="AY264" s="138"/>
      <c r="AZ264" s="138"/>
      <c r="BA264" s="138"/>
      <c r="BB264" s="138"/>
      <c r="BC264" s="138"/>
      <c r="BD264" s="138"/>
      <c r="BE264" s="138"/>
      <c r="BF264" s="138"/>
      <c r="BG264" s="138"/>
      <c r="BH264" s="138"/>
      <c r="BI264" s="138"/>
      <c r="BJ264" s="138"/>
      <c r="BK264" s="138"/>
      <c r="BL264" s="138"/>
      <c r="BM264" s="7"/>
    </row>
    <row r="265" spans="1:66" ht="20.100000000000001" customHeight="1" x14ac:dyDescent="0.25">
      <c r="A265" s="39"/>
      <c r="B265" s="65" t="s">
        <v>102</v>
      </c>
      <c r="C265" s="138"/>
      <c r="D265" s="63">
        <f>+D262+1</f>
        <v>86</v>
      </c>
      <c r="E265" s="63">
        <v>57</v>
      </c>
      <c r="F265" s="63">
        <v>11</v>
      </c>
      <c r="G265" s="432" t="s">
        <v>186</v>
      </c>
      <c r="H265" s="433" t="s">
        <v>483</v>
      </c>
      <c r="I265" s="64" t="s">
        <v>45</v>
      </c>
      <c r="J265" s="64" t="s">
        <v>116</v>
      </c>
      <c r="K265" s="64" t="s">
        <v>120</v>
      </c>
      <c r="L265" s="430" t="s">
        <v>427</v>
      </c>
      <c r="M265" s="63" t="s">
        <v>301</v>
      </c>
      <c r="N265" s="63" t="s">
        <v>342</v>
      </c>
      <c r="O265" s="63" t="s">
        <v>343</v>
      </c>
      <c r="P265" s="126" t="s">
        <v>12</v>
      </c>
      <c r="Q265" s="124">
        <v>0</v>
      </c>
      <c r="R265" s="125">
        <v>0.25</v>
      </c>
      <c r="S265" s="125">
        <v>0.25</v>
      </c>
      <c r="T265" s="125">
        <v>0.25</v>
      </c>
      <c r="U265" s="125">
        <v>0</v>
      </c>
      <c r="V265" s="125">
        <v>0.25</v>
      </c>
      <c r="W265" s="125">
        <v>0</v>
      </c>
      <c r="X265" s="125">
        <v>0</v>
      </c>
      <c r="Y265" s="125">
        <v>0</v>
      </c>
      <c r="Z265" s="129">
        <v>0</v>
      </c>
      <c r="AA265" s="125">
        <v>0</v>
      </c>
      <c r="AB265" s="125">
        <v>0</v>
      </c>
      <c r="AC265" s="122">
        <f>SUM(Q265:AB265)</f>
        <v>1</v>
      </c>
      <c r="AD265" s="294">
        <f>+Q265</f>
        <v>0</v>
      </c>
      <c r="AE265" s="315">
        <f>SUM($Q$10:R265)</f>
        <v>14547.527635040973</v>
      </c>
      <c r="AF265" s="315">
        <f>SUM($Q$10:S265)</f>
        <v>22640.133550405299</v>
      </c>
      <c r="AG265" s="315" t="e">
        <f>SUM($Q$10:T265)</f>
        <v>#DIV/0!</v>
      </c>
      <c r="AH265" s="315" t="e">
        <f>SUM($Q$10:U265)</f>
        <v>#DIV/0!</v>
      </c>
      <c r="AI265" s="315" t="e">
        <f>SUM($Q$10:V265)</f>
        <v>#DIV/0!</v>
      </c>
      <c r="AJ265" s="315" t="e">
        <f>SUM($Q$10:W265)</f>
        <v>#DIV/0!</v>
      </c>
      <c r="AK265" s="315" t="e">
        <f>SUM($Q$10:X265)</f>
        <v>#DIV/0!</v>
      </c>
      <c r="AL265" s="315" t="e">
        <f>SUM($Q$10:Y265)</f>
        <v>#DIV/0!</v>
      </c>
      <c r="AM265" s="315" t="e">
        <f>SUM($Q$10:Z265)</f>
        <v>#DIV/0!</v>
      </c>
      <c r="AN265" s="315" t="e">
        <f>SUM($Q$10:AA265)</f>
        <v>#DIV/0!</v>
      </c>
      <c r="AO265" s="315" t="e">
        <f>SUM($Q$10:AB265)</f>
        <v>#DIV/0!</v>
      </c>
      <c r="AP265" s="63"/>
      <c r="AQ265" s="63"/>
      <c r="AR265" s="63"/>
      <c r="AS265" s="63"/>
      <c r="AT265" s="63"/>
      <c r="AU265" s="63"/>
      <c r="AV265" s="63"/>
      <c r="AW265" s="63"/>
      <c r="AX265" s="138"/>
      <c r="AY265" s="138"/>
      <c r="AZ265" s="138"/>
      <c r="BA265" s="138"/>
      <c r="BB265" s="138"/>
      <c r="BC265" s="138"/>
      <c r="BD265" s="138"/>
      <c r="BE265" s="138"/>
      <c r="BF265" s="138"/>
      <c r="BG265" s="138"/>
      <c r="BH265" s="138"/>
      <c r="BI265" s="138"/>
      <c r="BJ265" s="138"/>
      <c r="BK265" s="138"/>
      <c r="BL265" s="138"/>
      <c r="BM265" s="7"/>
    </row>
    <row r="266" spans="1:66" s="52" customFormat="1" ht="20.100000000000001" customHeight="1" x14ac:dyDescent="0.25">
      <c r="A266" s="39"/>
      <c r="B266" s="65"/>
      <c r="C266" s="138"/>
      <c r="D266" s="63"/>
      <c r="E266" s="63"/>
      <c r="F266" s="63"/>
      <c r="G266" s="432" t="s">
        <v>186</v>
      </c>
      <c r="H266" s="433"/>
      <c r="I266" s="64"/>
      <c r="J266" s="64"/>
      <c r="K266" s="64" t="s">
        <v>120</v>
      </c>
      <c r="L266" s="430" t="s">
        <v>427</v>
      </c>
      <c r="M266" s="63" t="s">
        <v>301</v>
      </c>
      <c r="N266" s="63" t="s">
        <v>342</v>
      </c>
      <c r="O266" s="63" t="s">
        <v>343</v>
      </c>
      <c r="P266" s="126" t="s">
        <v>13</v>
      </c>
      <c r="Q266" s="124">
        <v>0</v>
      </c>
      <c r="R266" s="125">
        <v>0.25</v>
      </c>
      <c r="S266" s="125">
        <v>0.25</v>
      </c>
      <c r="T266" s="125"/>
      <c r="U266" s="125"/>
      <c r="V266" s="125"/>
      <c r="W266" s="125"/>
      <c r="X266" s="125"/>
      <c r="Y266" s="125"/>
      <c r="Z266" s="129"/>
      <c r="AA266" s="125"/>
      <c r="AB266" s="125"/>
      <c r="AC266" s="122">
        <f>SUM(Q266:AB266)</f>
        <v>0.5</v>
      </c>
      <c r="AD266" s="294">
        <f>+Q266</f>
        <v>0</v>
      </c>
      <c r="AE266" s="315">
        <f>SUM($Q$11:R266)</f>
        <v>14547.777635040973</v>
      </c>
      <c r="AF266" s="315">
        <f>SUM($Q$11:S266)</f>
        <v>22640.633550405299</v>
      </c>
      <c r="AG266" s="315" t="e">
        <f>SUM($Q$11:T266)</f>
        <v>#DIV/0!</v>
      </c>
      <c r="AH266" s="315" t="e">
        <f>SUM($Q$11:U266)</f>
        <v>#DIV/0!</v>
      </c>
      <c r="AI266" s="315" t="e">
        <f>SUM($Q$11:V266)</f>
        <v>#DIV/0!</v>
      </c>
      <c r="AJ266" s="315" t="e">
        <f>SUM($Q$11:W266)</f>
        <v>#DIV/0!</v>
      </c>
      <c r="AK266" s="315" t="e">
        <f>SUM($Q$11:X266)</f>
        <v>#DIV/0!</v>
      </c>
      <c r="AL266" s="315" t="e">
        <f>SUM($Q$11:Y266)</f>
        <v>#DIV/0!</v>
      </c>
      <c r="AM266" s="315" t="e">
        <f>SUM($Q$11:Z266)</f>
        <v>#DIV/0!</v>
      </c>
      <c r="AN266" s="315" t="e">
        <f>SUM($Q$11:AA266)</f>
        <v>#DIV/0!</v>
      </c>
      <c r="AO266" s="315" t="e">
        <f>SUM($Q$11:AB266)</f>
        <v>#DIV/0!</v>
      </c>
      <c r="AP266" s="63"/>
      <c r="AQ266" s="63"/>
      <c r="AR266" s="63" t="s">
        <v>632</v>
      </c>
      <c r="AS266" s="63" t="s">
        <v>633</v>
      </c>
      <c r="AT266" s="63" t="s">
        <v>1003</v>
      </c>
      <c r="AU266" s="63" t="s">
        <v>1004</v>
      </c>
      <c r="AV266" s="63"/>
      <c r="AW266" s="63"/>
      <c r="AX266" s="138"/>
      <c r="AY266" s="138"/>
      <c r="AZ266" s="138"/>
      <c r="BA266" s="138"/>
      <c r="BB266" s="138"/>
      <c r="BC266" s="138"/>
      <c r="BD266" s="138"/>
      <c r="BE266" s="138"/>
      <c r="BF266" s="138"/>
      <c r="BG266" s="138"/>
      <c r="BH266" s="138"/>
      <c r="BI266" s="138"/>
      <c r="BJ266" s="138"/>
      <c r="BK266" s="138"/>
      <c r="BL266" s="138"/>
      <c r="BM266" s="7"/>
    </row>
    <row r="267" spans="1:66" s="52" customFormat="1" ht="20.100000000000001" customHeight="1" x14ac:dyDescent="0.25">
      <c r="A267" s="39"/>
      <c r="B267" s="65"/>
      <c r="C267" s="138"/>
      <c r="D267" s="63"/>
      <c r="E267" s="63"/>
      <c r="F267" s="63"/>
      <c r="G267" s="432" t="s">
        <v>186</v>
      </c>
      <c r="H267" s="433"/>
      <c r="I267" s="64"/>
      <c r="J267" s="64"/>
      <c r="K267" s="64" t="s">
        <v>120</v>
      </c>
      <c r="L267" s="430" t="s">
        <v>427</v>
      </c>
      <c r="M267" s="63" t="s">
        <v>301</v>
      </c>
      <c r="N267" s="63" t="s">
        <v>342</v>
      </c>
      <c r="O267" s="63" t="s">
        <v>343</v>
      </c>
      <c r="P267" s="126" t="s">
        <v>14</v>
      </c>
      <c r="Q267" s="278">
        <v>0</v>
      </c>
      <c r="R267" s="278">
        <f t="shared" ref="R267:AB267" si="1001">+R266/R265</f>
        <v>1</v>
      </c>
      <c r="S267" s="278">
        <f t="shared" si="1001"/>
        <v>1</v>
      </c>
      <c r="T267" s="278">
        <f t="shared" si="1001"/>
        <v>0</v>
      </c>
      <c r="U267" s="278" t="e">
        <f t="shared" si="1001"/>
        <v>#DIV/0!</v>
      </c>
      <c r="V267" s="278">
        <f t="shared" si="1001"/>
        <v>0</v>
      </c>
      <c r="W267" s="278" t="e">
        <f t="shared" si="1001"/>
        <v>#DIV/0!</v>
      </c>
      <c r="X267" s="278" t="e">
        <f t="shared" si="1001"/>
        <v>#DIV/0!</v>
      </c>
      <c r="Y267" s="278" t="e">
        <f t="shared" si="1001"/>
        <v>#DIV/0!</v>
      </c>
      <c r="Z267" s="278" t="e">
        <f t="shared" si="1001"/>
        <v>#DIV/0!</v>
      </c>
      <c r="AA267" s="278" t="e">
        <f t="shared" si="1001"/>
        <v>#DIV/0!</v>
      </c>
      <c r="AB267" s="278" t="e">
        <f t="shared" si="1001"/>
        <v>#DIV/0!</v>
      </c>
      <c r="AC267" s="278">
        <f>+AC266/AC265</f>
        <v>0.5</v>
      </c>
      <c r="AD267" s="121" t="e">
        <f>AD266/AD265</f>
        <v>#DIV/0!</v>
      </c>
      <c r="AE267" s="121">
        <f t="shared" ref="AE267" si="1002">AE266/AE265</f>
        <v>1.0000171850507023</v>
      </c>
      <c r="AF267" s="121">
        <f t="shared" ref="AF267" si="1003">AF266/AF265</f>
        <v>1.0000220846753791</v>
      </c>
      <c r="AG267" s="121" t="e">
        <f t="shared" ref="AG267" si="1004">AG266/AG265</f>
        <v>#DIV/0!</v>
      </c>
      <c r="AH267" s="121" t="e">
        <f t="shared" ref="AH267" si="1005">AH266/AH265</f>
        <v>#DIV/0!</v>
      </c>
      <c r="AI267" s="121" t="e">
        <f t="shared" ref="AI267" si="1006">AI266/AI265</f>
        <v>#DIV/0!</v>
      </c>
      <c r="AJ267" s="121" t="e">
        <f t="shared" ref="AJ267" si="1007">AJ266/AJ265</f>
        <v>#DIV/0!</v>
      </c>
      <c r="AK267" s="121" t="e">
        <f t="shared" ref="AK267" si="1008">AK266/AK265</f>
        <v>#DIV/0!</v>
      </c>
      <c r="AL267" s="121" t="e">
        <f t="shared" ref="AL267" si="1009">AL266/AL265</f>
        <v>#DIV/0!</v>
      </c>
      <c r="AM267" s="121" t="e">
        <f t="shared" ref="AM267" si="1010">AM266/AM265</f>
        <v>#DIV/0!</v>
      </c>
      <c r="AN267" s="121" t="e">
        <f t="shared" ref="AN267" si="1011">AN266/AN265</f>
        <v>#DIV/0!</v>
      </c>
      <c r="AO267" s="121" t="e">
        <f t="shared" ref="AO267" si="1012">AO266/AO265</f>
        <v>#DIV/0!</v>
      </c>
      <c r="AP267" s="63"/>
      <c r="AQ267" s="63"/>
      <c r="AR267" s="63"/>
      <c r="AS267" s="63"/>
      <c r="AT267" s="63"/>
      <c r="AU267" s="63"/>
      <c r="AV267" s="63"/>
      <c r="AW267" s="63"/>
      <c r="AX267" s="138"/>
      <c r="AY267" s="138"/>
      <c r="AZ267" s="138"/>
      <c r="BA267" s="138"/>
      <c r="BB267" s="138"/>
      <c r="BC267" s="138"/>
      <c r="BD267" s="138"/>
      <c r="BE267" s="138"/>
      <c r="BF267" s="138"/>
      <c r="BG267" s="138"/>
      <c r="BH267" s="138"/>
      <c r="BI267" s="138"/>
      <c r="BJ267" s="138"/>
      <c r="BK267" s="138"/>
      <c r="BL267" s="138"/>
      <c r="BM267" s="7"/>
    </row>
    <row r="268" spans="1:66" ht="20.100000000000001" customHeight="1" x14ac:dyDescent="0.25">
      <c r="A268" s="39"/>
      <c r="B268" s="65" t="s">
        <v>102</v>
      </c>
      <c r="C268" s="138"/>
      <c r="D268" s="63">
        <f>+D265+1</f>
        <v>87</v>
      </c>
      <c r="E268" s="63">
        <v>58</v>
      </c>
      <c r="F268" s="63">
        <v>12</v>
      </c>
      <c r="G268" s="432" t="s">
        <v>187</v>
      </c>
      <c r="H268" s="433" t="s">
        <v>484</v>
      </c>
      <c r="I268" s="64" t="s">
        <v>45</v>
      </c>
      <c r="J268" s="64" t="s">
        <v>116</v>
      </c>
      <c r="K268" s="64" t="s">
        <v>120</v>
      </c>
      <c r="L268" s="430" t="s">
        <v>427</v>
      </c>
      <c r="M268" s="63" t="s">
        <v>301</v>
      </c>
      <c r="N268" s="63" t="s">
        <v>342</v>
      </c>
      <c r="O268" s="63" t="s">
        <v>343</v>
      </c>
      <c r="P268" s="126" t="s">
        <v>12</v>
      </c>
      <c r="Q268" s="124">
        <v>0</v>
      </c>
      <c r="R268" s="125">
        <v>0</v>
      </c>
      <c r="S268" s="125">
        <v>0.5</v>
      </c>
      <c r="T268" s="125">
        <v>0.25</v>
      </c>
      <c r="U268" s="125">
        <v>0</v>
      </c>
      <c r="V268" s="125">
        <v>0.25</v>
      </c>
      <c r="W268" s="125">
        <v>0</v>
      </c>
      <c r="X268" s="125">
        <v>0</v>
      </c>
      <c r="Y268" s="125">
        <v>0</v>
      </c>
      <c r="Z268" s="129">
        <v>0</v>
      </c>
      <c r="AA268" s="125">
        <v>0</v>
      </c>
      <c r="AB268" s="125">
        <v>0</v>
      </c>
      <c r="AC268" s="295">
        <f>SUM(Q268:AB268)</f>
        <v>1</v>
      </c>
      <c r="AD268" s="294">
        <f>+Q268</f>
        <v>0</v>
      </c>
      <c r="AE268" s="315">
        <f>SUM($Q$10:R268)</f>
        <v>14548.777635040973</v>
      </c>
      <c r="AF268" s="315">
        <f>SUM($Q$10:S268)</f>
        <v>22643.133550405299</v>
      </c>
      <c r="AG268" s="315" t="e">
        <f>SUM($Q$10:T268)</f>
        <v>#DIV/0!</v>
      </c>
      <c r="AH268" s="315" t="e">
        <f>SUM($Q$10:U268)</f>
        <v>#DIV/0!</v>
      </c>
      <c r="AI268" s="315" t="e">
        <f>SUM($Q$10:V268)</f>
        <v>#DIV/0!</v>
      </c>
      <c r="AJ268" s="315" t="e">
        <f>SUM($Q$10:W268)</f>
        <v>#DIV/0!</v>
      </c>
      <c r="AK268" s="315" t="e">
        <f>SUM($Q$10:X268)</f>
        <v>#DIV/0!</v>
      </c>
      <c r="AL268" s="315" t="e">
        <f>SUM($Q$10:Y268)</f>
        <v>#DIV/0!</v>
      </c>
      <c r="AM268" s="315" t="e">
        <f>SUM($Q$10:Z268)</f>
        <v>#DIV/0!</v>
      </c>
      <c r="AN268" s="315" t="e">
        <f>SUM($Q$10:AA268)</f>
        <v>#DIV/0!</v>
      </c>
      <c r="AO268" s="315" t="e">
        <f>SUM($Q$10:AB268)</f>
        <v>#DIV/0!</v>
      </c>
      <c r="AP268" s="63"/>
      <c r="AQ268" s="63"/>
      <c r="AR268" s="63"/>
      <c r="AS268" s="63"/>
      <c r="AT268" s="63"/>
      <c r="AU268" s="63"/>
      <c r="AV268" s="63"/>
      <c r="AW268" s="63"/>
      <c r="AX268" s="138"/>
      <c r="AY268" s="138"/>
      <c r="AZ268" s="138"/>
      <c r="BA268" s="138"/>
      <c r="BB268" s="138"/>
      <c r="BC268" s="138"/>
      <c r="BD268" s="138"/>
      <c r="BE268" s="138"/>
      <c r="BF268" s="138"/>
      <c r="BG268" s="138"/>
      <c r="BH268" s="138"/>
      <c r="BI268" s="138"/>
      <c r="BJ268" s="138"/>
      <c r="BK268" s="138"/>
      <c r="BL268" s="138"/>
      <c r="BM268" s="7"/>
    </row>
    <row r="269" spans="1:66" s="52" customFormat="1" ht="20.100000000000001" customHeight="1" x14ac:dyDescent="0.25">
      <c r="A269" s="39"/>
      <c r="B269" s="65"/>
      <c r="C269" s="138"/>
      <c r="D269" s="63"/>
      <c r="E269" s="63"/>
      <c r="F269" s="63"/>
      <c r="G269" s="432" t="s">
        <v>187</v>
      </c>
      <c r="H269" s="433"/>
      <c r="I269" s="64"/>
      <c r="J269" s="64"/>
      <c r="K269" s="64" t="s">
        <v>120</v>
      </c>
      <c r="L269" s="430" t="s">
        <v>427</v>
      </c>
      <c r="M269" s="63" t="s">
        <v>301</v>
      </c>
      <c r="N269" s="63" t="s">
        <v>342</v>
      </c>
      <c r="O269" s="63" t="s">
        <v>343</v>
      </c>
      <c r="P269" s="126" t="s">
        <v>13</v>
      </c>
      <c r="Q269" s="124">
        <v>0</v>
      </c>
      <c r="R269" s="125">
        <v>0</v>
      </c>
      <c r="S269" s="125">
        <v>0.5</v>
      </c>
      <c r="T269" s="125"/>
      <c r="U269" s="125"/>
      <c r="V269" s="125"/>
      <c r="W269" s="125"/>
      <c r="X269" s="125"/>
      <c r="Y269" s="125"/>
      <c r="Z269" s="129"/>
      <c r="AA269" s="125"/>
      <c r="AB269" s="125"/>
      <c r="AC269" s="295">
        <f>SUM(Q269:AB269)</f>
        <v>0.5</v>
      </c>
      <c r="AD269" s="294">
        <f>+Q269</f>
        <v>0</v>
      </c>
      <c r="AE269" s="315">
        <f>SUM($Q$11:R269)</f>
        <v>14548.777635040973</v>
      </c>
      <c r="AF269" s="315">
        <f>SUM($Q$11:S269)</f>
        <v>22643.633550405299</v>
      </c>
      <c r="AG269" s="315" t="e">
        <f>SUM($Q$11:T269)</f>
        <v>#DIV/0!</v>
      </c>
      <c r="AH269" s="315" t="e">
        <f>SUM($Q$11:U269)</f>
        <v>#DIV/0!</v>
      </c>
      <c r="AI269" s="315" t="e">
        <f>SUM($Q$11:V269)</f>
        <v>#DIV/0!</v>
      </c>
      <c r="AJ269" s="315" t="e">
        <f>SUM($Q$11:W269)</f>
        <v>#DIV/0!</v>
      </c>
      <c r="AK269" s="315" t="e">
        <f>SUM($Q$11:X269)</f>
        <v>#DIV/0!</v>
      </c>
      <c r="AL269" s="315" t="e">
        <f>SUM($Q$11:Y269)</f>
        <v>#DIV/0!</v>
      </c>
      <c r="AM269" s="315" t="e">
        <f>SUM($Q$11:Z269)</f>
        <v>#DIV/0!</v>
      </c>
      <c r="AN269" s="315" t="e">
        <f>SUM($Q$11:AA269)</f>
        <v>#DIV/0!</v>
      </c>
      <c r="AO269" s="315" t="e">
        <f>SUM($Q$11:AB269)</f>
        <v>#DIV/0!</v>
      </c>
      <c r="AP269" s="63"/>
      <c r="AQ269" s="63"/>
      <c r="AR269" s="63"/>
      <c r="AS269" s="63"/>
      <c r="AT269" s="63" t="s">
        <v>1005</v>
      </c>
      <c r="AU269" s="63" t="s">
        <v>1006</v>
      </c>
      <c r="AV269" s="63"/>
      <c r="AW269" s="63"/>
      <c r="AX269" s="138"/>
      <c r="AY269" s="138"/>
      <c r="AZ269" s="138"/>
      <c r="BA269" s="138"/>
      <c r="BB269" s="138"/>
      <c r="BC269" s="138"/>
      <c r="BD269" s="138"/>
      <c r="BE269" s="138"/>
      <c r="BF269" s="138"/>
      <c r="BG269" s="138"/>
      <c r="BH269" s="138"/>
      <c r="BI269" s="138"/>
      <c r="BJ269" s="138"/>
      <c r="BK269" s="138"/>
      <c r="BL269" s="138"/>
      <c r="BM269" s="7"/>
    </row>
    <row r="270" spans="1:66" s="52" customFormat="1" ht="20.100000000000001" customHeight="1" x14ac:dyDescent="0.25">
      <c r="A270" s="39"/>
      <c r="B270" s="65"/>
      <c r="C270" s="138"/>
      <c r="D270" s="63"/>
      <c r="E270" s="63"/>
      <c r="F270" s="63"/>
      <c r="G270" s="432" t="s">
        <v>187</v>
      </c>
      <c r="H270" s="433"/>
      <c r="I270" s="64"/>
      <c r="J270" s="64"/>
      <c r="K270" s="64" t="s">
        <v>120</v>
      </c>
      <c r="L270" s="430" t="s">
        <v>427</v>
      </c>
      <c r="M270" s="63" t="s">
        <v>301</v>
      </c>
      <c r="N270" s="63" t="s">
        <v>342</v>
      </c>
      <c r="O270" s="63" t="s">
        <v>343</v>
      </c>
      <c r="P270" s="126" t="s">
        <v>14</v>
      </c>
      <c r="Q270" s="278">
        <v>0</v>
      </c>
      <c r="R270" s="278">
        <v>0</v>
      </c>
      <c r="S270" s="278">
        <f t="shared" ref="S270:AB270" si="1013">+S269/S268</f>
        <v>1</v>
      </c>
      <c r="T270" s="278">
        <f t="shared" si="1013"/>
        <v>0</v>
      </c>
      <c r="U270" s="278" t="e">
        <f t="shared" si="1013"/>
        <v>#DIV/0!</v>
      </c>
      <c r="V270" s="278">
        <f t="shared" si="1013"/>
        <v>0</v>
      </c>
      <c r="W270" s="278" t="e">
        <f t="shared" si="1013"/>
        <v>#DIV/0!</v>
      </c>
      <c r="X270" s="278" t="e">
        <f t="shared" si="1013"/>
        <v>#DIV/0!</v>
      </c>
      <c r="Y270" s="278" t="e">
        <f t="shared" si="1013"/>
        <v>#DIV/0!</v>
      </c>
      <c r="Z270" s="278" t="e">
        <f t="shared" si="1013"/>
        <v>#DIV/0!</v>
      </c>
      <c r="AA270" s="278" t="e">
        <f t="shared" si="1013"/>
        <v>#DIV/0!</v>
      </c>
      <c r="AB270" s="278" t="e">
        <f t="shared" si="1013"/>
        <v>#DIV/0!</v>
      </c>
      <c r="AC270" s="278">
        <f>+AC269/AC268</f>
        <v>0.5</v>
      </c>
      <c r="AD270" s="121" t="e">
        <f>AD269/AD268</f>
        <v>#DIV/0!</v>
      </c>
      <c r="AE270" s="121">
        <f t="shared" ref="AE270" si="1014">AE269/AE268</f>
        <v>1</v>
      </c>
      <c r="AF270" s="121">
        <f t="shared" ref="AF270" si="1015">AF269/AF268</f>
        <v>1.0000220817493695</v>
      </c>
      <c r="AG270" s="121" t="e">
        <f t="shared" ref="AG270" si="1016">AG269/AG268</f>
        <v>#DIV/0!</v>
      </c>
      <c r="AH270" s="121" t="e">
        <f t="shared" ref="AH270" si="1017">AH269/AH268</f>
        <v>#DIV/0!</v>
      </c>
      <c r="AI270" s="121" t="e">
        <f t="shared" ref="AI270" si="1018">AI269/AI268</f>
        <v>#DIV/0!</v>
      </c>
      <c r="AJ270" s="121" t="e">
        <f t="shared" ref="AJ270" si="1019">AJ269/AJ268</f>
        <v>#DIV/0!</v>
      </c>
      <c r="AK270" s="121" t="e">
        <f t="shared" ref="AK270" si="1020">AK269/AK268</f>
        <v>#DIV/0!</v>
      </c>
      <c r="AL270" s="121" t="e">
        <f t="shared" ref="AL270" si="1021">AL269/AL268</f>
        <v>#DIV/0!</v>
      </c>
      <c r="AM270" s="121" t="e">
        <f t="shared" ref="AM270" si="1022">AM269/AM268</f>
        <v>#DIV/0!</v>
      </c>
      <c r="AN270" s="121" t="e">
        <f t="shared" ref="AN270" si="1023">AN269/AN268</f>
        <v>#DIV/0!</v>
      </c>
      <c r="AO270" s="121" t="e">
        <f t="shared" ref="AO270" si="1024">AO269/AO268</f>
        <v>#DIV/0!</v>
      </c>
      <c r="AP270" s="63"/>
      <c r="AQ270" s="63"/>
      <c r="AR270" s="63"/>
      <c r="AS270" s="63"/>
      <c r="AT270" s="63"/>
      <c r="AU270" s="63"/>
      <c r="AV270" s="63"/>
      <c r="AW270" s="63"/>
      <c r="AX270" s="138"/>
      <c r="AY270" s="138"/>
      <c r="AZ270" s="138"/>
      <c r="BA270" s="138"/>
      <c r="BB270" s="138"/>
      <c r="BC270" s="138"/>
      <c r="BD270" s="138"/>
      <c r="BE270" s="138"/>
      <c r="BF270" s="138"/>
      <c r="BG270" s="138"/>
      <c r="BH270" s="138"/>
      <c r="BI270" s="138"/>
      <c r="BJ270" s="138"/>
      <c r="BK270" s="138"/>
      <c r="BL270" s="138"/>
      <c r="BM270" s="7"/>
    </row>
    <row r="271" spans="1:66" ht="20.100000000000001" customHeight="1" x14ac:dyDescent="0.25">
      <c r="A271" s="39"/>
      <c r="B271" s="65" t="s">
        <v>102</v>
      </c>
      <c r="C271" s="138"/>
      <c r="D271" s="63">
        <f>+D268+1</f>
        <v>88</v>
      </c>
      <c r="E271" s="63">
        <v>59</v>
      </c>
      <c r="F271" s="63">
        <v>13</v>
      </c>
      <c r="G271" s="432" t="s">
        <v>1153</v>
      </c>
      <c r="H271" s="433" t="s">
        <v>484</v>
      </c>
      <c r="I271" s="64" t="s">
        <v>45</v>
      </c>
      <c r="J271" s="64" t="s">
        <v>116</v>
      </c>
      <c r="K271" s="64" t="s">
        <v>120</v>
      </c>
      <c r="L271" s="430" t="s">
        <v>427</v>
      </c>
      <c r="M271" s="63" t="s">
        <v>301</v>
      </c>
      <c r="N271" s="63" t="s">
        <v>342</v>
      </c>
      <c r="O271" s="63" t="s">
        <v>343</v>
      </c>
      <c r="P271" s="126" t="s">
        <v>12</v>
      </c>
      <c r="Q271" s="124">
        <v>0</v>
      </c>
      <c r="R271" s="125">
        <v>0.1</v>
      </c>
      <c r="S271" s="125">
        <v>0.3</v>
      </c>
      <c r="T271" s="125">
        <v>0</v>
      </c>
      <c r="U271" s="125">
        <v>0.15</v>
      </c>
      <c r="V271" s="125">
        <v>0.15</v>
      </c>
      <c r="W271" s="125">
        <v>0</v>
      </c>
      <c r="X271" s="125">
        <v>0.15</v>
      </c>
      <c r="Y271" s="125">
        <v>0.15</v>
      </c>
      <c r="Z271" s="129">
        <v>0</v>
      </c>
      <c r="AA271" s="125">
        <v>0</v>
      </c>
      <c r="AB271" s="125">
        <v>0</v>
      </c>
      <c r="AC271" s="295">
        <f>SUM(Q271:AB271)</f>
        <v>1</v>
      </c>
      <c r="AD271" s="294">
        <f>+Q271</f>
        <v>0</v>
      </c>
      <c r="AE271" s="315">
        <f>SUM($Q$10:R271)</f>
        <v>14548.877635040973</v>
      </c>
      <c r="AF271" s="315">
        <f>SUM($Q$10:S271)</f>
        <v>22645.033550405296</v>
      </c>
      <c r="AG271" s="315" t="e">
        <f>SUM($Q$10:T271)</f>
        <v>#DIV/0!</v>
      </c>
      <c r="AH271" s="315" t="e">
        <f>SUM($Q$10:U271)</f>
        <v>#DIV/0!</v>
      </c>
      <c r="AI271" s="315" t="e">
        <f>SUM($Q$10:V271)</f>
        <v>#DIV/0!</v>
      </c>
      <c r="AJ271" s="315" t="e">
        <f>SUM($Q$10:W271)</f>
        <v>#DIV/0!</v>
      </c>
      <c r="AK271" s="315" t="e">
        <f>SUM($Q$10:X271)</f>
        <v>#DIV/0!</v>
      </c>
      <c r="AL271" s="315" t="e">
        <f>SUM($Q$10:Y271)</f>
        <v>#DIV/0!</v>
      </c>
      <c r="AM271" s="315" t="e">
        <f>SUM($Q$10:Z271)</f>
        <v>#DIV/0!</v>
      </c>
      <c r="AN271" s="315" t="e">
        <f>SUM($Q$10:AA271)</f>
        <v>#DIV/0!</v>
      </c>
      <c r="AO271" s="315" t="e">
        <f>SUM($Q$10:AB271)</f>
        <v>#DIV/0!</v>
      </c>
      <c r="AP271" s="63"/>
      <c r="AQ271" s="63"/>
      <c r="AR271" s="63"/>
      <c r="AS271" s="63"/>
      <c r="AT271" s="63"/>
      <c r="AU271" s="63"/>
      <c r="AV271" s="63"/>
      <c r="AW271" s="63"/>
      <c r="AX271" s="138"/>
      <c r="AY271" s="138"/>
      <c r="AZ271" s="138"/>
      <c r="BA271" s="138"/>
      <c r="BB271" s="138"/>
      <c r="BC271" s="138"/>
      <c r="BD271" s="138"/>
      <c r="BE271" s="138"/>
      <c r="BF271" s="138"/>
      <c r="BG271" s="138"/>
      <c r="BH271" s="138"/>
      <c r="BI271" s="138"/>
      <c r="BJ271" s="138"/>
      <c r="BK271" s="138"/>
      <c r="BL271" s="138"/>
      <c r="BM271" s="7"/>
    </row>
    <row r="272" spans="1:66" s="52" customFormat="1" ht="20.100000000000001" customHeight="1" x14ac:dyDescent="0.25">
      <c r="A272" s="39"/>
      <c r="B272" s="65"/>
      <c r="C272" s="138"/>
      <c r="D272" s="63"/>
      <c r="E272" s="63"/>
      <c r="F272" s="63"/>
      <c r="G272" s="432" t="s">
        <v>1153</v>
      </c>
      <c r="H272" s="433"/>
      <c r="I272" s="64"/>
      <c r="J272" s="64"/>
      <c r="K272" s="64" t="s">
        <v>120</v>
      </c>
      <c r="L272" s="430" t="s">
        <v>427</v>
      </c>
      <c r="M272" s="63" t="s">
        <v>301</v>
      </c>
      <c r="N272" s="63" t="s">
        <v>342</v>
      </c>
      <c r="O272" s="63" t="s">
        <v>343</v>
      </c>
      <c r="P272" s="126" t="s">
        <v>13</v>
      </c>
      <c r="Q272" s="124">
        <v>0</v>
      </c>
      <c r="R272" s="125">
        <v>0.1</v>
      </c>
      <c r="S272" s="125">
        <v>0.3</v>
      </c>
      <c r="T272" s="125"/>
      <c r="U272" s="125"/>
      <c r="V272" s="125"/>
      <c r="W272" s="125"/>
      <c r="X272" s="125"/>
      <c r="Y272" s="125"/>
      <c r="Z272" s="129"/>
      <c r="AA272" s="125"/>
      <c r="AB272" s="125"/>
      <c r="AC272" s="295">
        <f>SUM(Q272:AB272)</f>
        <v>0.4</v>
      </c>
      <c r="AD272" s="294">
        <f>+Q272</f>
        <v>0</v>
      </c>
      <c r="AE272" s="315">
        <f>SUM($Q$11:R272)</f>
        <v>14548.977635040974</v>
      </c>
      <c r="AF272" s="315">
        <f>SUM($Q$11:S272)</f>
        <v>22645.433550405294</v>
      </c>
      <c r="AG272" s="315" t="e">
        <f>SUM($Q$11:T272)</f>
        <v>#DIV/0!</v>
      </c>
      <c r="AH272" s="315" t="e">
        <f>SUM($Q$11:U272)</f>
        <v>#DIV/0!</v>
      </c>
      <c r="AI272" s="315" t="e">
        <f>SUM($Q$11:V272)</f>
        <v>#DIV/0!</v>
      </c>
      <c r="AJ272" s="315" t="e">
        <f>SUM($Q$11:W272)</f>
        <v>#DIV/0!</v>
      </c>
      <c r="AK272" s="315" t="e">
        <f>SUM($Q$11:X272)</f>
        <v>#DIV/0!</v>
      </c>
      <c r="AL272" s="315" t="e">
        <f>SUM($Q$11:Y272)</f>
        <v>#DIV/0!</v>
      </c>
      <c r="AM272" s="315" t="e">
        <f>SUM($Q$11:Z272)</f>
        <v>#DIV/0!</v>
      </c>
      <c r="AN272" s="315" t="e">
        <f>SUM($Q$11:AA272)</f>
        <v>#DIV/0!</v>
      </c>
      <c r="AO272" s="315" t="e">
        <f>SUM($Q$11:AB272)</f>
        <v>#DIV/0!</v>
      </c>
      <c r="AP272" s="63"/>
      <c r="AQ272" s="63"/>
      <c r="AR272" s="63" t="s">
        <v>634</v>
      </c>
      <c r="AS272" s="63" t="s">
        <v>635</v>
      </c>
      <c r="AT272" s="63" t="s">
        <v>1007</v>
      </c>
      <c r="AU272" s="63" t="s">
        <v>1008</v>
      </c>
      <c r="AV272" s="63"/>
      <c r="AW272" s="63"/>
      <c r="AX272" s="138"/>
      <c r="AY272" s="138"/>
      <c r="AZ272" s="138"/>
      <c r="BA272" s="138"/>
      <c r="BB272" s="138"/>
      <c r="BC272" s="138"/>
      <c r="BD272" s="138"/>
      <c r="BE272" s="138"/>
      <c r="BF272" s="138"/>
      <c r="BG272" s="138"/>
      <c r="BH272" s="138"/>
      <c r="BI272" s="138"/>
      <c r="BJ272" s="138"/>
      <c r="BK272" s="138"/>
      <c r="BL272" s="138"/>
      <c r="BM272" s="7"/>
    </row>
    <row r="273" spans="1:65" s="52" customFormat="1" ht="20.100000000000001" customHeight="1" thickBot="1" x14ac:dyDescent="0.3">
      <c r="A273" s="100"/>
      <c r="B273" s="115"/>
      <c r="C273" s="101"/>
      <c r="D273" s="103"/>
      <c r="E273" s="103"/>
      <c r="F273" s="103"/>
      <c r="G273" s="434" t="s">
        <v>1153</v>
      </c>
      <c r="H273" s="435"/>
      <c r="I273" s="102"/>
      <c r="J273" s="102"/>
      <c r="K273" s="102" t="s">
        <v>120</v>
      </c>
      <c r="L273" s="436" t="s">
        <v>427</v>
      </c>
      <c r="M273" s="103" t="s">
        <v>301</v>
      </c>
      <c r="N273" s="103" t="s">
        <v>342</v>
      </c>
      <c r="O273" s="103" t="s">
        <v>343</v>
      </c>
      <c r="P273" s="263" t="s">
        <v>14</v>
      </c>
      <c r="Q273" s="264">
        <v>0</v>
      </c>
      <c r="R273" s="264">
        <f t="shared" ref="R273:AB273" si="1025">+R272/R271</f>
        <v>1</v>
      </c>
      <c r="S273" s="264">
        <f t="shared" si="1025"/>
        <v>1</v>
      </c>
      <c r="T273" s="278" t="e">
        <f t="shared" si="1025"/>
        <v>#DIV/0!</v>
      </c>
      <c r="U273" s="278">
        <f t="shared" si="1025"/>
        <v>0</v>
      </c>
      <c r="V273" s="278">
        <f t="shared" si="1025"/>
        <v>0</v>
      </c>
      <c r="W273" s="278" t="e">
        <f t="shared" si="1025"/>
        <v>#DIV/0!</v>
      </c>
      <c r="X273" s="278">
        <f t="shared" si="1025"/>
        <v>0</v>
      </c>
      <c r="Y273" s="278">
        <f t="shared" si="1025"/>
        <v>0</v>
      </c>
      <c r="Z273" s="278" t="e">
        <f t="shared" si="1025"/>
        <v>#DIV/0!</v>
      </c>
      <c r="AA273" s="278" t="e">
        <f t="shared" si="1025"/>
        <v>#DIV/0!</v>
      </c>
      <c r="AB273" s="278" t="e">
        <f t="shared" si="1025"/>
        <v>#DIV/0!</v>
      </c>
      <c r="AC273" s="264">
        <f>+AC272/AC271</f>
        <v>0.4</v>
      </c>
      <c r="AD273" s="121" t="e">
        <f>AD272/AD271</f>
        <v>#DIV/0!</v>
      </c>
      <c r="AE273" s="121">
        <f t="shared" ref="AE273" si="1026">AE272/AE271</f>
        <v>1.0000068733824361</v>
      </c>
      <c r="AF273" s="121">
        <f t="shared" ref="AF273" si="1027">AF272/AF271</f>
        <v>1.0000176639173048</v>
      </c>
      <c r="AG273" s="121" t="e">
        <f t="shared" ref="AG273" si="1028">AG272/AG271</f>
        <v>#DIV/0!</v>
      </c>
      <c r="AH273" s="121" t="e">
        <f t="shared" ref="AH273" si="1029">AH272/AH271</f>
        <v>#DIV/0!</v>
      </c>
      <c r="AI273" s="121" t="e">
        <f t="shared" ref="AI273" si="1030">AI272/AI271</f>
        <v>#DIV/0!</v>
      </c>
      <c r="AJ273" s="121" t="e">
        <f t="shared" ref="AJ273" si="1031">AJ272/AJ271</f>
        <v>#DIV/0!</v>
      </c>
      <c r="AK273" s="121" t="e">
        <f t="shared" ref="AK273" si="1032">AK272/AK271</f>
        <v>#DIV/0!</v>
      </c>
      <c r="AL273" s="121" t="e">
        <f t="shared" ref="AL273" si="1033">AL272/AL271</f>
        <v>#DIV/0!</v>
      </c>
      <c r="AM273" s="121" t="e">
        <f t="shared" ref="AM273" si="1034">AM272/AM271</f>
        <v>#DIV/0!</v>
      </c>
      <c r="AN273" s="121" t="e">
        <f t="shared" ref="AN273" si="1035">AN272/AN271</f>
        <v>#DIV/0!</v>
      </c>
      <c r="AO273" s="121" t="e">
        <f t="shared" ref="AO273" si="1036">AO272/AO271</f>
        <v>#DIV/0!</v>
      </c>
      <c r="AP273" s="103"/>
      <c r="AQ273" s="103"/>
      <c r="AR273" s="103"/>
      <c r="AS273" s="103"/>
      <c r="AT273" s="103"/>
      <c r="AU273" s="103"/>
      <c r="AV273" s="103"/>
      <c r="AW273" s="103"/>
      <c r="AX273" s="101"/>
      <c r="AY273" s="101"/>
      <c r="AZ273" s="101"/>
      <c r="BA273" s="101"/>
      <c r="BB273" s="101"/>
      <c r="BC273" s="101"/>
      <c r="BD273" s="101"/>
      <c r="BE273" s="101"/>
      <c r="BF273" s="101"/>
      <c r="BG273" s="101"/>
      <c r="BH273" s="101"/>
      <c r="BI273" s="101"/>
      <c r="BJ273" s="101"/>
      <c r="BK273" s="101"/>
      <c r="BL273" s="101"/>
      <c r="BM273" s="136"/>
    </row>
    <row r="274" spans="1:65" ht="20.100000000000001" customHeight="1" x14ac:dyDescent="0.25">
      <c r="A274" s="108"/>
      <c r="B274" s="112" t="s">
        <v>102</v>
      </c>
      <c r="C274" s="210" t="s">
        <v>72</v>
      </c>
      <c r="D274" s="63">
        <f>+D271+1</f>
        <v>89</v>
      </c>
      <c r="E274" s="84">
        <v>4</v>
      </c>
      <c r="F274" s="84">
        <v>14</v>
      </c>
      <c r="G274" s="112" t="s">
        <v>499</v>
      </c>
      <c r="H274" s="167">
        <v>0.02</v>
      </c>
      <c r="I274" s="83" t="s">
        <v>45</v>
      </c>
      <c r="J274" s="83" t="s">
        <v>116</v>
      </c>
      <c r="K274" s="83" t="s">
        <v>121</v>
      </c>
      <c r="L274" s="437" t="s">
        <v>427</v>
      </c>
      <c r="M274" s="84" t="s">
        <v>301</v>
      </c>
      <c r="N274" s="84" t="s">
        <v>342</v>
      </c>
      <c r="O274" s="84" t="s">
        <v>343</v>
      </c>
      <c r="P274" s="217" t="s">
        <v>12</v>
      </c>
      <c r="Q274" s="373">
        <v>0</v>
      </c>
      <c r="R274" s="330">
        <v>5.0000000000000001E-3</v>
      </c>
      <c r="S274" s="331">
        <v>5.0000000000000001E-3</v>
      </c>
      <c r="T274" s="353">
        <v>0.01</v>
      </c>
      <c r="U274" s="124"/>
      <c r="V274" s="124"/>
      <c r="W274" s="124"/>
      <c r="X274" s="124"/>
      <c r="Y274" s="124"/>
      <c r="Z274" s="367"/>
      <c r="AA274" s="124"/>
      <c r="AB274" s="374"/>
      <c r="AC274" s="334">
        <f>SUM(R274:AB274)</f>
        <v>0.02</v>
      </c>
      <c r="AD274" s="335">
        <f>+Q274</f>
        <v>0</v>
      </c>
      <c r="AE274" s="315">
        <f>SUM($Q$10:R274)</f>
        <v>14549.982635040973</v>
      </c>
      <c r="AF274" s="315">
        <f>SUM($Q$10:S274)</f>
        <v>22647.443550405296</v>
      </c>
      <c r="AG274" s="315" t="e">
        <f>SUM($Q$10:T274)</f>
        <v>#DIV/0!</v>
      </c>
      <c r="AH274" s="315" t="e">
        <f>SUM($Q$10:U274)</f>
        <v>#DIV/0!</v>
      </c>
      <c r="AI274" s="315" t="e">
        <f>SUM($Q$10:V274)</f>
        <v>#DIV/0!</v>
      </c>
      <c r="AJ274" s="315" t="e">
        <f>SUM($Q$10:W274)</f>
        <v>#DIV/0!</v>
      </c>
      <c r="AK274" s="315" t="e">
        <f>SUM($Q$10:X274)</f>
        <v>#DIV/0!</v>
      </c>
      <c r="AL274" s="315" t="e">
        <f>SUM($Q$10:Y274)</f>
        <v>#DIV/0!</v>
      </c>
      <c r="AM274" s="315" t="e">
        <f>SUM($Q$10:Z274)</f>
        <v>#DIV/0!</v>
      </c>
      <c r="AN274" s="315" t="e">
        <f>SUM($Q$10:AA274)</f>
        <v>#DIV/0!</v>
      </c>
      <c r="AO274" s="336" t="e">
        <f>SUM($Q$10:AB274)</f>
        <v>#DIV/0!</v>
      </c>
      <c r="AP274" s="375"/>
      <c r="AQ274" s="84"/>
      <c r="AR274" s="84"/>
      <c r="AS274" s="84"/>
      <c r="AT274" s="84"/>
      <c r="AU274" s="84"/>
      <c r="AV274" s="84"/>
      <c r="AW274" s="84"/>
      <c r="AX274" s="200"/>
      <c r="AY274" s="200"/>
      <c r="AZ274" s="200"/>
      <c r="BA274" s="200"/>
      <c r="BB274" s="200"/>
      <c r="BC274" s="200"/>
      <c r="BD274" s="200"/>
      <c r="BE274" s="200"/>
      <c r="BF274" s="200"/>
      <c r="BG274" s="200"/>
      <c r="BH274" s="200"/>
      <c r="BI274" s="200"/>
      <c r="BJ274" s="200"/>
      <c r="BK274" s="200"/>
      <c r="BL274" s="200"/>
      <c r="BM274" s="201"/>
    </row>
    <row r="275" spans="1:65" s="52" customFormat="1" ht="20.100000000000001" customHeight="1" x14ac:dyDescent="0.25">
      <c r="A275" s="39"/>
      <c r="B275" s="65"/>
      <c r="C275" s="79" t="s">
        <v>72</v>
      </c>
      <c r="D275" s="302"/>
      <c r="E275" s="302"/>
      <c r="F275" s="63"/>
      <c r="G275" s="65" t="s">
        <v>499</v>
      </c>
      <c r="H275" s="74"/>
      <c r="I275" s="64"/>
      <c r="J275" s="64"/>
      <c r="K275" s="64" t="s">
        <v>121</v>
      </c>
      <c r="L275" s="430" t="s">
        <v>427</v>
      </c>
      <c r="M275" s="63" t="s">
        <v>301</v>
      </c>
      <c r="N275" s="63" t="s">
        <v>342</v>
      </c>
      <c r="O275" s="63" t="s">
        <v>343</v>
      </c>
      <c r="P275" s="126" t="s">
        <v>13</v>
      </c>
      <c r="Q275" s="278">
        <v>0</v>
      </c>
      <c r="R275" s="296">
        <v>5.0000000000000001E-3</v>
      </c>
      <c r="S275" s="338">
        <v>5.0000000000000001E-3</v>
      </c>
      <c r="T275" s="353"/>
      <c r="U275" s="124"/>
      <c r="V275" s="124"/>
      <c r="W275" s="124"/>
      <c r="X275" s="124"/>
      <c r="Y275" s="124"/>
      <c r="Z275" s="367"/>
      <c r="AA275" s="124"/>
      <c r="AB275" s="374"/>
      <c r="AC275" s="276">
        <f>SUM(Q275:AB275)</f>
        <v>0.01</v>
      </c>
      <c r="AD275" s="335">
        <f>+Q275</f>
        <v>0</v>
      </c>
      <c r="AE275" s="315">
        <f>SUM($Q$11:R275)</f>
        <v>14549.987635040972</v>
      </c>
      <c r="AF275" s="315">
        <f>SUM($Q$11:S275)</f>
        <v>22647.453550405298</v>
      </c>
      <c r="AG275" s="315" t="e">
        <f>SUM($Q$11:T275)</f>
        <v>#DIV/0!</v>
      </c>
      <c r="AH275" s="315" t="e">
        <f>SUM($Q$11:U275)</f>
        <v>#DIV/0!</v>
      </c>
      <c r="AI275" s="315" t="e">
        <f>SUM($Q$11:V275)</f>
        <v>#DIV/0!</v>
      </c>
      <c r="AJ275" s="315" t="e">
        <f>SUM($Q$11:W275)</f>
        <v>#DIV/0!</v>
      </c>
      <c r="AK275" s="315" t="e">
        <f>SUM($Q$11:X275)</f>
        <v>#DIV/0!</v>
      </c>
      <c r="AL275" s="315" t="e">
        <f>SUM($Q$11:Y275)</f>
        <v>#DIV/0!</v>
      </c>
      <c r="AM275" s="315" t="e">
        <f>SUM($Q$11:Z275)</f>
        <v>#DIV/0!</v>
      </c>
      <c r="AN275" s="315" t="e">
        <f>SUM($Q$11:AA275)</f>
        <v>#DIV/0!</v>
      </c>
      <c r="AO275" s="336" t="e">
        <f>SUM($Q$11:AB275)</f>
        <v>#DIV/0!</v>
      </c>
      <c r="AP275" s="352" t="s">
        <v>509</v>
      </c>
      <c r="AQ275" s="127" t="s">
        <v>509</v>
      </c>
      <c r="AR275" s="65" t="s">
        <v>636</v>
      </c>
      <c r="AS275" s="65" t="s">
        <v>637</v>
      </c>
      <c r="AT275" s="63" t="s">
        <v>1009</v>
      </c>
      <c r="AU275" s="63" t="s">
        <v>1012</v>
      </c>
      <c r="AV275" s="63"/>
      <c r="AW275" s="63"/>
      <c r="AX275" s="138"/>
      <c r="AY275" s="138"/>
      <c r="AZ275" s="138"/>
      <c r="BA275" s="138"/>
      <c r="BB275" s="138"/>
      <c r="BC275" s="138"/>
      <c r="BD275" s="138"/>
      <c r="BE275" s="138"/>
      <c r="BF275" s="138"/>
      <c r="BG275" s="138"/>
      <c r="BH275" s="138"/>
      <c r="BI275" s="138"/>
      <c r="BJ275" s="138"/>
      <c r="BK275" s="138"/>
      <c r="BL275" s="138"/>
      <c r="BM275" s="7"/>
    </row>
    <row r="276" spans="1:65" s="52" customFormat="1" ht="20.100000000000001" customHeight="1" x14ac:dyDescent="0.25">
      <c r="A276" s="39"/>
      <c r="B276" s="65"/>
      <c r="C276" s="79" t="s">
        <v>72</v>
      </c>
      <c r="D276" s="302"/>
      <c r="E276" s="302"/>
      <c r="F276" s="63"/>
      <c r="G276" s="65" t="s">
        <v>499</v>
      </c>
      <c r="H276" s="74"/>
      <c r="I276" s="64"/>
      <c r="J276" s="64"/>
      <c r="K276" s="64" t="s">
        <v>121</v>
      </c>
      <c r="L276" s="430" t="s">
        <v>427</v>
      </c>
      <c r="M276" s="63" t="s">
        <v>301</v>
      </c>
      <c r="N276" s="63" t="s">
        <v>342</v>
      </c>
      <c r="O276" s="63" t="s">
        <v>343</v>
      </c>
      <c r="P276" s="126" t="s">
        <v>14</v>
      </c>
      <c r="Q276" s="278">
        <f>+Q275/R274</f>
        <v>0</v>
      </c>
      <c r="R276" s="278">
        <f>+R275/R274</f>
        <v>1</v>
      </c>
      <c r="S276" s="376">
        <f>+S275/S274</f>
        <v>1</v>
      </c>
      <c r="T276" s="342" t="e">
        <f>+T275/#REF!</f>
        <v>#REF!</v>
      </c>
      <c r="U276" s="278" t="e">
        <f t="shared" ref="U276:AB276" si="1037">+U275/U274</f>
        <v>#DIV/0!</v>
      </c>
      <c r="V276" s="278" t="e">
        <f t="shared" si="1037"/>
        <v>#DIV/0!</v>
      </c>
      <c r="W276" s="278" t="e">
        <f t="shared" si="1037"/>
        <v>#DIV/0!</v>
      </c>
      <c r="X276" s="278" t="e">
        <f t="shared" si="1037"/>
        <v>#DIV/0!</v>
      </c>
      <c r="Y276" s="278" t="e">
        <f t="shared" si="1037"/>
        <v>#DIV/0!</v>
      </c>
      <c r="Z276" s="278" t="e">
        <f t="shared" si="1037"/>
        <v>#DIV/0!</v>
      </c>
      <c r="AA276" s="278" t="e">
        <f t="shared" si="1037"/>
        <v>#DIV/0!</v>
      </c>
      <c r="AB276" s="343" t="e">
        <f t="shared" si="1037"/>
        <v>#DIV/0!</v>
      </c>
      <c r="AC276" s="377">
        <f>+AC275/AC274</f>
        <v>0.5</v>
      </c>
      <c r="AD276" s="344" t="e">
        <f>AD275/AD274</f>
        <v>#DIV/0!</v>
      </c>
      <c r="AE276" s="121">
        <f t="shared" ref="AE276" si="1038">AE275/AE274</f>
        <v>1.0000003436430218</v>
      </c>
      <c r="AF276" s="121">
        <f t="shared" ref="AF276" si="1039">AF275/AF274</f>
        <v>1.0000004415509407</v>
      </c>
      <c r="AG276" s="121" t="e">
        <f t="shared" ref="AG276" si="1040">AG275/AG274</f>
        <v>#DIV/0!</v>
      </c>
      <c r="AH276" s="121" t="e">
        <f t="shared" ref="AH276" si="1041">AH275/AH274</f>
        <v>#DIV/0!</v>
      </c>
      <c r="AI276" s="121" t="e">
        <f t="shared" ref="AI276" si="1042">AI275/AI274</f>
        <v>#DIV/0!</v>
      </c>
      <c r="AJ276" s="121" t="e">
        <f t="shared" ref="AJ276" si="1043">AJ275/AJ274</f>
        <v>#DIV/0!</v>
      </c>
      <c r="AK276" s="121" t="e">
        <f t="shared" ref="AK276" si="1044">AK275/AK274</f>
        <v>#DIV/0!</v>
      </c>
      <c r="AL276" s="121" t="e">
        <f t="shared" ref="AL276" si="1045">AL275/AL274</f>
        <v>#DIV/0!</v>
      </c>
      <c r="AM276" s="121" t="e">
        <f t="shared" ref="AM276" si="1046">AM275/AM274</f>
        <v>#DIV/0!</v>
      </c>
      <c r="AN276" s="121" t="e">
        <f t="shared" ref="AN276" si="1047">AN275/AN274</f>
        <v>#DIV/0!</v>
      </c>
      <c r="AO276" s="345" t="e">
        <f t="shared" ref="AO276" si="1048">AO275/AO274</f>
        <v>#DIV/0!</v>
      </c>
      <c r="AP276" s="287"/>
      <c r="AQ276" s="63"/>
      <c r="AR276" s="63"/>
      <c r="AS276" s="63"/>
      <c r="AT276" s="63"/>
      <c r="AU276" s="63"/>
      <c r="AV276" s="63"/>
      <c r="AW276" s="63"/>
      <c r="AX276" s="138"/>
      <c r="AY276" s="138"/>
      <c r="AZ276" s="138"/>
      <c r="BA276" s="138"/>
      <c r="BB276" s="138"/>
      <c r="BC276" s="138"/>
      <c r="BD276" s="138"/>
      <c r="BE276" s="138"/>
      <c r="BF276" s="138"/>
      <c r="BG276" s="138"/>
      <c r="BH276" s="138"/>
      <c r="BI276" s="138"/>
      <c r="BJ276" s="138"/>
      <c r="BK276" s="138"/>
      <c r="BL276" s="138"/>
      <c r="BM276" s="7"/>
    </row>
    <row r="277" spans="1:65" s="52" customFormat="1" ht="20.100000000000001" customHeight="1" x14ac:dyDescent="0.25">
      <c r="A277" s="39"/>
      <c r="B277" s="65" t="s">
        <v>102</v>
      </c>
      <c r="C277" s="79" t="s">
        <v>72</v>
      </c>
      <c r="D277" s="63">
        <f>+D274+1</f>
        <v>90</v>
      </c>
      <c r="E277" s="63">
        <v>5</v>
      </c>
      <c r="F277" s="63">
        <v>15</v>
      </c>
      <c r="G277" s="65" t="s">
        <v>500</v>
      </c>
      <c r="H277" s="74">
        <v>0.02</v>
      </c>
      <c r="I277" s="64"/>
      <c r="J277" s="64"/>
      <c r="K277" s="64" t="s">
        <v>121</v>
      </c>
      <c r="L277" s="430" t="s">
        <v>427</v>
      </c>
      <c r="M277" s="63" t="s">
        <v>301</v>
      </c>
      <c r="N277" s="63" t="s">
        <v>342</v>
      </c>
      <c r="O277" s="63" t="s">
        <v>343</v>
      </c>
      <c r="P277" s="126" t="s">
        <v>12</v>
      </c>
      <c r="Q277" s="125">
        <v>0</v>
      </c>
      <c r="R277" s="125">
        <v>0</v>
      </c>
      <c r="S277" s="378">
        <v>0</v>
      </c>
      <c r="T277" s="353">
        <v>5.0000000000000001E-3</v>
      </c>
      <c r="U277" s="296">
        <v>1.4999999999999999E-2</v>
      </c>
      <c r="V277" s="121"/>
      <c r="W277" s="121"/>
      <c r="X277" s="121"/>
      <c r="Y277" s="121"/>
      <c r="Z277" s="121"/>
      <c r="AA277" s="121"/>
      <c r="AB277" s="345"/>
      <c r="AC277" s="276">
        <f>SUM(Q277:AB277)</f>
        <v>0.02</v>
      </c>
      <c r="AD277" s="335">
        <f>+Q277</f>
        <v>0</v>
      </c>
      <c r="AE277" s="315">
        <f>SUM($Q$10:R277)</f>
        <v>14550.987635040972</v>
      </c>
      <c r="AF277" s="315">
        <f>SUM($Q$10:S277)</f>
        <v>22649.453550405298</v>
      </c>
      <c r="AG277" s="315" t="e">
        <f>SUM($Q$10:T277)</f>
        <v>#DIV/0!</v>
      </c>
      <c r="AH277" s="315" t="e">
        <f>SUM($Q$10:U277)</f>
        <v>#DIV/0!</v>
      </c>
      <c r="AI277" s="315" t="e">
        <f>SUM($Q$10:V277)</f>
        <v>#DIV/0!</v>
      </c>
      <c r="AJ277" s="315" t="e">
        <f>SUM($Q$10:W277)</f>
        <v>#DIV/0!</v>
      </c>
      <c r="AK277" s="315" t="e">
        <f>SUM($Q$10:X277)</f>
        <v>#DIV/0!</v>
      </c>
      <c r="AL277" s="315" t="e">
        <f>SUM($Q$10:Y277)</f>
        <v>#DIV/0!</v>
      </c>
      <c r="AM277" s="315" t="e">
        <f>SUM($Q$10:Z277)</f>
        <v>#DIV/0!</v>
      </c>
      <c r="AN277" s="315" t="e">
        <f>SUM($Q$10:AA277)</f>
        <v>#DIV/0!</v>
      </c>
      <c r="AO277" s="336" t="e">
        <f>SUM($Q$10:AB277)</f>
        <v>#DIV/0!</v>
      </c>
      <c r="AP277" s="287"/>
      <c r="AQ277" s="63"/>
      <c r="AR277" s="63"/>
      <c r="AS277" s="63"/>
      <c r="AT277" s="63"/>
      <c r="AU277" s="63"/>
      <c r="AV277" s="63"/>
      <c r="AW277" s="63"/>
      <c r="AX277" s="138"/>
      <c r="AY277" s="138"/>
      <c r="AZ277" s="138"/>
      <c r="BA277" s="138"/>
      <c r="BB277" s="138"/>
      <c r="BC277" s="138"/>
      <c r="BD277" s="138"/>
      <c r="BE277" s="138"/>
      <c r="BF277" s="138"/>
      <c r="BG277" s="138"/>
      <c r="BH277" s="138"/>
      <c r="BI277" s="138"/>
      <c r="BJ277" s="138"/>
      <c r="BK277" s="138"/>
      <c r="BL277" s="138"/>
      <c r="BM277" s="7"/>
    </row>
    <row r="278" spans="1:65" s="52" customFormat="1" ht="20.100000000000001" customHeight="1" x14ac:dyDescent="0.25">
      <c r="A278" s="39"/>
      <c r="B278" s="65"/>
      <c r="C278" s="79" t="s">
        <v>72</v>
      </c>
      <c r="D278" s="302"/>
      <c r="E278" s="302"/>
      <c r="F278" s="63"/>
      <c r="G278" s="65" t="s">
        <v>500</v>
      </c>
      <c r="H278" s="74"/>
      <c r="I278" s="64"/>
      <c r="J278" s="64"/>
      <c r="K278" s="64" t="s">
        <v>121</v>
      </c>
      <c r="L278" s="430" t="s">
        <v>427</v>
      </c>
      <c r="M278" s="63" t="s">
        <v>301</v>
      </c>
      <c r="N278" s="63" t="s">
        <v>342</v>
      </c>
      <c r="O278" s="63" t="s">
        <v>343</v>
      </c>
      <c r="P278" s="126" t="s">
        <v>13</v>
      </c>
      <c r="Q278" s="125">
        <v>0</v>
      </c>
      <c r="R278" s="125">
        <v>0</v>
      </c>
      <c r="S278" s="378">
        <v>0</v>
      </c>
      <c r="T278" s="353"/>
      <c r="U278" s="296"/>
      <c r="V278" s="121"/>
      <c r="W278" s="121"/>
      <c r="X278" s="121"/>
      <c r="Y278" s="121"/>
      <c r="Z278" s="121"/>
      <c r="AA278" s="121"/>
      <c r="AB278" s="345"/>
      <c r="AC278" s="276">
        <f>SUM(Q278:AB278)</f>
        <v>0</v>
      </c>
      <c r="AD278" s="335">
        <f>+Q278</f>
        <v>0</v>
      </c>
      <c r="AE278" s="315">
        <f>SUM($Q$11:R278)</f>
        <v>14550.987635040972</v>
      </c>
      <c r="AF278" s="315">
        <f>SUM($Q$11:S278)</f>
        <v>22649.453550405298</v>
      </c>
      <c r="AG278" s="315" t="e">
        <f>SUM($Q$11:T278)</f>
        <v>#DIV/0!</v>
      </c>
      <c r="AH278" s="315" t="e">
        <f>SUM($Q$11:U278)</f>
        <v>#DIV/0!</v>
      </c>
      <c r="AI278" s="315" t="e">
        <f>SUM($Q$11:V278)</f>
        <v>#DIV/0!</v>
      </c>
      <c r="AJ278" s="315" t="e">
        <f>SUM($Q$11:W278)</f>
        <v>#DIV/0!</v>
      </c>
      <c r="AK278" s="315" t="e">
        <f>SUM($Q$11:X278)</f>
        <v>#DIV/0!</v>
      </c>
      <c r="AL278" s="315" t="e">
        <f>SUM($Q$11:Y278)</f>
        <v>#DIV/0!</v>
      </c>
      <c r="AM278" s="315" t="e">
        <f>SUM($Q$11:Z278)</f>
        <v>#DIV/0!</v>
      </c>
      <c r="AN278" s="315" t="e">
        <f>SUM($Q$11:AA278)</f>
        <v>#DIV/0!</v>
      </c>
      <c r="AO278" s="336" t="e">
        <f>SUM($Q$11:AB278)</f>
        <v>#DIV/0!</v>
      </c>
      <c r="AP278" s="287"/>
      <c r="AQ278" s="63"/>
      <c r="AR278" s="63"/>
      <c r="AS278" s="63"/>
      <c r="AT278" s="63"/>
      <c r="AU278" s="63"/>
      <c r="AV278" s="63"/>
      <c r="AW278" s="63"/>
      <c r="AX278" s="138"/>
      <c r="AY278" s="138"/>
      <c r="AZ278" s="138"/>
      <c r="BA278" s="138"/>
      <c r="BB278" s="138"/>
      <c r="BC278" s="138"/>
      <c r="BD278" s="138"/>
      <c r="BE278" s="138"/>
      <c r="BF278" s="138"/>
      <c r="BG278" s="138"/>
      <c r="BH278" s="138"/>
      <c r="BI278" s="138"/>
      <c r="BJ278" s="138"/>
      <c r="BK278" s="138"/>
      <c r="BL278" s="138"/>
      <c r="BM278" s="7"/>
    </row>
    <row r="279" spans="1:65" s="52" customFormat="1" ht="20.100000000000001" customHeight="1" x14ac:dyDescent="0.25">
      <c r="A279" s="39"/>
      <c r="B279" s="65"/>
      <c r="C279" s="79" t="s">
        <v>72</v>
      </c>
      <c r="D279" s="302"/>
      <c r="E279" s="302"/>
      <c r="F279" s="63"/>
      <c r="G279" s="65" t="s">
        <v>500</v>
      </c>
      <c r="H279" s="74"/>
      <c r="I279" s="64"/>
      <c r="J279" s="64"/>
      <c r="K279" s="64" t="s">
        <v>121</v>
      </c>
      <c r="L279" s="430" t="s">
        <v>427</v>
      </c>
      <c r="M279" s="63" t="s">
        <v>301</v>
      </c>
      <c r="N279" s="63" t="s">
        <v>342</v>
      </c>
      <c r="O279" s="63" t="s">
        <v>343</v>
      </c>
      <c r="P279" s="126" t="s">
        <v>14</v>
      </c>
      <c r="Q279" s="278">
        <v>0</v>
      </c>
      <c r="R279" s="278">
        <v>0</v>
      </c>
      <c r="S279" s="376">
        <v>0</v>
      </c>
      <c r="T279" s="342">
        <f t="shared" ref="T279:AB279" si="1049">+T278/T277</f>
        <v>0</v>
      </c>
      <c r="U279" s="278">
        <f t="shared" si="1049"/>
        <v>0</v>
      </c>
      <c r="V279" s="278" t="e">
        <f t="shared" si="1049"/>
        <v>#DIV/0!</v>
      </c>
      <c r="W279" s="278" t="e">
        <f t="shared" si="1049"/>
        <v>#DIV/0!</v>
      </c>
      <c r="X279" s="278" t="e">
        <f t="shared" si="1049"/>
        <v>#DIV/0!</v>
      </c>
      <c r="Y279" s="278" t="e">
        <f t="shared" si="1049"/>
        <v>#DIV/0!</v>
      </c>
      <c r="Z279" s="278" t="e">
        <f t="shared" si="1049"/>
        <v>#DIV/0!</v>
      </c>
      <c r="AA279" s="278" t="e">
        <f t="shared" si="1049"/>
        <v>#DIV/0!</v>
      </c>
      <c r="AB279" s="343" t="e">
        <f t="shared" si="1049"/>
        <v>#DIV/0!</v>
      </c>
      <c r="AC279" s="377">
        <f>+AC278/AC277</f>
        <v>0</v>
      </c>
      <c r="AD279" s="344" t="e">
        <f>AD278/AD277</f>
        <v>#DIV/0!</v>
      </c>
      <c r="AE279" s="121">
        <f t="shared" ref="AE279" si="1050">AE278/AE277</f>
        <v>1</v>
      </c>
      <c r="AF279" s="121">
        <f t="shared" ref="AF279" si="1051">AF278/AF277</f>
        <v>1</v>
      </c>
      <c r="AG279" s="121" t="e">
        <f t="shared" ref="AG279" si="1052">AG278/AG277</f>
        <v>#DIV/0!</v>
      </c>
      <c r="AH279" s="121" t="e">
        <f t="shared" ref="AH279" si="1053">AH278/AH277</f>
        <v>#DIV/0!</v>
      </c>
      <c r="AI279" s="121" t="e">
        <f t="shared" ref="AI279" si="1054">AI278/AI277</f>
        <v>#DIV/0!</v>
      </c>
      <c r="AJ279" s="121" t="e">
        <f t="shared" ref="AJ279" si="1055">AJ278/AJ277</f>
        <v>#DIV/0!</v>
      </c>
      <c r="AK279" s="121" t="e">
        <f t="shared" ref="AK279" si="1056">AK278/AK277</f>
        <v>#DIV/0!</v>
      </c>
      <c r="AL279" s="121" t="e">
        <f t="shared" ref="AL279" si="1057">AL278/AL277</f>
        <v>#DIV/0!</v>
      </c>
      <c r="AM279" s="121" t="e">
        <f t="shared" ref="AM279" si="1058">AM278/AM277</f>
        <v>#DIV/0!</v>
      </c>
      <c r="AN279" s="121" t="e">
        <f t="shared" ref="AN279" si="1059">AN278/AN277</f>
        <v>#DIV/0!</v>
      </c>
      <c r="AO279" s="345" t="e">
        <f t="shared" ref="AO279" si="1060">AO278/AO277</f>
        <v>#DIV/0!</v>
      </c>
      <c r="AP279" s="287"/>
      <c r="AQ279" s="63"/>
      <c r="AR279" s="63"/>
      <c r="AS279" s="63"/>
      <c r="AT279" s="63"/>
      <c r="AU279" s="63"/>
      <c r="AV279" s="63"/>
      <c r="AW279" s="63"/>
      <c r="AX279" s="138"/>
      <c r="AY279" s="138"/>
      <c r="AZ279" s="138"/>
      <c r="BA279" s="138"/>
      <c r="BB279" s="138"/>
      <c r="BC279" s="138"/>
      <c r="BD279" s="138"/>
      <c r="BE279" s="138"/>
      <c r="BF279" s="138"/>
      <c r="BG279" s="138"/>
      <c r="BH279" s="138"/>
      <c r="BI279" s="138"/>
      <c r="BJ279" s="138"/>
      <c r="BK279" s="138"/>
      <c r="BL279" s="138"/>
      <c r="BM279" s="7"/>
    </row>
    <row r="280" spans="1:65" s="52" customFormat="1" ht="20.100000000000001" customHeight="1" x14ac:dyDescent="0.25">
      <c r="A280" s="39"/>
      <c r="B280" s="65" t="s">
        <v>102</v>
      </c>
      <c r="C280" s="79" t="s">
        <v>72</v>
      </c>
      <c r="D280" s="63">
        <f>+D277+1</f>
        <v>91</v>
      </c>
      <c r="E280" s="63">
        <v>6</v>
      </c>
      <c r="F280" s="63">
        <v>16</v>
      </c>
      <c r="G280" s="65" t="s">
        <v>501</v>
      </c>
      <c r="H280" s="74">
        <v>0.02</v>
      </c>
      <c r="I280" s="64"/>
      <c r="J280" s="64"/>
      <c r="K280" s="64" t="s">
        <v>121</v>
      </c>
      <c r="L280" s="430" t="s">
        <v>427</v>
      </c>
      <c r="M280" s="63" t="s">
        <v>301</v>
      </c>
      <c r="N280" s="63" t="s">
        <v>342</v>
      </c>
      <c r="O280" s="63" t="s">
        <v>343</v>
      </c>
      <c r="P280" s="126" t="s">
        <v>12</v>
      </c>
      <c r="Q280" s="125">
        <v>0</v>
      </c>
      <c r="R280" s="125">
        <v>0</v>
      </c>
      <c r="S280" s="378">
        <v>0</v>
      </c>
      <c r="T280" s="344"/>
      <c r="U280" s="296">
        <v>0.01</v>
      </c>
      <c r="V280" s="296">
        <v>0.01</v>
      </c>
      <c r="W280" s="121"/>
      <c r="X280" s="121"/>
      <c r="Y280" s="121"/>
      <c r="Z280" s="121"/>
      <c r="AA280" s="121"/>
      <c r="AB280" s="345"/>
      <c r="AC280" s="276">
        <f>SUM(Q280:AB280)</f>
        <v>0.02</v>
      </c>
      <c r="AD280" s="335">
        <f>+Q280</f>
        <v>0</v>
      </c>
      <c r="AE280" s="315">
        <f>SUM($Q$10:R280)</f>
        <v>14550.987635040972</v>
      </c>
      <c r="AF280" s="315">
        <f>SUM($Q$10:S280)</f>
        <v>22649.453550405298</v>
      </c>
      <c r="AG280" s="315" t="e">
        <f>SUM($Q$10:T280)</f>
        <v>#DIV/0!</v>
      </c>
      <c r="AH280" s="315" t="e">
        <f>SUM($Q$10:U280)</f>
        <v>#DIV/0!</v>
      </c>
      <c r="AI280" s="315" t="e">
        <f>SUM($Q$10:V280)</f>
        <v>#DIV/0!</v>
      </c>
      <c r="AJ280" s="315" t="e">
        <f>SUM($Q$10:W280)</f>
        <v>#DIV/0!</v>
      </c>
      <c r="AK280" s="315" t="e">
        <f>SUM($Q$10:X280)</f>
        <v>#DIV/0!</v>
      </c>
      <c r="AL280" s="315" t="e">
        <f>SUM($Q$10:Y280)</f>
        <v>#DIV/0!</v>
      </c>
      <c r="AM280" s="315" t="e">
        <f>SUM($Q$10:Z280)</f>
        <v>#DIV/0!</v>
      </c>
      <c r="AN280" s="315" t="e">
        <f>SUM($Q$10:AA280)</f>
        <v>#DIV/0!</v>
      </c>
      <c r="AO280" s="336" t="e">
        <f>SUM($Q$10:AB280)</f>
        <v>#DIV/0!</v>
      </c>
      <c r="AP280" s="287"/>
      <c r="AQ280" s="63"/>
      <c r="AR280" s="63"/>
      <c r="AS280" s="63"/>
      <c r="AT280" s="63"/>
      <c r="AU280" s="63"/>
      <c r="AV280" s="63"/>
      <c r="AW280" s="63"/>
      <c r="AX280" s="138"/>
      <c r="AY280" s="138"/>
      <c r="AZ280" s="138"/>
      <c r="BA280" s="138"/>
      <c r="BB280" s="138"/>
      <c r="BC280" s="138"/>
      <c r="BD280" s="138"/>
      <c r="BE280" s="138"/>
      <c r="BF280" s="138"/>
      <c r="BG280" s="138"/>
      <c r="BH280" s="138"/>
      <c r="BI280" s="138"/>
      <c r="BJ280" s="138"/>
      <c r="BK280" s="138"/>
      <c r="BL280" s="138"/>
      <c r="BM280" s="7"/>
    </row>
    <row r="281" spans="1:65" s="52" customFormat="1" ht="20.100000000000001" customHeight="1" x14ac:dyDescent="0.25">
      <c r="A281" s="39"/>
      <c r="B281" s="65"/>
      <c r="C281" s="79" t="s">
        <v>72</v>
      </c>
      <c r="D281" s="302"/>
      <c r="E281" s="302"/>
      <c r="F281" s="63"/>
      <c r="G281" s="65" t="s">
        <v>501</v>
      </c>
      <c r="H281" s="74"/>
      <c r="I281" s="64"/>
      <c r="J281" s="64"/>
      <c r="K281" s="64" t="s">
        <v>121</v>
      </c>
      <c r="L281" s="430" t="s">
        <v>427</v>
      </c>
      <c r="M281" s="63" t="s">
        <v>301</v>
      </c>
      <c r="N281" s="63" t="s">
        <v>342</v>
      </c>
      <c r="O281" s="63" t="s">
        <v>343</v>
      </c>
      <c r="P281" s="126" t="s">
        <v>13</v>
      </c>
      <c r="Q281" s="125">
        <v>0</v>
      </c>
      <c r="R281" s="125">
        <v>0</v>
      </c>
      <c r="S281" s="378">
        <v>0</v>
      </c>
      <c r="T281" s="344"/>
      <c r="U281" s="296"/>
      <c r="V281" s="296"/>
      <c r="W281" s="121"/>
      <c r="X281" s="121"/>
      <c r="Y281" s="121"/>
      <c r="Z281" s="121"/>
      <c r="AA281" s="121"/>
      <c r="AB281" s="345"/>
      <c r="AC281" s="276">
        <f>SUM(Q281:AB281)</f>
        <v>0</v>
      </c>
      <c r="AD281" s="335">
        <f>+Q281</f>
        <v>0</v>
      </c>
      <c r="AE281" s="315">
        <f>SUM($Q$11:R281)</f>
        <v>14550.987635040972</v>
      </c>
      <c r="AF281" s="315">
        <f>SUM($Q$11:S281)</f>
        <v>22649.453550405298</v>
      </c>
      <c r="AG281" s="315" t="e">
        <f>SUM($Q$11:T281)</f>
        <v>#DIV/0!</v>
      </c>
      <c r="AH281" s="315" t="e">
        <f>SUM($Q$11:U281)</f>
        <v>#DIV/0!</v>
      </c>
      <c r="AI281" s="315" t="e">
        <f>SUM($Q$11:V281)</f>
        <v>#DIV/0!</v>
      </c>
      <c r="AJ281" s="315" t="e">
        <f>SUM($Q$11:W281)</f>
        <v>#DIV/0!</v>
      </c>
      <c r="AK281" s="315" t="e">
        <f>SUM($Q$11:X281)</f>
        <v>#DIV/0!</v>
      </c>
      <c r="AL281" s="315" t="e">
        <f>SUM($Q$11:Y281)</f>
        <v>#DIV/0!</v>
      </c>
      <c r="AM281" s="315" t="e">
        <f>SUM($Q$11:Z281)</f>
        <v>#DIV/0!</v>
      </c>
      <c r="AN281" s="315" t="e">
        <f>SUM($Q$11:AA281)</f>
        <v>#DIV/0!</v>
      </c>
      <c r="AO281" s="336" t="e">
        <f>SUM($Q$11:AB281)</f>
        <v>#DIV/0!</v>
      </c>
      <c r="AP281" s="352"/>
      <c r="AQ281" s="127"/>
      <c r="AR281" s="65"/>
      <c r="AS281" s="65"/>
      <c r="AT281" s="63"/>
      <c r="AU281" s="63"/>
      <c r="AV281" s="63"/>
      <c r="AW281" s="63"/>
      <c r="AX281" s="138"/>
      <c r="AY281" s="138"/>
      <c r="AZ281" s="138"/>
      <c r="BA281" s="138"/>
      <c r="BB281" s="138"/>
      <c r="BC281" s="138"/>
      <c r="BD281" s="138"/>
      <c r="BE281" s="138"/>
      <c r="BF281" s="138"/>
      <c r="BG281" s="138"/>
      <c r="BH281" s="138"/>
      <c r="BI281" s="138"/>
      <c r="BJ281" s="138"/>
      <c r="BK281" s="138"/>
      <c r="BL281" s="138"/>
      <c r="BM281" s="7"/>
    </row>
    <row r="282" spans="1:65" s="52" customFormat="1" ht="20.100000000000001" customHeight="1" x14ac:dyDescent="0.25">
      <c r="A282" s="39"/>
      <c r="B282" s="65"/>
      <c r="C282" s="79" t="s">
        <v>72</v>
      </c>
      <c r="D282" s="302"/>
      <c r="E282" s="302"/>
      <c r="F282" s="63"/>
      <c r="G282" s="65" t="s">
        <v>501</v>
      </c>
      <c r="H282" s="74"/>
      <c r="I282" s="64"/>
      <c r="J282" s="64"/>
      <c r="K282" s="64" t="s">
        <v>121</v>
      </c>
      <c r="L282" s="430" t="s">
        <v>427</v>
      </c>
      <c r="M282" s="63" t="s">
        <v>301</v>
      </c>
      <c r="N282" s="63" t="s">
        <v>342</v>
      </c>
      <c r="O282" s="63" t="s">
        <v>343</v>
      </c>
      <c r="P282" s="126" t="s">
        <v>14</v>
      </c>
      <c r="Q282" s="278">
        <v>0</v>
      </c>
      <c r="R282" s="278">
        <v>0</v>
      </c>
      <c r="S282" s="376">
        <v>0</v>
      </c>
      <c r="T282" s="342" t="e">
        <f t="shared" ref="T282:AB282" si="1061">+T281/T280</f>
        <v>#DIV/0!</v>
      </c>
      <c r="U282" s="278">
        <f t="shared" si="1061"/>
        <v>0</v>
      </c>
      <c r="V282" s="278">
        <f t="shared" si="1061"/>
        <v>0</v>
      </c>
      <c r="W282" s="278" t="e">
        <f t="shared" si="1061"/>
        <v>#DIV/0!</v>
      </c>
      <c r="X282" s="278" t="e">
        <f t="shared" si="1061"/>
        <v>#DIV/0!</v>
      </c>
      <c r="Y282" s="278" t="e">
        <f t="shared" si="1061"/>
        <v>#DIV/0!</v>
      </c>
      <c r="Z282" s="278" t="e">
        <f t="shared" si="1061"/>
        <v>#DIV/0!</v>
      </c>
      <c r="AA282" s="278" t="e">
        <f t="shared" si="1061"/>
        <v>#DIV/0!</v>
      </c>
      <c r="AB282" s="343" t="e">
        <f t="shared" si="1061"/>
        <v>#DIV/0!</v>
      </c>
      <c r="AC282" s="377">
        <f>+AC281/AC280</f>
        <v>0</v>
      </c>
      <c r="AD282" s="344" t="e">
        <f>AD281/AD280</f>
        <v>#DIV/0!</v>
      </c>
      <c r="AE282" s="121">
        <f t="shared" ref="AE282" si="1062">AE281/AE280</f>
        <v>1</v>
      </c>
      <c r="AF282" s="121">
        <f t="shared" ref="AF282" si="1063">AF281/AF280</f>
        <v>1</v>
      </c>
      <c r="AG282" s="121" t="e">
        <f t="shared" ref="AG282" si="1064">AG281/AG280</f>
        <v>#DIV/0!</v>
      </c>
      <c r="AH282" s="121" t="e">
        <f t="shared" ref="AH282" si="1065">AH281/AH280</f>
        <v>#DIV/0!</v>
      </c>
      <c r="AI282" s="121" t="e">
        <f t="shared" ref="AI282" si="1066">AI281/AI280</f>
        <v>#DIV/0!</v>
      </c>
      <c r="AJ282" s="121" t="e">
        <f t="shared" ref="AJ282" si="1067">AJ281/AJ280</f>
        <v>#DIV/0!</v>
      </c>
      <c r="AK282" s="121" t="e">
        <f t="shared" ref="AK282" si="1068">AK281/AK280</f>
        <v>#DIV/0!</v>
      </c>
      <c r="AL282" s="121" t="e">
        <f t="shared" ref="AL282" si="1069">AL281/AL280</f>
        <v>#DIV/0!</v>
      </c>
      <c r="AM282" s="121" t="e">
        <f t="shared" ref="AM282" si="1070">AM281/AM280</f>
        <v>#DIV/0!</v>
      </c>
      <c r="AN282" s="121" t="e">
        <f t="shared" ref="AN282" si="1071">AN281/AN280</f>
        <v>#DIV/0!</v>
      </c>
      <c r="AO282" s="345" t="e">
        <f t="shared" ref="AO282" si="1072">AO281/AO280</f>
        <v>#DIV/0!</v>
      </c>
      <c r="AP282" s="287"/>
      <c r="AQ282" s="63"/>
      <c r="AR282" s="63"/>
      <c r="AS282" s="63"/>
      <c r="AT282" s="63"/>
      <c r="AU282" s="63"/>
      <c r="AV282" s="63"/>
      <c r="AW282" s="63"/>
      <c r="AX282" s="138"/>
      <c r="AY282" s="138"/>
      <c r="AZ282" s="138"/>
      <c r="BA282" s="138"/>
      <c r="BB282" s="138"/>
      <c r="BC282" s="138"/>
      <c r="BD282" s="138"/>
      <c r="BE282" s="138"/>
      <c r="BF282" s="138"/>
      <c r="BG282" s="138"/>
      <c r="BH282" s="138"/>
      <c r="BI282" s="138"/>
      <c r="BJ282" s="138"/>
      <c r="BK282" s="138"/>
      <c r="BL282" s="138"/>
      <c r="BM282" s="7"/>
    </row>
    <row r="283" spans="1:65" s="52" customFormat="1" ht="20.100000000000001" customHeight="1" x14ac:dyDescent="0.25">
      <c r="A283" s="39"/>
      <c r="B283" s="65" t="s">
        <v>102</v>
      </c>
      <c r="C283" s="79" t="s">
        <v>72</v>
      </c>
      <c r="D283" s="63">
        <f>+D280+1</f>
        <v>92</v>
      </c>
      <c r="E283" s="63">
        <v>7</v>
      </c>
      <c r="F283" s="63">
        <v>17</v>
      </c>
      <c r="G283" s="65" t="s">
        <v>502</v>
      </c>
      <c r="H283" s="74">
        <v>0.1</v>
      </c>
      <c r="I283" s="64"/>
      <c r="J283" s="64"/>
      <c r="K283" s="64" t="s">
        <v>121</v>
      </c>
      <c r="L283" s="430" t="s">
        <v>427</v>
      </c>
      <c r="M283" s="63" t="s">
        <v>301</v>
      </c>
      <c r="N283" s="63" t="s">
        <v>342</v>
      </c>
      <c r="O283" s="63" t="s">
        <v>343</v>
      </c>
      <c r="P283" s="126" t="s">
        <v>12</v>
      </c>
      <c r="Q283" s="125">
        <v>0</v>
      </c>
      <c r="R283" s="125">
        <v>0</v>
      </c>
      <c r="S283" s="378">
        <v>0</v>
      </c>
      <c r="T283" s="344"/>
      <c r="U283" s="121"/>
      <c r="V283" s="295">
        <v>0.02</v>
      </c>
      <c r="W283" s="295">
        <v>0.02</v>
      </c>
      <c r="X283" s="295">
        <v>0.02</v>
      </c>
      <c r="Y283" s="295">
        <v>0.02</v>
      </c>
      <c r="Z283" s="295">
        <v>0.02</v>
      </c>
      <c r="AA283" s="121"/>
      <c r="AB283" s="345"/>
      <c r="AC283" s="276">
        <f>SUM(Q283:AB283)</f>
        <v>0.1</v>
      </c>
      <c r="AD283" s="335">
        <f>+Q283</f>
        <v>0</v>
      </c>
      <c r="AE283" s="315">
        <f>SUM($Q$10:R283)</f>
        <v>14550.987635040972</v>
      </c>
      <c r="AF283" s="315">
        <f>SUM($Q$10:S283)</f>
        <v>22649.453550405298</v>
      </c>
      <c r="AG283" s="315" t="e">
        <f>SUM($Q$10:T283)</f>
        <v>#DIV/0!</v>
      </c>
      <c r="AH283" s="315" t="e">
        <f>SUM($Q$10:U283)</f>
        <v>#DIV/0!</v>
      </c>
      <c r="AI283" s="315" t="e">
        <f>SUM($Q$10:V283)</f>
        <v>#DIV/0!</v>
      </c>
      <c r="AJ283" s="315" t="e">
        <f>SUM($Q$10:W283)</f>
        <v>#DIV/0!</v>
      </c>
      <c r="AK283" s="315" t="e">
        <f>SUM($Q$10:X283)</f>
        <v>#DIV/0!</v>
      </c>
      <c r="AL283" s="315" t="e">
        <f>SUM($Q$10:Y283)</f>
        <v>#DIV/0!</v>
      </c>
      <c r="AM283" s="315" t="e">
        <f>SUM($Q$10:Z283)</f>
        <v>#DIV/0!</v>
      </c>
      <c r="AN283" s="315" t="e">
        <f>SUM($Q$10:AA283)</f>
        <v>#DIV/0!</v>
      </c>
      <c r="AO283" s="336" t="e">
        <f>SUM($Q$10:AB283)</f>
        <v>#DIV/0!</v>
      </c>
      <c r="AP283" s="287"/>
      <c r="AQ283" s="63"/>
      <c r="AR283" s="63"/>
      <c r="AS283" s="63"/>
      <c r="AT283" s="63"/>
      <c r="AU283" s="63"/>
      <c r="AV283" s="63"/>
      <c r="AW283" s="63"/>
      <c r="AX283" s="138"/>
      <c r="AY283" s="138"/>
      <c r="AZ283" s="138"/>
      <c r="BA283" s="138"/>
      <c r="BB283" s="138"/>
      <c r="BC283" s="138"/>
      <c r="BD283" s="138"/>
      <c r="BE283" s="138"/>
      <c r="BF283" s="138"/>
      <c r="BG283" s="138"/>
      <c r="BH283" s="138"/>
      <c r="BI283" s="138"/>
      <c r="BJ283" s="138"/>
      <c r="BK283" s="138"/>
      <c r="BL283" s="138"/>
      <c r="BM283" s="7"/>
    </row>
    <row r="284" spans="1:65" s="52" customFormat="1" ht="20.100000000000001" customHeight="1" x14ac:dyDescent="0.25">
      <c r="A284" s="39" t="s">
        <v>505</v>
      </c>
      <c r="B284" s="65"/>
      <c r="C284" s="79" t="s">
        <v>72</v>
      </c>
      <c r="D284" s="302"/>
      <c r="E284" s="302"/>
      <c r="F284" s="63"/>
      <c r="G284" s="65" t="s">
        <v>502</v>
      </c>
      <c r="H284" s="74"/>
      <c r="I284" s="64"/>
      <c r="J284" s="64"/>
      <c r="K284" s="64" t="s">
        <v>121</v>
      </c>
      <c r="L284" s="430" t="s">
        <v>427</v>
      </c>
      <c r="M284" s="63" t="s">
        <v>301</v>
      </c>
      <c r="N284" s="63" t="s">
        <v>342</v>
      </c>
      <c r="O284" s="63" t="s">
        <v>343</v>
      </c>
      <c r="P284" s="126" t="s">
        <v>13</v>
      </c>
      <c r="Q284" s="125">
        <v>0</v>
      </c>
      <c r="R284" s="125">
        <v>0</v>
      </c>
      <c r="S284" s="378">
        <v>0</v>
      </c>
      <c r="T284" s="344"/>
      <c r="U284" s="121"/>
      <c r="V284" s="296"/>
      <c r="W284" s="296"/>
      <c r="X284" s="296"/>
      <c r="Y284" s="296"/>
      <c r="Z284" s="296"/>
      <c r="AA284" s="121"/>
      <c r="AB284" s="345"/>
      <c r="AC284" s="276">
        <f>SUM(Q284:AB284)</f>
        <v>0</v>
      </c>
      <c r="AD284" s="335">
        <f>+Q284</f>
        <v>0</v>
      </c>
      <c r="AE284" s="315">
        <f>SUM($Q$11:R284)</f>
        <v>14550.987635040972</v>
      </c>
      <c r="AF284" s="315">
        <f>SUM($Q$11:S284)</f>
        <v>22649.453550405298</v>
      </c>
      <c r="AG284" s="315" t="e">
        <f>SUM($Q$11:T284)</f>
        <v>#DIV/0!</v>
      </c>
      <c r="AH284" s="315" t="e">
        <f>SUM($Q$11:U284)</f>
        <v>#DIV/0!</v>
      </c>
      <c r="AI284" s="315" t="e">
        <f>SUM($Q$11:V284)</f>
        <v>#DIV/0!</v>
      </c>
      <c r="AJ284" s="315" t="e">
        <f>SUM($Q$11:W284)</f>
        <v>#DIV/0!</v>
      </c>
      <c r="AK284" s="315" t="e">
        <f>SUM($Q$11:X284)</f>
        <v>#DIV/0!</v>
      </c>
      <c r="AL284" s="315" t="e">
        <f>SUM($Q$11:Y284)</f>
        <v>#DIV/0!</v>
      </c>
      <c r="AM284" s="315" t="e">
        <f>SUM($Q$11:Z284)</f>
        <v>#DIV/0!</v>
      </c>
      <c r="AN284" s="315" t="e">
        <f>SUM($Q$11:AA284)</f>
        <v>#DIV/0!</v>
      </c>
      <c r="AO284" s="336" t="e">
        <f>SUM($Q$11:AB284)</f>
        <v>#DIV/0!</v>
      </c>
      <c r="AP284" s="287"/>
      <c r="AQ284" s="63"/>
      <c r="AR284" s="63"/>
      <c r="AS284" s="63"/>
      <c r="AT284" s="63"/>
      <c r="AU284" s="63"/>
      <c r="AV284" s="63"/>
      <c r="AW284" s="63"/>
      <c r="AX284" s="138"/>
      <c r="AY284" s="138"/>
      <c r="AZ284" s="138"/>
      <c r="BA284" s="138"/>
      <c r="BB284" s="138"/>
      <c r="BC284" s="138"/>
      <c r="BD284" s="138"/>
      <c r="BE284" s="138"/>
      <c r="BF284" s="138"/>
      <c r="BG284" s="138"/>
      <c r="BH284" s="138"/>
      <c r="BI284" s="138"/>
      <c r="BJ284" s="138"/>
      <c r="BK284" s="138"/>
      <c r="BL284" s="138"/>
      <c r="BM284" s="7"/>
    </row>
    <row r="285" spans="1:65" s="52" customFormat="1" ht="20.100000000000001" customHeight="1" x14ac:dyDescent="0.25">
      <c r="A285" s="39"/>
      <c r="B285" s="65"/>
      <c r="C285" s="79" t="s">
        <v>72</v>
      </c>
      <c r="D285" s="302"/>
      <c r="E285" s="302"/>
      <c r="F285" s="63"/>
      <c r="G285" s="65" t="s">
        <v>502</v>
      </c>
      <c r="H285" s="74"/>
      <c r="I285" s="64"/>
      <c r="J285" s="64"/>
      <c r="K285" s="64" t="s">
        <v>121</v>
      </c>
      <c r="L285" s="430" t="s">
        <v>427</v>
      </c>
      <c r="M285" s="63" t="s">
        <v>301</v>
      </c>
      <c r="N285" s="63" t="s">
        <v>342</v>
      </c>
      <c r="O285" s="63" t="s">
        <v>343</v>
      </c>
      <c r="P285" s="126" t="s">
        <v>14</v>
      </c>
      <c r="Q285" s="278">
        <v>0</v>
      </c>
      <c r="R285" s="278">
        <v>0</v>
      </c>
      <c r="S285" s="376">
        <v>0</v>
      </c>
      <c r="T285" s="342" t="e">
        <f t="shared" ref="T285:AB285" si="1073">+T284/T283</f>
        <v>#DIV/0!</v>
      </c>
      <c r="U285" s="278" t="e">
        <f t="shared" si="1073"/>
        <v>#DIV/0!</v>
      </c>
      <c r="V285" s="278">
        <f t="shared" si="1073"/>
        <v>0</v>
      </c>
      <c r="W285" s="278">
        <f t="shared" si="1073"/>
        <v>0</v>
      </c>
      <c r="X285" s="278">
        <f t="shared" si="1073"/>
        <v>0</v>
      </c>
      <c r="Y285" s="278">
        <f t="shared" si="1073"/>
        <v>0</v>
      </c>
      <c r="Z285" s="278">
        <f t="shared" si="1073"/>
        <v>0</v>
      </c>
      <c r="AA285" s="278" t="e">
        <f t="shared" si="1073"/>
        <v>#DIV/0!</v>
      </c>
      <c r="AB285" s="343" t="e">
        <f t="shared" si="1073"/>
        <v>#DIV/0!</v>
      </c>
      <c r="AC285" s="377">
        <f>+AC284/AC283</f>
        <v>0</v>
      </c>
      <c r="AD285" s="344" t="e">
        <f>AD284/AD283</f>
        <v>#DIV/0!</v>
      </c>
      <c r="AE285" s="121">
        <f t="shared" ref="AE285" si="1074">AE284/AE283</f>
        <v>1</v>
      </c>
      <c r="AF285" s="121">
        <f t="shared" ref="AF285" si="1075">AF284/AF283</f>
        <v>1</v>
      </c>
      <c r="AG285" s="121" t="e">
        <f t="shared" ref="AG285" si="1076">AG284/AG283</f>
        <v>#DIV/0!</v>
      </c>
      <c r="AH285" s="121" t="e">
        <f t="shared" ref="AH285" si="1077">AH284/AH283</f>
        <v>#DIV/0!</v>
      </c>
      <c r="AI285" s="121" t="e">
        <f t="shared" ref="AI285" si="1078">AI284/AI283</f>
        <v>#DIV/0!</v>
      </c>
      <c r="AJ285" s="121" t="e">
        <f t="shared" ref="AJ285" si="1079">AJ284/AJ283</f>
        <v>#DIV/0!</v>
      </c>
      <c r="AK285" s="121" t="e">
        <f t="shared" ref="AK285" si="1080">AK284/AK283</f>
        <v>#DIV/0!</v>
      </c>
      <c r="AL285" s="121" t="e">
        <f t="shared" ref="AL285" si="1081">AL284/AL283</f>
        <v>#DIV/0!</v>
      </c>
      <c r="AM285" s="121" t="e">
        <f t="shared" ref="AM285" si="1082">AM284/AM283</f>
        <v>#DIV/0!</v>
      </c>
      <c r="AN285" s="121" t="e">
        <f t="shared" ref="AN285" si="1083">AN284/AN283</f>
        <v>#DIV/0!</v>
      </c>
      <c r="AO285" s="345" t="e">
        <f t="shared" ref="AO285" si="1084">AO284/AO283</f>
        <v>#DIV/0!</v>
      </c>
      <c r="AP285" s="287"/>
      <c r="AQ285" s="63"/>
      <c r="AR285" s="63"/>
      <c r="AS285" s="63"/>
      <c r="AT285" s="63"/>
      <c r="AU285" s="63"/>
      <c r="AV285" s="63"/>
      <c r="AW285" s="63"/>
      <c r="AX285" s="138"/>
      <c r="AY285" s="138"/>
      <c r="AZ285" s="138"/>
      <c r="BA285" s="138"/>
      <c r="BB285" s="138"/>
      <c r="BC285" s="138"/>
      <c r="BD285" s="138"/>
      <c r="BE285" s="138"/>
      <c r="BF285" s="138"/>
      <c r="BG285" s="138"/>
      <c r="BH285" s="138"/>
      <c r="BI285" s="138"/>
      <c r="BJ285" s="138"/>
      <c r="BK285" s="138"/>
      <c r="BL285" s="138"/>
      <c r="BM285" s="7"/>
    </row>
    <row r="286" spans="1:65" s="52" customFormat="1" ht="20.100000000000001" customHeight="1" x14ac:dyDescent="0.25">
      <c r="A286" s="39"/>
      <c r="B286" s="65" t="s">
        <v>102</v>
      </c>
      <c r="C286" s="79" t="s">
        <v>72</v>
      </c>
      <c r="D286" s="63">
        <f>+D283+1</f>
        <v>93</v>
      </c>
      <c r="E286" s="63">
        <v>8</v>
      </c>
      <c r="F286" s="63">
        <v>18</v>
      </c>
      <c r="G286" s="65" t="s">
        <v>503</v>
      </c>
      <c r="H286" s="74">
        <v>0.02</v>
      </c>
      <c r="I286" s="64"/>
      <c r="J286" s="64"/>
      <c r="K286" s="64" t="s">
        <v>121</v>
      </c>
      <c r="L286" s="430" t="s">
        <v>427</v>
      </c>
      <c r="M286" s="63" t="s">
        <v>301</v>
      </c>
      <c r="N286" s="63" t="s">
        <v>342</v>
      </c>
      <c r="O286" s="63" t="s">
        <v>343</v>
      </c>
      <c r="P286" s="126" t="s">
        <v>12</v>
      </c>
      <c r="Q286" s="125">
        <v>0</v>
      </c>
      <c r="R286" s="125">
        <v>0</v>
      </c>
      <c r="S286" s="378">
        <v>0</v>
      </c>
      <c r="T286" s="344"/>
      <c r="U286" s="121"/>
      <c r="V286" s="121"/>
      <c r="W286" s="121"/>
      <c r="X286" s="121"/>
      <c r="Y286" s="121"/>
      <c r="Z286" s="121"/>
      <c r="AA286" s="121">
        <v>0.02</v>
      </c>
      <c r="AB286" s="345"/>
      <c r="AC286" s="276">
        <f>SUM(Q286:AB286)</f>
        <v>0.02</v>
      </c>
      <c r="AD286" s="335">
        <f>+Q286</f>
        <v>0</v>
      </c>
      <c r="AE286" s="315">
        <f>SUM($Q$10:R286)</f>
        <v>14550.987635040972</v>
      </c>
      <c r="AF286" s="315">
        <f>SUM($Q$10:S286)</f>
        <v>22649.453550405298</v>
      </c>
      <c r="AG286" s="315" t="e">
        <f>SUM($Q$10:T286)</f>
        <v>#DIV/0!</v>
      </c>
      <c r="AH286" s="315" t="e">
        <f>SUM($Q$10:U286)</f>
        <v>#DIV/0!</v>
      </c>
      <c r="AI286" s="315" t="e">
        <f>SUM($Q$10:V286)</f>
        <v>#DIV/0!</v>
      </c>
      <c r="AJ286" s="315" t="e">
        <f>SUM($Q$10:W286)</f>
        <v>#DIV/0!</v>
      </c>
      <c r="AK286" s="315" t="e">
        <f>SUM($Q$10:X286)</f>
        <v>#DIV/0!</v>
      </c>
      <c r="AL286" s="315" t="e">
        <f>SUM($Q$10:Y286)</f>
        <v>#DIV/0!</v>
      </c>
      <c r="AM286" s="315" t="e">
        <f>SUM($Q$10:Z286)</f>
        <v>#DIV/0!</v>
      </c>
      <c r="AN286" s="315" t="e">
        <f>SUM($Q$10:AA286)</f>
        <v>#DIV/0!</v>
      </c>
      <c r="AO286" s="336" t="e">
        <f>SUM($Q$10:AB286)</f>
        <v>#DIV/0!</v>
      </c>
      <c r="AP286" s="287"/>
      <c r="AQ286" s="63"/>
      <c r="AR286" s="63"/>
      <c r="AS286" s="63"/>
      <c r="AT286" s="63"/>
      <c r="AU286" s="63"/>
      <c r="AV286" s="63"/>
      <c r="AW286" s="63"/>
      <c r="AX286" s="138"/>
      <c r="AY286" s="138"/>
      <c r="AZ286" s="138"/>
      <c r="BA286" s="138"/>
      <c r="BB286" s="138"/>
      <c r="BC286" s="138"/>
      <c r="BD286" s="138"/>
      <c r="BE286" s="138"/>
      <c r="BF286" s="138"/>
      <c r="BG286" s="138"/>
      <c r="BH286" s="138"/>
      <c r="BI286" s="138"/>
      <c r="BJ286" s="138"/>
      <c r="BK286" s="138"/>
      <c r="BL286" s="138"/>
      <c r="BM286" s="7"/>
    </row>
    <row r="287" spans="1:65" s="52" customFormat="1" ht="20.100000000000001" customHeight="1" x14ac:dyDescent="0.25">
      <c r="A287" s="39"/>
      <c r="B287" s="65"/>
      <c r="C287" s="79" t="s">
        <v>72</v>
      </c>
      <c r="D287" s="302"/>
      <c r="E287" s="302"/>
      <c r="F287" s="63"/>
      <c r="G287" s="65" t="s">
        <v>503</v>
      </c>
      <c r="H287" s="74"/>
      <c r="I287" s="64"/>
      <c r="J287" s="64"/>
      <c r="K287" s="64" t="s">
        <v>121</v>
      </c>
      <c r="L287" s="430" t="s">
        <v>427</v>
      </c>
      <c r="M287" s="63" t="s">
        <v>301</v>
      </c>
      <c r="N287" s="63" t="s">
        <v>342</v>
      </c>
      <c r="O287" s="63" t="s">
        <v>343</v>
      </c>
      <c r="P287" s="126" t="s">
        <v>13</v>
      </c>
      <c r="Q287" s="125">
        <v>0</v>
      </c>
      <c r="R287" s="125">
        <v>0</v>
      </c>
      <c r="S287" s="378">
        <v>0</v>
      </c>
      <c r="T287" s="344"/>
      <c r="U287" s="121"/>
      <c r="V287" s="121"/>
      <c r="W287" s="121"/>
      <c r="X287" s="121"/>
      <c r="Y287" s="121"/>
      <c r="Z287" s="121"/>
      <c r="AA287" s="121"/>
      <c r="AB287" s="345" t="s">
        <v>15</v>
      </c>
      <c r="AC287" s="276">
        <f>SUM(Q287:AB287)</f>
        <v>0</v>
      </c>
      <c r="AD287" s="335">
        <f>+Q287</f>
        <v>0</v>
      </c>
      <c r="AE287" s="315">
        <f>SUM($Q$11:R287)</f>
        <v>14550.987635040972</v>
      </c>
      <c r="AF287" s="315">
        <f>SUM($Q$11:S287)</f>
        <v>22649.453550405298</v>
      </c>
      <c r="AG287" s="315" t="e">
        <f>SUM($Q$11:T287)</f>
        <v>#DIV/0!</v>
      </c>
      <c r="AH287" s="315" t="e">
        <f>SUM($Q$11:U287)</f>
        <v>#DIV/0!</v>
      </c>
      <c r="AI287" s="315" t="e">
        <f>SUM($Q$11:V287)</f>
        <v>#DIV/0!</v>
      </c>
      <c r="AJ287" s="315" t="e">
        <f>SUM($Q$11:W287)</f>
        <v>#DIV/0!</v>
      </c>
      <c r="AK287" s="315" t="e">
        <f>SUM($Q$11:X287)</f>
        <v>#DIV/0!</v>
      </c>
      <c r="AL287" s="315" t="e">
        <f>SUM($Q$11:Y287)</f>
        <v>#DIV/0!</v>
      </c>
      <c r="AM287" s="315" t="e">
        <f>SUM($Q$11:Z287)</f>
        <v>#DIV/0!</v>
      </c>
      <c r="AN287" s="315" t="e">
        <f>SUM($Q$11:AA287)</f>
        <v>#DIV/0!</v>
      </c>
      <c r="AO287" s="336" t="e">
        <f>SUM($Q$11:AB287)</f>
        <v>#DIV/0!</v>
      </c>
      <c r="AP287" s="287"/>
      <c r="AQ287" s="63"/>
      <c r="AR287" s="63"/>
      <c r="AS287" s="63"/>
      <c r="AT287" s="63"/>
      <c r="AU287" s="63"/>
      <c r="AV287" s="63"/>
      <c r="AW287" s="63"/>
      <c r="AX287" s="138"/>
      <c r="AY287" s="138"/>
      <c r="AZ287" s="138"/>
      <c r="BA287" s="138"/>
      <c r="BB287" s="138"/>
      <c r="BC287" s="138"/>
      <c r="BD287" s="138"/>
      <c r="BE287" s="138"/>
      <c r="BF287" s="138"/>
      <c r="BG287" s="138"/>
      <c r="BH287" s="138"/>
      <c r="BI287" s="138"/>
      <c r="BJ287" s="138"/>
      <c r="BK287" s="138"/>
      <c r="BL287" s="138"/>
      <c r="BM287" s="7"/>
    </row>
    <row r="288" spans="1:65" s="52" customFormat="1" ht="20.100000000000001" customHeight="1" x14ac:dyDescent="0.25">
      <c r="A288" s="39"/>
      <c r="B288" s="65"/>
      <c r="C288" s="79" t="s">
        <v>72</v>
      </c>
      <c r="D288" s="302"/>
      <c r="E288" s="302"/>
      <c r="F288" s="63"/>
      <c r="G288" s="65" t="s">
        <v>503</v>
      </c>
      <c r="H288" s="74"/>
      <c r="I288" s="64"/>
      <c r="J288" s="64"/>
      <c r="K288" s="64" t="s">
        <v>121</v>
      </c>
      <c r="L288" s="430" t="s">
        <v>427</v>
      </c>
      <c r="M288" s="63" t="s">
        <v>301</v>
      </c>
      <c r="N288" s="63" t="s">
        <v>342</v>
      </c>
      <c r="O288" s="63" t="s">
        <v>343</v>
      </c>
      <c r="P288" s="126" t="s">
        <v>14</v>
      </c>
      <c r="Q288" s="278">
        <v>0</v>
      </c>
      <c r="R288" s="278">
        <v>0</v>
      </c>
      <c r="S288" s="376">
        <v>0</v>
      </c>
      <c r="T288" s="342" t="e">
        <f t="shared" ref="T288:AB288" si="1085">+T287/T286</f>
        <v>#DIV/0!</v>
      </c>
      <c r="U288" s="278" t="e">
        <f t="shared" si="1085"/>
        <v>#DIV/0!</v>
      </c>
      <c r="V288" s="278" t="e">
        <f t="shared" si="1085"/>
        <v>#DIV/0!</v>
      </c>
      <c r="W288" s="278" t="e">
        <f t="shared" si="1085"/>
        <v>#DIV/0!</v>
      </c>
      <c r="X288" s="278" t="e">
        <f t="shared" si="1085"/>
        <v>#DIV/0!</v>
      </c>
      <c r="Y288" s="278" t="e">
        <f t="shared" si="1085"/>
        <v>#DIV/0!</v>
      </c>
      <c r="Z288" s="278" t="e">
        <f t="shared" si="1085"/>
        <v>#DIV/0!</v>
      </c>
      <c r="AA288" s="278">
        <f t="shared" si="1085"/>
        <v>0</v>
      </c>
      <c r="AB288" s="343" t="e">
        <f t="shared" si="1085"/>
        <v>#VALUE!</v>
      </c>
      <c r="AC288" s="377">
        <f>+AC287/AC286</f>
        <v>0</v>
      </c>
      <c r="AD288" s="344" t="e">
        <f>AD287/AD286</f>
        <v>#DIV/0!</v>
      </c>
      <c r="AE288" s="121">
        <f t="shared" ref="AE288" si="1086">AE287/AE286</f>
        <v>1</v>
      </c>
      <c r="AF288" s="121">
        <f t="shared" ref="AF288" si="1087">AF287/AF286</f>
        <v>1</v>
      </c>
      <c r="AG288" s="121" t="e">
        <f t="shared" ref="AG288" si="1088">AG287/AG286</f>
        <v>#DIV/0!</v>
      </c>
      <c r="AH288" s="121" t="e">
        <f t="shared" ref="AH288" si="1089">AH287/AH286</f>
        <v>#DIV/0!</v>
      </c>
      <c r="AI288" s="121" t="e">
        <f t="shared" ref="AI288" si="1090">AI287/AI286</f>
        <v>#DIV/0!</v>
      </c>
      <c r="AJ288" s="121" t="e">
        <f t="shared" ref="AJ288" si="1091">AJ287/AJ286</f>
        <v>#DIV/0!</v>
      </c>
      <c r="AK288" s="121" t="e">
        <f t="shared" ref="AK288" si="1092">AK287/AK286</f>
        <v>#DIV/0!</v>
      </c>
      <c r="AL288" s="121" t="e">
        <f t="shared" ref="AL288" si="1093">AL287/AL286</f>
        <v>#DIV/0!</v>
      </c>
      <c r="AM288" s="121" t="e">
        <f t="shared" ref="AM288" si="1094">AM287/AM286</f>
        <v>#DIV/0!</v>
      </c>
      <c r="AN288" s="121" t="e">
        <f t="shared" ref="AN288" si="1095">AN287/AN286</f>
        <v>#DIV/0!</v>
      </c>
      <c r="AO288" s="345" t="e">
        <f t="shared" ref="AO288" si="1096">AO287/AO286</f>
        <v>#DIV/0!</v>
      </c>
      <c r="AP288" s="287"/>
      <c r="AQ288" s="63"/>
      <c r="AR288" s="63"/>
      <c r="AS288" s="63"/>
      <c r="AT288" s="63"/>
      <c r="AU288" s="63"/>
      <c r="AV288" s="63"/>
      <c r="AW288" s="63"/>
      <c r="AX288" s="138"/>
      <c r="AY288" s="138"/>
      <c r="AZ288" s="138"/>
      <c r="BA288" s="138"/>
      <c r="BB288" s="138"/>
      <c r="BC288" s="138"/>
      <c r="BD288" s="138"/>
      <c r="BE288" s="138"/>
      <c r="BF288" s="138"/>
      <c r="BG288" s="138"/>
      <c r="BH288" s="138"/>
      <c r="BI288" s="138"/>
      <c r="BJ288" s="138"/>
      <c r="BK288" s="138"/>
      <c r="BL288" s="138"/>
      <c r="BM288" s="7"/>
    </row>
    <row r="289" spans="1:65" s="52" customFormat="1" ht="20.100000000000001" customHeight="1" x14ac:dyDescent="0.25">
      <c r="A289" s="39"/>
      <c r="B289" s="65" t="s">
        <v>102</v>
      </c>
      <c r="C289" s="79" t="s">
        <v>72</v>
      </c>
      <c r="D289" s="63">
        <f>+D286+1</f>
        <v>94</v>
      </c>
      <c r="E289" s="63">
        <v>9</v>
      </c>
      <c r="F289" s="63">
        <v>19</v>
      </c>
      <c r="G289" s="65" t="s">
        <v>504</v>
      </c>
      <c r="H289" s="74">
        <v>7.0000000000000007E-2</v>
      </c>
      <c r="I289" s="64"/>
      <c r="J289" s="64"/>
      <c r="K289" s="64" t="s">
        <v>121</v>
      </c>
      <c r="L289" s="430" t="s">
        <v>427</v>
      </c>
      <c r="M289" s="63" t="s">
        <v>301</v>
      </c>
      <c r="N289" s="63" t="s">
        <v>342</v>
      </c>
      <c r="O289" s="63" t="s">
        <v>343</v>
      </c>
      <c r="P289" s="126" t="s">
        <v>12</v>
      </c>
      <c r="Q289" s="125">
        <v>0</v>
      </c>
      <c r="R289" s="125">
        <v>0</v>
      </c>
      <c r="S289" s="378">
        <v>0</v>
      </c>
      <c r="T289" s="344"/>
      <c r="U289" s="121"/>
      <c r="V289" s="121"/>
      <c r="W289" s="121"/>
      <c r="X289" s="121"/>
      <c r="Y289" s="121"/>
      <c r="Z289" s="121"/>
      <c r="AA289" s="121"/>
      <c r="AB289" s="345">
        <v>7.0000000000000007E-2</v>
      </c>
      <c r="AC289" s="276">
        <f>SUM(Q289:AB289)</f>
        <v>7.0000000000000007E-2</v>
      </c>
      <c r="AD289" s="335">
        <f>+Q289</f>
        <v>0</v>
      </c>
      <c r="AE289" s="315">
        <f>SUM($Q$10:R289)</f>
        <v>14550.987635040972</v>
      </c>
      <c r="AF289" s="315">
        <f>SUM($Q$10:S289)</f>
        <v>22649.453550405298</v>
      </c>
      <c r="AG289" s="315" t="e">
        <f>SUM($Q$10:T289)</f>
        <v>#DIV/0!</v>
      </c>
      <c r="AH289" s="315" t="e">
        <f>SUM($Q$10:U289)</f>
        <v>#DIV/0!</v>
      </c>
      <c r="AI289" s="315" t="e">
        <f>SUM($Q$10:V289)</f>
        <v>#DIV/0!</v>
      </c>
      <c r="AJ289" s="315" t="e">
        <f>SUM($Q$10:W289)</f>
        <v>#DIV/0!</v>
      </c>
      <c r="AK289" s="315" t="e">
        <f>SUM($Q$10:X289)</f>
        <v>#DIV/0!</v>
      </c>
      <c r="AL289" s="315" t="e">
        <f>SUM($Q$10:Y289)</f>
        <v>#DIV/0!</v>
      </c>
      <c r="AM289" s="315" t="e">
        <f>SUM($Q$10:Z289)</f>
        <v>#DIV/0!</v>
      </c>
      <c r="AN289" s="315" t="e">
        <f>SUM($Q$10:AA289)</f>
        <v>#DIV/0!</v>
      </c>
      <c r="AO289" s="336" t="e">
        <f>SUM($Q$10:AB289)</f>
        <v>#DIV/0!</v>
      </c>
      <c r="AP289" s="287"/>
      <c r="AQ289" s="63"/>
      <c r="AR289" s="63"/>
      <c r="AS289" s="63"/>
      <c r="AT289" s="63"/>
      <c r="AU289" s="63"/>
      <c r="AV289" s="63"/>
      <c r="AW289" s="63"/>
      <c r="AX289" s="138"/>
      <c r="AY289" s="138"/>
      <c r="AZ289" s="138"/>
      <c r="BA289" s="138"/>
      <c r="BB289" s="138"/>
      <c r="BC289" s="138"/>
      <c r="BD289" s="138"/>
      <c r="BE289" s="138"/>
      <c r="BF289" s="138"/>
      <c r="BG289" s="138"/>
      <c r="BH289" s="138"/>
      <c r="BI289" s="138"/>
      <c r="BJ289" s="138"/>
      <c r="BK289" s="138"/>
      <c r="BL289" s="138"/>
      <c r="BM289" s="7"/>
    </row>
    <row r="290" spans="1:65" s="52" customFormat="1" ht="20.100000000000001" customHeight="1" x14ac:dyDescent="0.25">
      <c r="A290" s="39"/>
      <c r="B290" s="65"/>
      <c r="C290" s="79" t="s">
        <v>72</v>
      </c>
      <c r="D290" s="302"/>
      <c r="E290" s="302"/>
      <c r="F290" s="63"/>
      <c r="G290" s="65" t="s">
        <v>504</v>
      </c>
      <c r="H290" s="74"/>
      <c r="I290" s="64"/>
      <c r="J290" s="64"/>
      <c r="K290" s="64" t="s">
        <v>121</v>
      </c>
      <c r="L290" s="430" t="s">
        <v>427</v>
      </c>
      <c r="M290" s="63" t="s">
        <v>301</v>
      </c>
      <c r="N290" s="63" t="s">
        <v>342</v>
      </c>
      <c r="O290" s="63" t="s">
        <v>343</v>
      </c>
      <c r="P290" s="126" t="s">
        <v>13</v>
      </c>
      <c r="Q290" s="125">
        <v>0</v>
      </c>
      <c r="R290" s="125">
        <v>0</v>
      </c>
      <c r="S290" s="378">
        <v>0</v>
      </c>
      <c r="T290" s="344"/>
      <c r="U290" s="121"/>
      <c r="V290" s="121"/>
      <c r="W290" s="121"/>
      <c r="X290" s="121"/>
      <c r="Y290" s="121"/>
      <c r="Z290" s="121"/>
      <c r="AA290" s="121"/>
      <c r="AB290" s="345"/>
      <c r="AC290" s="276">
        <f>SUM(Q290:AB290)</f>
        <v>0</v>
      </c>
      <c r="AD290" s="335">
        <f>+Q290</f>
        <v>0</v>
      </c>
      <c r="AE290" s="315">
        <f>SUM($Q$11:R290)</f>
        <v>14550.987635040972</v>
      </c>
      <c r="AF290" s="315">
        <f>SUM($Q$11:S290)</f>
        <v>22649.453550405298</v>
      </c>
      <c r="AG290" s="315" t="e">
        <f>SUM($Q$11:T290)</f>
        <v>#DIV/0!</v>
      </c>
      <c r="AH290" s="315" t="e">
        <f>SUM($Q$11:U290)</f>
        <v>#DIV/0!</v>
      </c>
      <c r="AI290" s="315" t="e">
        <f>SUM($Q$11:V290)</f>
        <v>#DIV/0!</v>
      </c>
      <c r="AJ290" s="315" t="e">
        <f>SUM($Q$11:W290)</f>
        <v>#DIV/0!</v>
      </c>
      <c r="AK290" s="315" t="e">
        <f>SUM($Q$11:X290)</f>
        <v>#DIV/0!</v>
      </c>
      <c r="AL290" s="315" t="e">
        <f>SUM($Q$11:Y290)</f>
        <v>#DIV/0!</v>
      </c>
      <c r="AM290" s="315" t="e">
        <f>SUM($Q$11:Z290)</f>
        <v>#DIV/0!</v>
      </c>
      <c r="AN290" s="315" t="e">
        <f>SUM($Q$11:AA290)</f>
        <v>#DIV/0!</v>
      </c>
      <c r="AO290" s="336" t="e">
        <f>SUM($Q$11:AB290)</f>
        <v>#DIV/0!</v>
      </c>
      <c r="AP290" s="287"/>
      <c r="AQ290" s="63"/>
      <c r="AR290" s="63"/>
      <c r="AS290" s="63"/>
      <c r="AT290" s="63"/>
      <c r="AU290" s="63"/>
      <c r="AV290" s="63"/>
      <c r="AW290" s="63"/>
      <c r="AX290" s="138"/>
      <c r="AY290" s="138"/>
      <c r="AZ290" s="138"/>
      <c r="BA290" s="138"/>
      <c r="BB290" s="138"/>
      <c r="BC290" s="138"/>
      <c r="BD290" s="138"/>
      <c r="BE290" s="138"/>
      <c r="BF290" s="138"/>
      <c r="BG290" s="138"/>
      <c r="BH290" s="138"/>
      <c r="BI290" s="138"/>
      <c r="BJ290" s="138"/>
      <c r="BK290" s="138"/>
      <c r="BL290" s="138"/>
      <c r="BM290" s="7"/>
    </row>
    <row r="291" spans="1:65" s="52" customFormat="1" ht="20.100000000000001" customHeight="1" thickBot="1" x14ac:dyDescent="0.3">
      <c r="A291" s="91"/>
      <c r="B291" s="113"/>
      <c r="C291" s="211" t="s">
        <v>72</v>
      </c>
      <c r="D291" s="304"/>
      <c r="E291" s="304"/>
      <c r="F291" s="109"/>
      <c r="G291" s="113" t="s">
        <v>504</v>
      </c>
      <c r="H291" s="219">
        <f>SUBTOTAL(9,H274:H289)</f>
        <v>0.25</v>
      </c>
      <c r="I291" s="114"/>
      <c r="J291" s="114"/>
      <c r="K291" s="114" t="s">
        <v>121</v>
      </c>
      <c r="L291" s="438" t="s">
        <v>427</v>
      </c>
      <c r="M291" s="109" t="s">
        <v>301</v>
      </c>
      <c r="N291" s="109" t="s">
        <v>342</v>
      </c>
      <c r="O291" s="109" t="s">
        <v>343</v>
      </c>
      <c r="P291" s="341" t="s">
        <v>14</v>
      </c>
      <c r="Q291" s="270">
        <v>0</v>
      </c>
      <c r="R291" s="270">
        <v>0</v>
      </c>
      <c r="S291" s="271">
        <v>0</v>
      </c>
      <c r="T291" s="342" t="e">
        <f t="shared" ref="T291:AB291" si="1097">+T290/T289</f>
        <v>#DIV/0!</v>
      </c>
      <c r="U291" s="278" t="e">
        <f t="shared" si="1097"/>
        <v>#DIV/0!</v>
      </c>
      <c r="V291" s="278" t="e">
        <f t="shared" si="1097"/>
        <v>#DIV/0!</v>
      </c>
      <c r="W291" s="278" t="e">
        <f t="shared" si="1097"/>
        <v>#DIV/0!</v>
      </c>
      <c r="X291" s="278" t="e">
        <f t="shared" si="1097"/>
        <v>#DIV/0!</v>
      </c>
      <c r="Y291" s="278" t="e">
        <f t="shared" si="1097"/>
        <v>#DIV/0!</v>
      </c>
      <c r="Z291" s="278" t="e">
        <f t="shared" si="1097"/>
        <v>#DIV/0!</v>
      </c>
      <c r="AA291" s="278" t="e">
        <f t="shared" si="1097"/>
        <v>#DIV/0!</v>
      </c>
      <c r="AB291" s="343">
        <f t="shared" si="1097"/>
        <v>0</v>
      </c>
      <c r="AC291" s="277">
        <f>+AC290/AC289</f>
        <v>0</v>
      </c>
      <c r="AD291" s="344" t="e">
        <f>AD290/AD289</f>
        <v>#DIV/0!</v>
      </c>
      <c r="AE291" s="121">
        <f t="shared" ref="AE291" si="1098">AE290/AE289</f>
        <v>1</v>
      </c>
      <c r="AF291" s="121">
        <f t="shared" ref="AF291" si="1099">AF290/AF289</f>
        <v>1</v>
      </c>
      <c r="AG291" s="121" t="e">
        <f t="shared" ref="AG291" si="1100">AG290/AG289</f>
        <v>#DIV/0!</v>
      </c>
      <c r="AH291" s="121" t="e">
        <f t="shared" ref="AH291" si="1101">AH290/AH289</f>
        <v>#DIV/0!</v>
      </c>
      <c r="AI291" s="121" t="e">
        <f t="shared" ref="AI291" si="1102">AI290/AI289</f>
        <v>#DIV/0!</v>
      </c>
      <c r="AJ291" s="121" t="e">
        <f t="shared" ref="AJ291" si="1103">AJ290/AJ289</f>
        <v>#DIV/0!</v>
      </c>
      <c r="AK291" s="121" t="e">
        <f t="shared" ref="AK291" si="1104">AK290/AK289</f>
        <v>#DIV/0!</v>
      </c>
      <c r="AL291" s="121" t="e">
        <f t="shared" ref="AL291" si="1105">AL290/AL289</f>
        <v>#DIV/0!</v>
      </c>
      <c r="AM291" s="121" t="e">
        <f t="shared" ref="AM291" si="1106">AM290/AM289</f>
        <v>#DIV/0!</v>
      </c>
      <c r="AN291" s="121" t="e">
        <f t="shared" ref="AN291" si="1107">AN290/AN289</f>
        <v>#DIV/0!</v>
      </c>
      <c r="AO291" s="345" t="e">
        <f t="shared" ref="AO291" si="1108">AO290/AO289</f>
        <v>#DIV/0!</v>
      </c>
      <c r="AP291" s="379"/>
      <c r="AQ291" s="109"/>
      <c r="AR291" s="109"/>
      <c r="AS291" s="109"/>
      <c r="AT291" s="109"/>
      <c r="AU291" s="109"/>
      <c r="AV291" s="109"/>
      <c r="AW291" s="109"/>
      <c r="AX291" s="92"/>
      <c r="AY291" s="92"/>
      <c r="AZ291" s="92"/>
      <c r="BA291" s="92"/>
      <c r="BB291" s="92"/>
      <c r="BC291" s="92"/>
      <c r="BD291" s="92"/>
      <c r="BE291" s="92"/>
      <c r="BF291" s="92"/>
      <c r="BG291" s="92"/>
      <c r="BH291" s="92"/>
      <c r="BI291" s="92"/>
      <c r="BJ291" s="92"/>
      <c r="BK291" s="92"/>
      <c r="BL291" s="92"/>
      <c r="BM291" s="202"/>
    </row>
    <row r="292" spans="1:65" ht="20.100000000000001" customHeight="1" x14ac:dyDescent="0.25">
      <c r="A292" s="104"/>
      <c r="B292" s="111" t="s">
        <v>102</v>
      </c>
      <c r="C292" s="105"/>
      <c r="D292" s="63">
        <f>+D289+1</f>
        <v>95</v>
      </c>
      <c r="E292" s="107">
        <v>60</v>
      </c>
      <c r="F292" s="107">
        <v>20</v>
      </c>
      <c r="G292" s="111" t="s">
        <v>1154</v>
      </c>
      <c r="H292" s="171" t="s">
        <v>485</v>
      </c>
      <c r="I292" s="106" t="s">
        <v>45</v>
      </c>
      <c r="J292" s="106" t="s">
        <v>116</v>
      </c>
      <c r="K292" s="106" t="s">
        <v>120</v>
      </c>
      <c r="L292" s="439" t="s">
        <v>427</v>
      </c>
      <c r="M292" s="107" t="s">
        <v>301</v>
      </c>
      <c r="N292" s="107" t="s">
        <v>342</v>
      </c>
      <c r="O292" s="107" t="s">
        <v>343</v>
      </c>
      <c r="P292" s="272" t="s">
        <v>12</v>
      </c>
      <c r="Q292" s="216">
        <v>0.05</v>
      </c>
      <c r="R292" s="216">
        <v>0.1</v>
      </c>
      <c r="S292" s="216">
        <v>0.1</v>
      </c>
      <c r="T292" s="125">
        <v>0.05</v>
      </c>
      <c r="U292" s="125">
        <v>0.1</v>
      </c>
      <c r="V292" s="125">
        <v>0.1</v>
      </c>
      <c r="W292" s="125">
        <v>0.05</v>
      </c>
      <c r="X292" s="125">
        <v>0.1</v>
      </c>
      <c r="Y292" s="125">
        <v>0.1</v>
      </c>
      <c r="Z292" s="125">
        <v>0.05</v>
      </c>
      <c r="AA292" s="125">
        <v>0.1</v>
      </c>
      <c r="AB292" s="125">
        <v>0.1</v>
      </c>
      <c r="AC292" s="380">
        <f>SUM(Q292:AB292)</f>
        <v>1</v>
      </c>
      <c r="AD292" s="294">
        <f>+Q292</f>
        <v>0.05</v>
      </c>
      <c r="AE292" s="315">
        <f>SUM($Q$10:R292)</f>
        <v>14551.137635040972</v>
      </c>
      <c r="AF292" s="315">
        <f>SUM($Q$10:S292)</f>
        <v>22649.703550405295</v>
      </c>
      <c r="AG292" s="315" t="e">
        <f>SUM($Q$10:T292)</f>
        <v>#DIV/0!</v>
      </c>
      <c r="AH292" s="315" t="e">
        <f>SUM($Q$10:U292)</f>
        <v>#DIV/0!</v>
      </c>
      <c r="AI292" s="315" t="e">
        <f>SUM($Q$10:V292)</f>
        <v>#DIV/0!</v>
      </c>
      <c r="AJ292" s="315" t="e">
        <f>SUM($Q$10:W292)</f>
        <v>#DIV/0!</v>
      </c>
      <c r="AK292" s="315" t="e">
        <f>SUM($Q$10:X292)</f>
        <v>#DIV/0!</v>
      </c>
      <c r="AL292" s="315" t="e">
        <f>SUM($Q$10:Y292)</f>
        <v>#DIV/0!</v>
      </c>
      <c r="AM292" s="315" t="e">
        <f>SUM($Q$10:Z292)</f>
        <v>#DIV/0!</v>
      </c>
      <c r="AN292" s="315" t="e">
        <f>SUM($Q$10:AA292)</f>
        <v>#DIV/0!</v>
      </c>
      <c r="AO292" s="315" t="e">
        <f>SUM($Q$10:AB292)</f>
        <v>#DIV/0!</v>
      </c>
      <c r="AP292" s="107"/>
      <c r="AQ292" s="107"/>
      <c r="AR292" s="107"/>
      <c r="AS292" s="107"/>
      <c r="AT292" s="107"/>
      <c r="AU292" s="107"/>
      <c r="AV292" s="107"/>
      <c r="AW292" s="107"/>
      <c r="AX292" s="105"/>
      <c r="AY292" s="105"/>
      <c r="AZ292" s="105"/>
      <c r="BA292" s="105"/>
      <c r="BB292" s="105"/>
      <c r="BC292" s="105"/>
      <c r="BD292" s="105"/>
      <c r="BE292" s="105"/>
      <c r="BF292" s="105"/>
      <c r="BG292" s="105"/>
      <c r="BH292" s="105"/>
      <c r="BI292" s="105"/>
      <c r="BJ292" s="105"/>
      <c r="BK292" s="105"/>
      <c r="BL292" s="105"/>
      <c r="BM292" s="198"/>
    </row>
    <row r="293" spans="1:65" s="52" customFormat="1" ht="20.100000000000001" customHeight="1" x14ac:dyDescent="0.25">
      <c r="A293" s="39"/>
      <c r="B293" s="65"/>
      <c r="C293" s="138"/>
      <c r="D293" s="63"/>
      <c r="E293" s="63"/>
      <c r="F293" s="63"/>
      <c r="G293" s="65" t="s">
        <v>1154</v>
      </c>
      <c r="H293" s="74"/>
      <c r="I293" s="64"/>
      <c r="J293" s="64"/>
      <c r="K293" s="64" t="s">
        <v>120</v>
      </c>
      <c r="L293" s="430" t="s">
        <v>427</v>
      </c>
      <c r="M293" s="63" t="s">
        <v>301</v>
      </c>
      <c r="N293" s="63" t="s">
        <v>342</v>
      </c>
      <c r="O293" s="63" t="s">
        <v>343</v>
      </c>
      <c r="P293" s="126" t="s">
        <v>13</v>
      </c>
      <c r="Q293" s="125">
        <v>0.05</v>
      </c>
      <c r="R293" s="125">
        <v>0.1</v>
      </c>
      <c r="S293" s="125">
        <v>0.1</v>
      </c>
      <c r="T293" s="124"/>
      <c r="U293" s="124"/>
      <c r="V293" s="124"/>
      <c r="W293" s="124"/>
      <c r="X293" s="124"/>
      <c r="Y293" s="124"/>
      <c r="Z293" s="367"/>
      <c r="AA293" s="124"/>
      <c r="AB293" s="124"/>
      <c r="AC293" s="295">
        <f>SUM(Q293:AB293)</f>
        <v>0.25</v>
      </c>
      <c r="AD293" s="294">
        <f>+Q293</f>
        <v>0.05</v>
      </c>
      <c r="AE293" s="315">
        <f>SUM($Q$11:R293)</f>
        <v>14551.287635040972</v>
      </c>
      <c r="AF293" s="315">
        <f>SUM($Q$11:S293)</f>
        <v>22649.953550405291</v>
      </c>
      <c r="AG293" s="315" t="e">
        <f>SUM($Q$11:T293)</f>
        <v>#DIV/0!</v>
      </c>
      <c r="AH293" s="315" t="e">
        <f>SUM($Q$11:U293)</f>
        <v>#DIV/0!</v>
      </c>
      <c r="AI293" s="315" t="e">
        <f>SUM($Q$11:V293)</f>
        <v>#DIV/0!</v>
      </c>
      <c r="AJ293" s="315" t="e">
        <f>SUM($Q$11:W293)</f>
        <v>#DIV/0!</v>
      </c>
      <c r="AK293" s="315" t="e">
        <f>SUM($Q$11:X293)</f>
        <v>#DIV/0!</v>
      </c>
      <c r="AL293" s="315" t="e">
        <f>SUM($Q$11:Y293)</f>
        <v>#DIV/0!</v>
      </c>
      <c r="AM293" s="315" t="e">
        <f>SUM($Q$11:Z293)</f>
        <v>#DIV/0!</v>
      </c>
      <c r="AN293" s="315" t="e">
        <f>SUM($Q$11:AA293)</f>
        <v>#DIV/0!</v>
      </c>
      <c r="AO293" s="315" t="e">
        <f>SUM($Q$11:AB293)</f>
        <v>#DIV/0!</v>
      </c>
      <c r="AP293" s="63" t="s">
        <v>638</v>
      </c>
      <c r="AQ293" s="63" t="s">
        <v>639</v>
      </c>
      <c r="AR293" s="63" t="s">
        <v>640</v>
      </c>
      <c r="AS293" s="63" t="s">
        <v>641</v>
      </c>
      <c r="AT293" s="63" t="s">
        <v>1010</v>
      </c>
      <c r="AU293" s="63" t="s">
        <v>1011</v>
      </c>
      <c r="AV293" s="63"/>
      <c r="AW293" s="63"/>
      <c r="AX293" s="138"/>
      <c r="AY293" s="138"/>
      <c r="AZ293" s="138"/>
      <c r="BA293" s="138"/>
      <c r="BB293" s="138"/>
      <c r="BC293" s="138"/>
      <c r="BD293" s="138"/>
      <c r="BE293" s="138"/>
      <c r="BF293" s="138"/>
      <c r="BG293" s="138"/>
      <c r="BH293" s="138"/>
      <c r="BI293" s="138"/>
      <c r="BJ293" s="138"/>
      <c r="BK293" s="138"/>
      <c r="BL293" s="138"/>
      <c r="BM293" s="7"/>
    </row>
    <row r="294" spans="1:65" s="52" customFormat="1" ht="20.100000000000001" customHeight="1" thickBot="1" x14ac:dyDescent="0.3">
      <c r="A294" s="100"/>
      <c r="B294" s="115"/>
      <c r="C294" s="101"/>
      <c r="D294" s="103"/>
      <c r="E294" s="103"/>
      <c r="F294" s="103"/>
      <c r="G294" s="115" t="s">
        <v>1154</v>
      </c>
      <c r="H294" s="166"/>
      <c r="I294" s="102"/>
      <c r="J294" s="102"/>
      <c r="K294" s="102" t="s">
        <v>120</v>
      </c>
      <c r="L294" s="436" t="s">
        <v>427</v>
      </c>
      <c r="M294" s="103" t="s">
        <v>301</v>
      </c>
      <c r="N294" s="103" t="s">
        <v>342</v>
      </c>
      <c r="O294" s="103" t="s">
        <v>343</v>
      </c>
      <c r="P294" s="263" t="s">
        <v>14</v>
      </c>
      <c r="Q294" s="264">
        <f t="shared" ref="Q294:AB294" si="1109">+Q293/Q292</f>
        <v>1</v>
      </c>
      <c r="R294" s="264">
        <f t="shared" si="1109"/>
        <v>1</v>
      </c>
      <c r="S294" s="264">
        <f t="shared" si="1109"/>
        <v>1</v>
      </c>
      <c r="T294" s="278">
        <f t="shared" si="1109"/>
        <v>0</v>
      </c>
      <c r="U294" s="278">
        <f t="shared" si="1109"/>
        <v>0</v>
      </c>
      <c r="V294" s="278">
        <f t="shared" si="1109"/>
        <v>0</v>
      </c>
      <c r="W294" s="278">
        <f t="shared" si="1109"/>
        <v>0</v>
      </c>
      <c r="X294" s="278">
        <f t="shared" si="1109"/>
        <v>0</v>
      </c>
      <c r="Y294" s="278">
        <f t="shared" si="1109"/>
        <v>0</v>
      </c>
      <c r="Z294" s="278">
        <f t="shared" si="1109"/>
        <v>0</v>
      </c>
      <c r="AA294" s="278">
        <f t="shared" si="1109"/>
        <v>0</v>
      </c>
      <c r="AB294" s="278">
        <f t="shared" si="1109"/>
        <v>0</v>
      </c>
      <c r="AC294" s="264">
        <f>+AC293/AC292</f>
        <v>0.25</v>
      </c>
      <c r="AD294" s="121">
        <f>AD293/AD292</f>
        <v>1</v>
      </c>
      <c r="AE294" s="121">
        <f t="shared" ref="AE294" si="1110">AE293/AE292</f>
        <v>1.0000103084723519</v>
      </c>
      <c r="AF294" s="121">
        <f t="shared" ref="AF294" si="1111">AF293/AF292</f>
        <v>1.0000110376720579</v>
      </c>
      <c r="AG294" s="121" t="e">
        <f t="shared" ref="AG294" si="1112">AG293/AG292</f>
        <v>#DIV/0!</v>
      </c>
      <c r="AH294" s="121" t="e">
        <f t="shared" ref="AH294" si="1113">AH293/AH292</f>
        <v>#DIV/0!</v>
      </c>
      <c r="AI294" s="121" t="e">
        <f t="shared" ref="AI294" si="1114">AI293/AI292</f>
        <v>#DIV/0!</v>
      </c>
      <c r="AJ294" s="121" t="e">
        <f t="shared" ref="AJ294" si="1115">AJ293/AJ292</f>
        <v>#DIV/0!</v>
      </c>
      <c r="AK294" s="121" t="e">
        <f t="shared" ref="AK294" si="1116">AK293/AK292</f>
        <v>#DIV/0!</v>
      </c>
      <c r="AL294" s="121" t="e">
        <f t="shared" ref="AL294" si="1117">AL293/AL292</f>
        <v>#DIV/0!</v>
      </c>
      <c r="AM294" s="121" t="e">
        <f t="shared" ref="AM294" si="1118">AM293/AM292</f>
        <v>#DIV/0!</v>
      </c>
      <c r="AN294" s="121" t="e">
        <f t="shared" ref="AN294" si="1119">AN293/AN292</f>
        <v>#DIV/0!</v>
      </c>
      <c r="AO294" s="121" t="e">
        <f t="shared" ref="AO294" si="1120">AO293/AO292</f>
        <v>#DIV/0!</v>
      </c>
      <c r="AP294" s="103"/>
      <c r="AQ294" s="103"/>
      <c r="AR294" s="103"/>
      <c r="AS294" s="103"/>
      <c r="AT294" s="103"/>
      <c r="AU294" s="103"/>
      <c r="AV294" s="103"/>
      <c r="AW294" s="103"/>
      <c r="AX294" s="101"/>
      <c r="AY294" s="101"/>
      <c r="AZ294" s="101"/>
      <c r="BA294" s="101"/>
      <c r="BB294" s="101"/>
      <c r="BC294" s="101"/>
      <c r="BD294" s="101"/>
      <c r="BE294" s="101"/>
      <c r="BF294" s="101"/>
      <c r="BG294" s="101"/>
      <c r="BH294" s="101"/>
      <c r="BI294" s="101"/>
      <c r="BJ294" s="101"/>
      <c r="BK294" s="101"/>
      <c r="BL294" s="101"/>
      <c r="BM294" s="136"/>
    </row>
    <row r="295" spans="1:65" ht="20.100000000000001" customHeight="1" x14ac:dyDescent="0.25">
      <c r="A295" s="108"/>
      <c r="B295" s="112" t="s">
        <v>102</v>
      </c>
      <c r="C295" s="82" t="s">
        <v>73</v>
      </c>
      <c r="D295" s="63">
        <f>+D292+1</f>
        <v>96</v>
      </c>
      <c r="E295" s="84">
        <v>10</v>
      </c>
      <c r="F295" s="84">
        <v>21</v>
      </c>
      <c r="G295" s="112" t="s">
        <v>499</v>
      </c>
      <c r="H295" s="167">
        <v>0.02</v>
      </c>
      <c r="I295" s="83" t="s">
        <v>45</v>
      </c>
      <c r="J295" s="83" t="s">
        <v>116</v>
      </c>
      <c r="K295" s="83" t="s">
        <v>121</v>
      </c>
      <c r="L295" s="437" t="s">
        <v>427</v>
      </c>
      <c r="M295" s="84" t="s">
        <v>301</v>
      </c>
      <c r="N295" s="84" t="s">
        <v>342</v>
      </c>
      <c r="O295" s="84" t="s">
        <v>343</v>
      </c>
      <c r="P295" s="217" t="s">
        <v>12</v>
      </c>
      <c r="Q295" s="373">
        <v>0</v>
      </c>
      <c r="R295" s="330">
        <v>5.0000000000000001E-3</v>
      </c>
      <c r="S295" s="331">
        <v>5.0000000000000001E-3</v>
      </c>
      <c r="T295" s="353">
        <v>0.01</v>
      </c>
      <c r="U295" s="124"/>
      <c r="V295" s="124"/>
      <c r="W295" s="124"/>
      <c r="X295" s="124"/>
      <c r="Y295" s="124"/>
      <c r="Z295" s="367"/>
      <c r="AA295" s="124"/>
      <c r="AB295" s="374"/>
      <c r="AC295" s="334">
        <f>SUM(Q295:AB295)</f>
        <v>0.02</v>
      </c>
      <c r="AD295" s="335">
        <f>+Q295</f>
        <v>0</v>
      </c>
      <c r="AE295" s="315">
        <f>SUM($Q$10:R295)</f>
        <v>14553.292635040971</v>
      </c>
      <c r="AF295" s="315">
        <f>SUM($Q$10:S295)</f>
        <v>22652.963550405293</v>
      </c>
      <c r="AG295" s="315" t="e">
        <f>SUM($Q$10:T295)</f>
        <v>#DIV/0!</v>
      </c>
      <c r="AH295" s="315" t="e">
        <f>SUM($Q$10:U295)</f>
        <v>#DIV/0!</v>
      </c>
      <c r="AI295" s="315" t="e">
        <f>SUM($Q$10:V295)</f>
        <v>#DIV/0!</v>
      </c>
      <c r="AJ295" s="315" t="e">
        <f>SUM($Q$10:W295)</f>
        <v>#DIV/0!</v>
      </c>
      <c r="AK295" s="315" t="e">
        <f>SUM($Q$10:X295)</f>
        <v>#DIV/0!</v>
      </c>
      <c r="AL295" s="315" t="e">
        <f>SUM($Q$10:Y295)</f>
        <v>#DIV/0!</v>
      </c>
      <c r="AM295" s="315" t="e">
        <f>SUM($Q$10:Z295)</f>
        <v>#DIV/0!</v>
      </c>
      <c r="AN295" s="315" t="e">
        <f>SUM($Q$10:AA295)</f>
        <v>#DIV/0!</v>
      </c>
      <c r="AO295" s="336" t="e">
        <f>SUM($Q$10:AB295)</f>
        <v>#DIV/0!</v>
      </c>
      <c r="AP295" s="375"/>
      <c r="AQ295" s="84"/>
      <c r="AR295" s="84"/>
      <c r="AS295" s="84"/>
      <c r="AT295" s="84"/>
      <c r="AU295" s="84"/>
      <c r="AV295" s="84"/>
      <c r="AW295" s="84"/>
      <c r="AX295" s="200"/>
      <c r="AY295" s="200"/>
      <c r="AZ295" s="200"/>
      <c r="BA295" s="200"/>
      <c r="BB295" s="200"/>
      <c r="BC295" s="200"/>
      <c r="BD295" s="200"/>
      <c r="BE295" s="200"/>
      <c r="BF295" s="200"/>
      <c r="BG295" s="200"/>
      <c r="BH295" s="200"/>
      <c r="BI295" s="200"/>
      <c r="BJ295" s="200"/>
      <c r="BK295" s="200"/>
      <c r="BL295" s="200"/>
      <c r="BM295" s="201"/>
    </row>
    <row r="296" spans="1:65" s="52" customFormat="1" ht="20.100000000000001" customHeight="1" x14ac:dyDescent="0.25">
      <c r="A296" s="39"/>
      <c r="B296" s="65"/>
      <c r="C296" s="44" t="s">
        <v>73</v>
      </c>
      <c r="D296" s="65"/>
      <c r="E296" s="65"/>
      <c r="F296" s="63"/>
      <c r="G296" s="65" t="s">
        <v>499</v>
      </c>
      <c r="H296" s="74"/>
      <c r="I296" s="64"/>
      <c r="J296" s="64"/>
      <c r="K296" s="64" t="s">
        <v>121</v>
      </c>
      <c r="L296" s="430" t="s">
        <v>427</v>
      </c>
      <c r="M296" s="63" t="s">
        <v>301</v>
      </c>
      <c r="N296" s="63" t="s">
        <v>342</v>
      </c>
      <c r="O296" s="63" t="s">
        <v>343</v>
      </c>
      <c r="P296" s="126" t="s">
        <v>13</v>
      </c>
      <c r="Q296" s="278">
        <v>0</v>
      </c>
      <c r="R296" s="296">
        <v>5.0000000000000001E-3</v>
      </c>
      <c r="S296" s="338">
        <v>5.0000000000000001E-3</v>
      </c>
      <c r="T296" s="353"/>
      <c r="U296" s="124"/>
      <c r="V296" s="124"/>
      <c r="W296" s="124"/>
      <c r="X296" s="124"/>
      <c r="Y296" s="124"/>
      <c r="Z296" s="367"/>
      <c r="AA296" s="124"/>
      <c r="AB296" s="374"/>
      <c r="AC296" s="276">
        <f>SUM(Q296:AB296)</f>
        <v>0.01</v>
      </c>
      <c r="AD296" s="335">
        <f>+Q296</f>
        <v>0</v>
      </c>
      <c r="AE296" s="315">
        <f>SUM($Q$11:R296)</f>
        <v>14553.29763504097</v>
      </c>
      <c r="AF296" s="315">
        <f>SUM($Q$11:S296)</f>
        <v>22652.973550405295</v>
      </c>
      <c r="AG296" s="315" t="e">
        <f>SUM($Q$11:T296)</f>
        <v>#DIV/0!</v>
      </c>
      <c r="AH296" s="315" t="e">
        <f>SUM($Q$11:U296)</f>
        <v>#DIV/0!</v>
      </c>
      <c r="AI296" s="315" t="e">
        <f>SUM($Q$11:V296)</f>
        <v>#DIV/0!</v>
      </c>
      <c r="AJ296" s="315" t="e">
        <f>SUM($Q$11:W296)</f>
        <v>#DIV/0!</v>
      </c>
      <c r="AK296" s="315" t="e">
        <f>SUM($Q$11:X296)</f>
        <v>#DIV/0!</v>
      </c>
      <c r="AL296" s="315" t="e">
        <f>SUM($Q$11:Y296)</f>
        <v>#DIV/0!</v>
      </c>
      <c r="AM296" s="315" t="e">
        <f>SUM($Q$11:Z296)</f>
        <v>#DIV/0!</v>
      </c>
      <c r="AN296" s="315" t="e">
        <f>SUM($Q$11:AA296)</f>
        <v>#DIV/0!</v>
      </c>
      <c r="AO296" s="336" t="e">
        <f>SUM($Q$11:AB296)</f>
        <v>#DIV/0!</v>
      </c>
      <c r="AP296" s="352" t="s">
        <v>509</v>
      </c>
      <c r="AQ296" s="127" t="s">
        <v>509</v>
      </c>
      <c r="AR296" s="65" t="s">
        <v>642</v>
      </c>
      <c r="AS296" s="65" t="s">
        <v>643</v>
      </c>
      <c r="AT296" s="63" t="s">
        <v>1009</v>
      </c>
      <c r="AU296" s="63" t="s">
        <v>1012</v>
      </c>
      <c r="AV296" s="63"/>
      <c r="AW296" s="63"/>
      <c r="AX296" s="138"/>
      <c r="AY296" s="138"/>
      <c r="AZ296" s="138"/>
      <c r="BA296" s="138"/>
      <c r="BB296" s="138"/>
      <c r="BC296" s="138"/>
      <c r="BD296" s="138"/>
      <c r="BE296" s="138"/>
      <c r="BF296" s="138"/>
      <c r="BG296" s="138"/>
      <c r="BH296" s="138"/>
      <c r="BI296" s="138"/>
      <c r="BJ296" s="138"/>
      <c r="BK296" s="138"/>
      <c r="BL296" s="138"/>
      <c r="BM296" s="7"/>
    </row>
    <row r="297" spans="1:65" s="52" customFormat="1" ht="20.100000000000001" customHeight="1" x14ac:dyDescent="0.25">
      <c r="A297" s="39"/>
      <c r="B297" s="65"/>
      <c r="C297" s="44" t="s">
        <v>73</v>
      </c>
      <c r="D297" s="65"/>
      <c r="E297" s="65"/>
      <c r="F297" s="63"/>
      <c r="G297" s="65" t="s">
        <v>499</v>
      </c>
      <c r="H297" s="74"/>
      <c r="I297" s="64"/>
      <c r="J297" s="64"/>
      <c r="K297" s="64" t="s">
        <v>121</v>
      </c>
      <c r="L297" s="430" t="s">
        <v>427</v>
      </c>
      <c r="M297" s="63" t="s">
        <v>301</v>
      </c>
      <c r="N297" s="63" t="s">
        <v>342</v>
      </c>
      <c r="O297" s="63" t="s">
        <v>343</v>
      </c>
      <c r="P297" s="126" t="s">
        <v>14</v>
      </c>
      <c r="Q297" s="278">
        <f>+Q296/R295</f>
        <v>0</v>
      </c>
      <c r="R297" s="278">
        <f t="shared" ref="R297:AB297" si="1121">+R296/R295</f>
        <v>1</v>
      </c>
      <c r="S297" s="376">
        <f t="shared" si="1121"/>
        <v>1</v>
      </c>
      <c r="T297" s="342">
        <f t="shared" si="1121"/>
        <v>0</v>
      </c>
      <c r="U297" s="278" t="e">
        <f t="shared" si="1121"/>
        <v>#DIV/0!</v>
      </c>
      <c r="V297" s="278" t="e">
        <f t="shared" si="1121"/>
        <v>#DIV/0!</v>
      </c>
      <c r="W297" s="278" t="e">
        <f t="shared" si="1121"/>
        <v>#DIV/0!</v>
      </c>
      <c r="X297" s="278" t="e">
        <f t="shared" si="1121"/>
        <v>#DIV/0!</v>
      </c>
      <c r="Y297" s="278" t="e">
        <f t="shared" si="1121"/>
        <v>#DIV/0!</v>
      </c>
      <c r="Z297" s="278" t="e">
        <f t="shared" si="1121"/>
        <v>#DIV/0!</v>
      </c>
      <c r="AA297" s="278" t="e">
        <f t="shared" si="1121"/>
        <v>#DIV/0!</v>
      </c>
      <c r="AB297" s="343" t="e">
        <f t="shared" si="1121"/>
        <v>#DIV/0!</v>
      </c>
      <c r="AC297" s="377">
        <f>+AC296/AC295</f>
        <v>0.5</v>
      </c>
      <c r="AD297" s="344" t="e">
        <f>AD296/AD295</f>
        <v>#DIV/0!</v>
      </c>
      <c r="AE297" s="121">
        <f t="shared" ref="AE297" si="1122">AE296/AE295</f>
        <v>1.0000003435648637</v>
      </c>
      <c r="AF297" s="121">
        <f t="shared" ref="AF297" si="1123">AF296/AF295</f>
        <v>1.000000441443345</v>
      </c>
      <c r="AG297" s="121" t="e">
        <f t="shared" ref="AG297" si="1124">AG296/AG295</f>
        <v>#DIV/0!</v>
      </c>
      <c r="AH297" s="121" t="e">
        <f t="shared" ref="AH297" si="1125">AH296/AH295</f>
        <v>#DIV/0!</v>
      </c>
      <c r="AI297" s="121" t="e">
        <f t="shared" ref="AI297" si="1126">AI296/AI295</f>
        <v>#DIV/0!</v>
      </c>
      <c r="AJ297" s="121" t="e">
        <f t="shared" ref="AJ297" si="1127">AJ296/AJ295</f>
        <v>#DIV/0!</v>
      </c>
      <c r="AK297" s="121" t="e">
        <f t="shared" ref="AK297" si="1128">AK296/AK295</f>
        <v>#DIV/0!</v>
      </c>
      <c r="AL297" s="121" t="e">
        <f t="shared" ref="AL297" si="1129">AL296/AL295</f>
        <v>#DIV/0!</v>
      </c>
      <c r="AM297" s="121" t="e">
        <f t="shared" ref="AM297" si="1130">AM296/AM295</f>
        <v>#DIV/0!</v>
      </c>
      <c r="AN297" s="121" t="e">
        <f t="shared" ref="AN297" si="1131">AN296/AN295</f>
        <v>#DIV/0!</v>
      </c>
      <c r="AO297" s="345" t="e">
        <f t="shared" ref="AO297" si="1132">AO296/AO295</f>
        <v>#DIV/0!</v>
      </c>
      <c r="AP297" s="287"/>
      <c r="AQ297" s="63"/>
      <c r="AR297" s="63"/>
      <c r="AS297" s="63"/>
      <c r="AT297" s="63"/>
      <c r="AU297" s="63"/>
      <c r="AV297" s="63"/>
      <c r="AW297" s="63"/>
      <c r="AX297" s="138"/>
      <c r="AY297" s="138"/>
      <c r="AZ297" s="138"/>
      <c r="BA297" s="138"/>
      <c r="BB297" s="138"/>
      <c r="BC297" s="138"/>
      <c r="BD297" s="138"/>
      <c r="BE297" s="138"/>
      <c r="BF297" s="138"/>
      <c r="BG297" s="138"/>
      <c r="BH297" s="138"/>
      <c r="BI297" s="138"/>
      <c r="BJ297" s="138"/>
      <c r="BK297" s="138"/>
      <c r="BL297" s="138"/>
      <c r="BM297" s="7"/>
    </row>
    <row r="298" spans="1:65" s="52" customFormat="1" ht="20.100000000000001" customHeight="1" x14ac:dyDescent="0.25">
      <c r="A298" s="39"/>
      <c r="B298" s="65"/>
      <c r="C298" s="44" t="s">
        <v>73</v>
      </c>
      <c r="D298" s="63">
        <f>+D295+1</f>
        <v>97</v>
      </c>
      <c r="E298" s="63">
        <v>11</v>
      </c>
      <c r="F298" s="63">
        <v>22</v>
      </c>
      <c r="G298" s="65" t="s">
        <v>500</v>
      </c>
      <c r="H298" s="74">
        <v>0.02</v>
      </c>
      <c r="I298" s="64"/>
      <c r="J298" s="64"/>
      <c r="K298" s="64" t="s">
        <v>121</v>
      </c>
      <c r="L298" s="430" t="s">
        <v>427</v>
      </c>
      <c r="M298" s="63" t="s">
        <v>301</v>
      </c>
      <c r="N298" s="63" t="s">
        <v>342</v>
      </c>
      <c r="O298" s="63" t="s">
        <v>343</v>
      </c>
      <c r="P298" s="126" t="s">
        <v>12</v>
      </c>
      <c r="Q298" s="125">
        <v>0</v>
      </c>
      <c r="R298" s="125">
        <v>0</v>
      </c>
      <c r="S298" s="378">
        <v>0</v>
      </c>
      <c r="T298" s="353">
        <v>5.0000000000000001E-3</v>
      </c>
      <c r="U298" s="296">
        <v>1.4999999999999999E-2</v>
      </c>
      <c r="V298" s="121"/>
      <c r="W298" s="121"/>
      <c r="X298" s="121"/>
      <c r="Y298" s="121"/>
      <c r="Z298" s="121"/>
      <c r="AA298" s="121"/>
      <c r="AB298" s="345"/>
      <c r="AC298" s="276">
        <f>SUM(Q298:AB298)</f>
        <v>0.02</v>
      </c>
      <c r="AD298" s="335">
        <f>+Q298</f>
        <v>0</v>
      </c>
      <c r="AE298" s="315">
        <f>SUM($Q$10:R298)</f>
        <v>14554.29763504097</v>
      </c>
      <c r="AF298" s="315">
        <f>SUM($Q$10:S298)</f>
        <v>22654.973550405295</v>
      </c>
      <c r="AG298" s="315" t="e">
        <f>SUM($Q$10:T298)</f>
        <v>#DIV/0!</v>
      </c>
      <c r="AH298" s="315" t="e">
        <f>SUM($Q$10:U298)</f>
        <v>#DIV/0!</v>
      </c>
      <c r="AI298" s="315" t="e">
        <f>SUM($Q$10:V298)</f>
        <v>#DIV/0!</v>
      </c>
      <c r="AJ298" s="315" t="e">
        <f>SUM($Q$10:W298)</f>
        <v>#DIV/0!</v>
      </c>
      <c r="AK298" s="315" t="e">
        <f>SUM($Q$10:X298)</f>
        <v>#DIV/0!</v>
      </c>
      <c r="AL298" s="315" t="e">
        <f>SUM($Q$10:Y298)</f>
        <v>#DIV/0!</v>
      </c>
      <c r="AM298" s="315" t="e">
        <f>SUM($Q$10:Z298)</f>
        <v>#DIV/0!</v>
      </c>
      <c r="AN298" s="315" t="e">
        <f>SUM($Q$10:AA298)</f>
        <v>#DIV/0!</v>
      </c>
      <c r="AO298" s="336" t="e">
        <f>SUM($Q$10:AB298)</f>
        <v>#DIV/0!</v>
      </c>
      <c r="AP298" s="287"/>
      <c r="AQ298" s="63"/>
      <c r="AR298" s="63"/>
      <c r="AS298" s="63"/>
      <c r="AT298" s="63"/>
      <c r="AU298" s="63"/>
      <c r="AV298" s="63"/>
      <c r="AW298" s="63"/>
      <c r="AX298" s="138"/>
      <c r="AY298" s="138"/>
      <c r="AZ298" s="138"/>
      <c r="BA298" s="138"/>
      <c r="BB298" s="138"/>
      <c r="BC298" s="138"/>
      <c r="BD298" s="138"/>
      <c r="BE298" s="138"/>
      <c r="BF298" s="138"/>
      <c r="BG298" s="138"/>
      <c r="BH298" s="138"/>
      <c r="BI298" s="138"/>
      <c r="BJ298" s="138"/>
      <c r="BK298" s="138"/>
      <c r="BL298" s="138"/>
      <c r="BM298" s="7"/>
    </row>
    <row r="299" spans="1:65" s="52" customFormat="1" ht="20.100000000000001" customHeight="1" x14ac:dyDescent="0.25">
      <c r="A299" s="39"/>
      <c r="B299" s="65"/>
      <c r="C299" s="44" t="s">
        <v>73</v>
      </c>
      <c r="D299" s="65"/>
      <c r="E299" s="65"/>
      <c r="F299" s="63"/>
      <c r="G299" s="65" t="s">
        <v>500</v>
      </c>
      <c r="H299" s="74"/>
      <c r="I299" s="64"/>
      <c r="J299" s="64"/>
      <c r="K299" s="64" t="s">
        <v>121</v>
      </c>
      <c r="L299" s="430" t="s">
        <v>427</v>
      </c>
      <c r="M299" s="63" t="s">
        <v>301</v>
      </c>
      <c r="N299" s="63" t="s">
        <v>342</v>
      </c>
      <c r="O299" s="63" t="s">
        <v>343</v>
      </c>
      <c r="P299" s="126" t="s">
        <v>13</v>
      </c>
      <c r="Q299" s="125">
        <v>0</v>
      </c>
      <c r="R299" s="125">
        <v>0</v>
      </c>
      <c r="S299" s="378">
        <v>0</v>
      </c>
      <c r="T299" s="353"/>
      <c r="U299" s="296"/>
      <c r="V299" s="121"/>
      <c r="W299" s="121"/>
      <c r="X299" s="121"/>
      <c r="Y299" s="121"/>
      <c r="Z299" s="121"/>
      <c r="AA299" s="121"/>
      <c r="AB299" s="345"/>
      <c r="AC299" s="276">
        <f>SUM(Q299:AB299)</f>
        <v>0</v>
      </c>
      <c r="AD299" s="335">
        <f>+Q299</f>
        <v>0</v>
      </c>
      <c r="AE299" s="315">
        <f>SUM($Q$11:R299)</f>
        <v>14554.29763504097</v>
      </c>
      <c r="AF299" s="315">
        <f>SUM($Q$11:S299)</f>
        <v>22654.973550405295</v>
      </c>
      <c r="AG299" s="315" t="e">
        <f>SUM($Q$11:T299)</f>
        <v>#DIV/0!</v>
      </c>
      <c r="AH299" s="315" t="e">
        <f>SUM($Q$11:U299)</f>
        <v>#DIV/0!</v>
      </c>
      <c r="AI299" s="315" t="e">
        <f>SUM($Q$11:V299)</f>
        <v>#DIV/0!</v>
      </c>
      <c r="AJ299" s="315" t="e">
        <f>SUM($Q$11:W299)</f>
        <v>#DIV/0!</v>
      </c>
      <c r="AK299" s="315" t="e">
        <f>SUM($Q$11:X299)</f>
        <v>#DIV/0!</v>
      </c>
      <c r="AL299" s="315" t="e">
        <f>SUM($Q$11:Y299)</f>
        <v>#DIV/0!</v>
      </c>
      <c r="AM299" s="315" t="e">
        <f>SUM($Q$11:Z299)</f>
        <v>#DIV/0!</v>
      </c>
      <c r="AN299" s="315" t="e">
        <f>SUM($Q$11:AA299)</f>
        <v>#DIV/0!</v>
      </c>
      <c r="AO299" s="336" t="e">
        <f>SUM($Q$11:AB299)</f>
        <v>#DIV/0!</v>
      </c>
      <c r="AP299" s="287"/>
      <c r="AQ299" s="63"/>
      <c r="AR299" s="63"/>
      <c r="AS299" s="63"/>
      <c r="AT299" s="63"/>
      <c r="AU299" s="63"/>
      <c r="AV299" s="63"/>
      <c r="AW299" s="63"/>
      <c r="AX299" s="138"/>
      <c r="AY299" s="138"/>
      <c r="AZ299" s="138"/>
      <c r="BA299" s="138"/>
      <c r="BB299" s="138"/>
      <c r="BC299" s="138"/>
      <c r="BD299" s="138"/>
      <c r="BE299" s="138"/>
      <c r="BF299" s="138"/>
      <c r="BG299" s="138"/>
      <c r="BH299" s="138"/>
      <c r="BI299" s="138"/>
      <c r="BJ299" s="138"/>
      <c r="BK299" s="138"/>
      <c r="BL299" s="138"/>
      <c r="BM299" s="7"/>
    </row>
    <row r="300" spans="1:65" s="52" customFormat="1" ht="20.100000000000001" customHeight="1" x14ac:dyDescent="0.25">
      <c r="A300" s="39"/>
      <c r="B300" s="65"/>
      <c r="C300" s="44" t="s">
        <v>73</v>
      </c>
      <c r="D300" s="65"/>
      <c r="E300" s="65"/>
      <c r="F300" s="63"/>
      <c r="G300" s="65" t="s">
        <v>500</v>
      </c>
      <c r="H300" s="74"/>
      <c r="I300" s="64"/>
      <c r="J300" s="64"/>
      <c r="K300" s="64" t="s">
        <v>121</v>
      </c>
      <c r="L300" s="430" t="s">
        <v>427</v>
      </c>
      <c r="M300" s="63" t="s">
        <v>301</v>
      </c>
      <c r="N300" s="63" t="s">
        <v>342</v>
      </c>
      <c r="O300" s="63" t="s">
        <v>343</v>
      </c>
      <c r="P300" s="126" t="s">
        <v>14</v>
      </c>
      <c r="Q300" s="278">
        <v>0</v>
      </c>
      <c r="R300" s="278">
        <v>0</v>
      </c>
      <c r="S300" s="376">
        <v>0</v>
      </c>
      <c r="T300" s="342">
        <f t="shared" ref="T300:AB300" si="1133">+T299/T298</f>
        <v>0</v>
      </c>
      <c r="U300" s="278">
        <f t="shared" si="1133"/>
        <v>0</v>
      </c>
      <c r="V300" s="278" t="e">
        <f t="shared" si="1133"/>
        <v>#DIV/0!</v>
      </c>
      <c r="W300" s="278" t="e">
        <f t="shared" si="1133"/>
        <v>#DIV/0!</v>
      </c>
      <c r="X300" s="278" t="e">
        <f t="shared" si="1133"/>
        <v>#DIV/0!</v>
      </c>
      <c r="Y300" s="278" t="e">
        <f t="shared" si="1133"/>
        <v>#DIV/0!</v>
      </c>
      <c r="Z300" s="278" t="e">
        <f t="shared" si="1133"/>
        <v>#DIV/0!</v>
      </c>
      <c r="AA300" s="278" t="e">
        <f t="shared" si="1133"/>
        <v>#DIV/0!</v>
      </c>
      <c r="AB300" s="343" t="e">
        <f t="shared" si="1133"/>
        <v>#DIV/0!</v>
      </c>
      <c r="AC300" s="377">
        <f>+AC299/AC298</f>
        <v>0</v>
      </c>
      <c r="AD300" s="344" t="e">
        <f>AD299/AD298</f>
        <v>#DIV/0!</v>
      </c>
      <c r="AE300" s="121">
        <f t="shared" ref="AE300" si="1134">AE299/AE298</f>
        <v>1</v>
      </c>
      <c r="AF300" s="121">
        <f t="shared" ref="AF300" si="1135">AF299/AF298</f>
        <v>1</v>
      </c>
      <c r="AG300" s="121" t="e">
        <f t="shared" ref="AG300" si="1136">AG299/AG298</f>
        <v>#DIV/0!</v>
      </c>
      <c r="AH300" s="121" t="e">
        <f t="shared" ref="AH300" si="1137">AH299/AH298</f>
        <v>#DIV/0!</v>
      </c>
      <c r="AI300" s="121" t="e">
        <f t="shared" ref="AI300" si="1138">AI299/AI298</f>
        <v>#DIV/0!</v>
      </c>
      <c r="AJ300" s="121" t="e">
        <f t="shared" ref="AJ300" si="1139">AJ299/AJ298</f>
        <v>#DIV/0!</v>
      </c>
      <c r="AK300" s="121" t="e">
        <f t="shared" ref="AK300" si="1140">AK299/AK298</f>
        <v>#DIV/0!</v>
      </c>
      <c r="AL300" s="121" t="e">
        <f t="shared" ref="AL300" si="1141">AL299/AL298</f>
        <v>#DIV/0!</v>
      </c>
      <c r="AM300" s="121" t="e">
        <f t="shared" ref="AM300" si="1142">AM299/AM298</f>
        <v>#DIV/0!</v>
      </c>
      <c r="AN300" s="121" t="e">
        <f t="shared" ref="AN300" si="1143">AN299/AN298</f>
        <v>#DIV/0!</v>
      </c>
      <c r="AO300" s="345" t="e">
        <f t="shared" ref="AO300" si="1144">AO299/AO298</f>
        <v>#DIV/0!</v>
      </c>
      <c r="AP300" s="287"/>
      <c r="AQ300" s="63"/>
      <c r="AR300" s="63"/>
      <c r="AS300" s="63"/>
      <c r="AT300" s="63"/>
      <c r="AU300" s="63"/>
      <c r="AV300" s="63"/>
      <c r="AW300" s="63"/>
      <c r="AX300" s="138"/>
      <c r="AY300" s="138"/>
      <c r="AZ300" s="138"/>
      <c r="BA300" s="138"/>
      <c r="BB300" s="138"/>
      <c r="BC300" s="138"/>
      <c r="BD300" s="138"/>
      <c r="BE300" s="138"/>
      <c r="BF300" s="138"/>
      <c r="BG300" s="138"/>
      <c r="BH300" s="138"/>
      <c r="BI300" s="138"/>
      <c r="BJ300" s="138"/>
      <c r="BK300" s="138"/>
      <c r="BL300" s="138"/>
      <c r="BM300" s="7"/>
    </row>
    <row r="301" spans="1:65" s="52" customFormat="1" ht="20.100000000000001" customHeight="1" x14ac:dyDescent="0.25">
      <c r="A301" s="39"/>
      <c r="B301" s="65"/>
      <c r="C301" s="44" t="s">
        <v>73</v>
      </c>
      <c r="D301" s="63">
        <f>+D298+1</f>
        <v>98</v>
      </c>
      <c r="E301" s="63">
        <v>12</v>
      </c>
      <c r="F301" s="63">
        <v>23</v>
      </c>
      <c r="G301" s="65" t="s">
        <v>501</v>
      </c>
      <c r="H301" s="74">
        <v>0.02</v>
      </c>
      <c r="I301" s="64"/>
      <c r="J301" s="64"/>
      <c r="K301" s="64" t="s">
        <v>121</v>
      </c>
      <c r="L301" s="430" t="s">
        <v>427</v>
      </c>
      <c r="M301" s="63" t="s">
        <v>301</v>
      </c>
      <c r="N301" s="63" t="s">
        <v>342</v>
      </c>
      <c r="O301" s="63" t="s">
        <v>343</v>
      </c>
      <c r="P301" s="126" t="s">
        <v>12</v>
      </c>
      <c r="Q301" s="125">
        <v>0</v>
      </c>
      <c r="R301" s="125">
        <v>0</v>
      </c>
      <c r="S301" s="378">
        <v>0</v>
      </c>
      <c r="T301" s="344"/>
      <c r="U301" s="122">
        <v>0.01</v>
      </c>
      <c r="V301" s="122">
        <v>0.01</v>
      </c>
      <c r="W301" s="121"/>
      <c r="X301" s="121"/>
      <c r="Y301" s="121"/>
      <c r="Z301" s="121"/>
      <c r="AA301" s="121"/>
      <c r="AB301" s="345"/>
      <c r="AC301" s="276">
        <f>SUM(Q301:AB301)</f>
        <v>0.02</v>
      </c>
      <c r="AD301" s="335">
        <f>+Q301</f>
        <v>0</v>
      </c>
      <c r="AE301" s="315">
        <f>SUM($Q$10:R301)</f>
        <v>14554.29763504097</v>
      </c>
      <c r="AF301" s="315">
        <f>SUM($Q$10:S301)</f>
        <v>22654.973550405295</v>
      </c>
      <c r="AG301" s="315" t="e">
        <f>SUM($Q$10:T301)</f>
        <v>#DIV/0!</v>
      </c>
      <c r="AH301" s="315" t="e">
        <f>SUM($Q$10:U301)</f>
        <v>#DIV/0!</v>
      </c>
      <c r="AI301" s="315" t="e">
        <f>SUM($Q$10:V301)</f>
        <v>#DIV/0!</v>
      </c>
      <c r="AJ301" s="315" t="e">
        <f>SUM($Q$10:W301)</f>
        <v>#DIV/0!</v>
      </c>
      <c r="AK301" s="315" t="e">
        <f>SUM($Q$10:X301)</f>
        <v>#DIV/0!</v>
      </c>
      <c r="AL301" s="315" t="e">
        <f>SUM($Q$10:Y301)</f>
        <v>#DIV/0!</v>
      </c>
      <c r="AM301" s="315" t="e">
        <f>SUM($Q$10:Z301)</f>
        <v>#DIV/0!</v>
      </c>
      <c r="AN301" s="315" t="e">
        <f>SUM($Q$10:AA301)</f>
        <v>#DIV/0!</v>
      </c>
      <c r="AO301" s="336" t="e">
        <f>SUM($Q$10:AB301)</f>
        <v>#DIV/0!</v>
      </c>
      <c r="AP301" s="287"/>
      <c r="AQ301" s="63"/>
      <c r="AR301" s="63"/>
      <c r="AS301" s="63"/>
      <c r="AT301" s="63"/>
      <c r="AU301" s="63"/>
      <c r="AV301" s="63"/>
      <c r="AW301" s="63"/>
      <c r="AX301" s="138"/>
      <c r="AY301" s="138"/>
      <c r="AZ301" s="138"/>
      <c r="BA301" s="138"/>
      <c r="BB301" s="138"/>
      <c r="BC301" s="138"/>
      <c r="BD301" s="138"/>
      <c r="BE301" s="138"/>
      <c r="BF301" s="138"/>
      <c r="BG301" s="138"/>
      <c r="BH301" s="138"/>
      <c r="BI301" s="138"/>
      <c r="BJ301" s="138"/>
      <c r="BK301" s="138"/>
      <c r="BL301" s="138"/>
      <c r="BM301" s="7"/>
    </row>
    <row r="302" spans="1:65" s="52" customFormat="1" ht="20.100000000000001" customHeight="1" x14ac:dyDescent="0.25">
      <c r="A302" s="39"/>
      <c r="B302" s="65"/>
      <c r="C302" s="44" t="s">
        <v>73</v>
      </c>
      <c r="D302" s="65"/>
      <c r="E302" s="65"/>
      <c r="F302" s="63"/>
      <c r="G302" s="65" t="s">
        <v>501</v>
      </c>
      <c r="H302" s="74"/>
      <c r="I302" s="64"/>
      <c r="J302" s="64"/>
      <c r="K302" s="64" t="s">
        <v>121</v>
      </c>
      <c r="L302" s="430" t="s">
        <v>427</v>
      </c>
      <c r="M302" s="63" t="s">
        <v>301</v>
      </c>
      <c r="N302" s="63" t="s">
        <v>342</v>
      </c>
      <c r="O302" s="63" t="s">
        <v>343</v>
      </c>
      <c r="P302" s="126" t="s">
        <v>13</v>
      </c>
      <c r="Q302" s="125">
        <v>0</v>
      </c>
      <c r="R302" s="125">
        <v>0</v>
      </c>
      <c r="S302" s="378">
        <v>0</v>
      </c>
      <c r="T302" s="344"/>
      <c r="U302" s="296"/>
      <c r="V302" s="296"/>
      <c r="W302" s="121"/>
      <c r="X302" s="121"/>
      <c r="Y302" s="121"/>
      <c r="Z302" s="121"/>
      <c r="AA302" s="121"/>
      <c r="AB302" s="345"/>
      <c r="AC302" s="276">
        <f>SUM(Q302:AB302)</f>
        <v>0</v>
      </c>
      <c r="AD302" s="335">
        <f>+Q302</f>
        <v>0</v>
      </c>
      <c r="AE302" s="315">
        <f>SUM($Q$11:R302)</f>
        <v>14554.29763504097</v>
      </c>
      <c r="AF302" s="315">
        <f>SUM($Q$11:S302)</f>
        <v>22654.973550405295</v>
      </c>
      <c r="AG302" s="315" t="e">
        <f>SUM($Q$11:T302)</f>
        <v>#DIV/0!</v>
      </c>
      <c r="AH302" s="315" t="e">
        <f>SUM($Q$11:U302)</f>
        <v>#DIV/0!</v>
      </c>
      <c r="AI302" s="315" t="e">
        <f>SUM($Q$11:V302)</f>
        <v>#DIV/0!</v>
      </c>
      <c r="AJ302" s="315" t="e">
        <f>SUM($Q$11:W302)</f>
        <v>#DIV/0!</v>
      </c>
      <c r="AK302" s="315" t="e">
        <f>SUM($Q$11:X302)</f>
        <v>#DIV/0!</v>
      </c>
      <c r="AL302" s="315" t="e">
        <f>SUM($Q$11:Y302)</f>
        <v>#DIV/0!</v>
      </c>
      <c r="AM302" s="315" t="e">
        <f>SUM($Q$11:Z302)</f>
        <v>#DIV/0!</v>
      </c>
      <c r="AN302" s="315" t="e">
        <f>SUM($Q$11:AA302)</f>
        <v>#DIV/0!</v>
      </c>
      <c r="AO302" s="336" t="e">
        <f>SUM($Q$11:AB302)</f>
        <v>#DIV/0!</v>
      </c>
      <c r="AP302" s="352"/>
      <c r="AQ302" s="127"/>
      <c r="AR302" s="65"/>
      <c r="AS302" s="65"/>
      <c r="AT302" s="63"/>
      <c r="AU302" s="63"/>
      <c r="AV302" s="63"/>
      <c r="AW302" s="63"/>
      <c r="AX302" s="138"/>
      <c r="AY302" s="138"/>
      <c r="AZ302" s="138"/>
      <c r="BA302" s="138"/>
      <c r="BB302" s="138"/>
      <c r="BC302" s="138"/>
      <c r="BD302" s="138"/>
      <c r="BE302" s="138"/>
      <c r="BF302" s="138"/>
      <c r="BG302" s="138"/>
      <c r="BH302" s="138"/>
      <c r="BI302" s="138"/>
      <c r="BJ302" s="138"/>
      <c r="BK302" s="138"/>
      <c r="BL302" s="138"/>
      <c r="BM302" s="7"/>
    </row>
    <row r="303" spans="1:65" s="52" customFormat="1" ht="20.100000000000001" customHeight="1" x14ac:dyDescent="0.25">
      <c r="A303" s="39"/>
      <c r="B303" s="65"/>
      <c r="C303" s="44" t="s">
        <v>73</v>
      </c>
      <c r="D303" s="65"/>
      <c r="E303" s="65"/>
      <c r="F303" s="63"/>
      <c r="G303" s="65" t="s">
        <v>501</v>
      </c>
      <c r="H303" s="74"/>
      <c r="I303" s="64"/>
      <c r="J303" s="64"/>
      <c r="K303" s="64" t="s">
        <v>121</v>
      </c>
      <c r="L303" s="430" t="s">
        <v>427</v>
      </c>
      <c r="M303" s="63" t="s">
        <v>301</v>
      </c>
      <c r="N303" s="63" t="s">
        <v>342</v>
      </c>
      <c r="O303" s="63" t="s">
        <v>343</v>
      </c>
      <c r="P303" s="126" t="s">
        <v>14</v>
      </c>
      <c r="Q303" s="278">
        <v>0</v>
      </c>
      <c r="R303" s="278">
        <v>0</v>
      </c>
      <c r="S303" s="376">
        <v>0</v>
      </c>
      <c r="T303" s="342" t="e">
        <f t="shared" ref="T303:AB303" si="1145">+T302/T301</f>
        <v>#DIV/0!</v>
      </c>
      <c r="U303" s="278">
        <f t="shared" si="1145"/>
        <v>0</v>
      </c>
      <c r="V303" s="278">
        <f t="shared" si="1145"/>
        <v>0</v>
      </c>
      <c r="W303" s="278" t="e">
        <f t="shared" si="1145"/>
        <v>#DIV/0!</v>
      </c>
      <c r="X303" s="278" t="e">
        <f t="shared" si="1145"/>
        <v>#DIV/0!</v>
      </c>
      <c r="Y303" s="278" t="e">
        <f t="shared" si="1145"/>
        <v>#DIV/0!</v>
      </c>
      <c r="Z303" s="278" t="e">
        <f t="shared" si="1145"/>
        <v>#DIV/0!</v>
      </c>
      <c r="AA303" s="278" t="e">
        <f t="shared" si="1145"/>
        <v>#DIV/0!</v>
      </c>
      <c r="AB303" s="343" t="e">
        <f t="shared" si="1145"/>
        <v>#DIV/0!</v>
      </c>
      <c r="AC303" s="377">
        <f>+AC302/AC301</f>
        <v>0</v>
      </c>
      <c r="AD303" s="344" t="e">
        <f>AD302/AD301</f>
        <v>#DIV/0!</v>
      </c>
      <c r="AE303" s="121">
        <f t="shared" ref="AE303" si="1146">AE302/AE301</f>
        <v>1</v>
      </c>
      <c r="AF303" s="121">
        <f t="shared" ref="AF303" si="1147">AF302/AF301</f>
        <v>1</v>
      </c>
      <c r="AG303" s="121" t="e">
        <f t="shared" ref="AG303" si="1148">AG302/AG301</f>
        <v>#DIV/0!</v>
      </c>
      <c r="AH303" s="121" t="e">
        <f t="shared" ref="AH303" si="1149">AH302/AH301</f>
        <v>#DIV/0!</v>
      </c>
      <c r="AI303" s="121" t="e">
        <f t="shared" ref="AI303" si="1150">AI302/AI301</f>
        <v>#DIV/0!</v>
      </c>
      <c r="AJ303" s="121" t="e">
        <f t="shared" ref="AJ303" si="1151">AJ302/AJ301</f>
        <v>#DIV/0!</v>
      </c>
      <c r="AK303" s="121" t="e">
        <f t="shared" ref="AK303" si="1152">AK302/AK301</f>
        <v>#DIV/0!</v>
      </c>
      <c r="AL303" s="121" t="e">
        <f t="shared" ref="AL303" si="1153">AL302/AL301</f>
        <v>#DIV/0!</v>
      </c>
      <c r="AM303" s="121" t="e">
        <f t="shared" ref="AM303" si="1154">AM302/AM301</f>
        <v>#DIV/0!</v>
      </c>
      <c r="AN303" s="121" t="e">
        <f t="shared" ref="AN303" si="1155">AN302/AN301</f>
        <v>#DIV/0!</v>
      </c>
      <c r="AO303" s="345" t="e">
        <f t="shared" ref="AO303" si="1156">AO302/AO301</f>
        <v>#DIV/0!</v>
      </c>
      <c r="AP303" s="287"/>
      <c r="AQ303" s="63"/>
      <c r="AR303" s="63"/>
      <c r="AS303" s="63"/>
      <c r="AT303" s="63"/>
      <c r="AU303" s="63"/>
      <c r="AV303" s="63"/>
      <c r="AW303" s="63"/>
      <c r="AX303" s="138"/>
      <c r="AY303" s="138"/>
      <c r="AZ303" s="138"/>
      <c r="BA303" s="138"/>
      <c r="BB303" s="138"/>
      <c r="BC303" s="138"/>
      <c r="BD303" s="138"/>
      <c r="BE303" s="138"/>
      <c r="BF303" s="138"/>
      <c r="BG303" s="138"/>
      <c r="BH303" s="138"/>
      <c r="BI303" s="138"/>
      <c r="BJ303" s="138"/>
      <c r="BK303" s="138"/>
      <c r="BL303" s="138"/>
      <c r="BM303" s="7"/>
    </row>
    <row r="304" spans="1:65" s="52" customFormat="1" ht="20.100000000000001" customHeight="1" x14ac:dyDescent="0.25">
      <c r="A304" s="39"/>
      <c r="B304" s="65"/>
      <c r="C304" s="44" t="s">
        <v>73</v>
      </c>
      <c r="D304" s="63">
        <f>+D301+1</f>
        <v>99</v>
      </c>
      <c r="E304" s="63">
        <v>13</v>
      </c>
      <c r="F304" s="63">
        <v>24</v>
      </c>
      <c r="G304" s="65" t="s">
        <v>502</v>
      </c>
      <c r="H304" s="74">
        <v>0.1</v>
      </c>
      <c r="I304" s="64"/>
      <c r="J304" s="64"/>
      <c r="K304" s="64" t="s">
        <v>121</v>
      </c>
      <c r="L304" s="430" t="s">
        <v>427</v>
      </c>
      <c r="M304" s="63" t="s">
        <v>301</v>
      </c>
      <c r="N304" s="63" t="s">
        <v>342</v>
      </c>
      <c r="O304" s="63" t="s">
        <v>343</v>
      </c>
      <c r="P304" s="126" t="s">
        <v>12</v>
      </c>
      <c r="Q304" s="125">
        <v>0</v>
      </c>
      <c r="R304" s="125">
        <v>0</v>
      </c>
      <c r="S304" s="378">
        <v>0</v>
      </c>
      <c r="T304" s="381"/>
      <c r="U304" s="317"/>
      <c r="V304" s="295">
        <v>0.02</v>
      </c>
      <c r="W304" s="295">
        <v>0.02</v>
      </c>
      <c r="X304" s="295">
        <v>0.02</v>
      </c>
      <c r="Y304" s="295">
        <v>0.02</v>
      </c>
      <c r="Z304" s="295">
        <v>0.02</v>
      </c>
      <c r="AA304" s="317"/>
      <c r="AB304" s="382"/>
      <c r="AC304" s="276">
        <f>SUM(Q304:AB304)</f>
        <v>0.1</v>
      </c>
      <c r="AD304" s="335">
        <f>+Q304</f>
        <v>0</v>
      </c>
      <c r="AE304" s="315">
        <f>SUM($Q$10:R304)</f>
        <v>14554.29763504097</v>
      </c>
      <c r="AF304" s="315">
        <f>SUM($Q$10:S304)</f>
        <v>22654.973550405295</v>
      </c>
      <c r="AG304" s="315" t="e">
        <f>SUM($Q$10:T304)</f>
        <v>#DIV/0!</v>
      </c>
      <c r="AH304" s="315" t="e">
        <f>SUM($Q$10:U304)</f>
        <v>#DIV/0!</v>
      </c>
      <c r="AI304" s="315" t="e">
        <f>SUM($Q$10:V304)</f>
        <v>#DIV/0!</v>
      </c>
      <c r="AJ304" s="315" t="e">
        <f>SUM($Q$10:W304)</f>
        <v>#DIV/0!</v>
      </c>
      <c r="AK304" s="315" t="e">
        <f>SUM($Q$10:X304)</f>
        <v>#DIV/0!</v>
      </c>
      <c r="AL304" s="315" t="e">
        <f>SUM($Q$10:Y304)</f>
        <v>#DIV/0!</v>
      </c>
      <c r="AM304" s="315" t="e">
        <f>SUM($Q$10:Z304)</f>
        <v>#DIV/0!</v>
      </c>
      <c r="AN304" s="315" t="e">
        <f>SUM($Q$10:AA304)</f>
        <v>#DIV/0!</v>
      </c>
      <c r="AO304" s="336" t="e">
        <f>SUM($Q$10:AB304)</f>
        <v>#DIV/0!</v>
      </c>
      <c r="AP304" s="287"/>
      <c r="AQ304" s="63"/>
      <c r="AR304" s="63"/>
      <c r="AS304" s="63"/>
      <c r="AT304" s="63"/>
      <c r="AU304" s="63"/>
      <c r="AV304" s="63"/>
      <c r="AW304" s="63"/>
      <c r="AX304" s="138"/>
      <c r="AY304" s="138"/>
      <c r="AZ304" s="138"/>
      <c r="BA304" s="138"/>
      <c r="BB304" s="138"/>
      <c r="BC304" s="138"/>
      <c r="BD304" s="138"/>
      <c r="BE304" s="138"/>
      <c r="BF304" s="138"/>
      <c r="BG304" s="138"/>
      <c r="BH304" s="138"/>
      <c r="BI304" s="138"/>
      <c r="BJ304" s="138"/>
      <c r="BK304" s="138"/>
      <c r="BL304" s="138"/>
      <c r="BM304" s="7"/>
    </row>
    <row r="305" spans="1:65" s="52" customFormat="1" ht="20.100000000000001" customHeight="1" x14ac:dyDescent="0.25">
      <c r="A305" s="39"/>
      <c r="B305" s="65"/>
      <c r="C305" s="44" t="s">
        <v>73</v>
      </c>
      <c r="D305" s="65"/>
      <c r="E305" s="65"/>
      <c r="F305" s="63"/>
      <c r="G305" s="65" t="s">
        <v>502</v>
      </c>
      <c r="H305" s="74"/>
      <c r="I305" s="64"/>
      <c r="J305" s="64"/>
      <c r="K305" s="64" t="s">
        <v>121</v>
      </c>
      <c r="L305" s="430" t="s">
        <v>427</v>
      </c>
      <c r="M305" s="63" t="s">
        <v>301</v>
      </c>
      <c r="N305" s="63" t="s">
        <v>342</v>
      </c>
      <c r="O305" s="63" t="s">
        <v>343</v>
      </c>
      <c r="P305" s="126" t="s">
        <v>13</v>
      </c>
      <c r="Q305" s="125">
        <v>0</v>
      </c>
      <c r="R305" s="125">
        <v>0</v>
      </c>
      <c r="S305" s="378">
        <v>0</v>
      </c>
      <c r="T305" s="381"/>
      <c r="U305" s="317"/>
      <c r="V305" s="295"/>
      <c r="W305" s="295"/>
      <c r="X305" s="295"/>
      <c r="Y305" s="295"/>
      <c r="Z305" s="295"/>
      <c r="AA305" s="317"/>
      <c r="AB305" s="382"/>
      <c r="AC305" s="276">
        <f>SUM(Q305:AB305)</f>
        <v>0</v>
      </c>
      <c r="AD305" s="335">
        <f>+Q305</f>
        <v>0</v>
      </c>
      <c r="AE305" s="315">
        <f>SUM($Q$11:R305)</f>
        <v>14554.29763504097</v>
      </c>
      <c r="AF305" s="315">
        <f>SUM($Q$11:S305)</f>
        <v>22654.973550405295</v>
      </c>
      <c r="AG305" s="315" t="e">
        <f>SUM($Q$11:T305)</f>
        <v>#DIV/0!</v>
      </c>
      <c r="AH305" s="315" t="e">
        <f>SUM($Q$11:U305)</f>
        <v>#DIV/0!</v>
      </c>
      <c r="AI305" s="315" t="e">
        <f>SUM($Q$11:V305)</f>
        <v>#DIV/0!</v>
      </c>
      <c r="AJ305" s="315" t="e">
        <f>SUM($Q$11:W305)</f>
        <v>#DIV/0!</v>
      </c>
      <c r="AK305" s="315" t="e">
        <f>SUM($Q$11:X305)</f>
        <v>#DIV/0!</v>
      </c>
      <c r="AL305" s="315" t="e">
        <f>SUM($Q$11:Y305)</f>
        <v>#DIV/0!</v>
      </c>
      <c r="AM305" s="315" t="e">
        <f>SUM($Q$11:Z305)</f>
        <v>#DIV/0!</v>
      </c>
      <c r="AN305" s="315" t="e">
        <f>SUM($Q$11:AA305)</f>
        <v>#DIV/0!</v>
      </c>
      <c r="AO305" s="336" t="e">
        <f>SUM($Q$11:AB305)</f>
        <v>#DIV/0!</v>
      </c>
      <c r="AP305" s="287"/>
      <c r="AQ305" s="63"/>
      <c r="AR305" s="63"/>
      <c r="AS305" s="63"/>
      <c r="AT305" s="63"/>
      <c r="AU305" s="63"/>
      <c r="AV305" s="63"/>
      <c r="AW305" s="63"/>
      <c r="AX305" s="138"/>
      <c r="AY305" s="138"/>
      <c r="AZ305" s="138"/>
      <c r="BA305" s="138"/>
      <c r="BB305" s="138"/>
      <c r="BC305" s="138"/>
      <c r="BD305" s="138"/>
      <c r="BE305" s="138"/>
      <c r="BF305" s="138"/>
      <c r="BG305" s="138"/>
      <c r="BH305" s="138"/>
      <c r="BI305" s="138"/>
      <c r="BJ305" s="138"/>
      <c r="BK305" s="138"/>
      <c r="BL305" s="138"/>
      <c r="BM305" s="7"/>
    </row>
    <row r="306" spans="1:65" s="52" customFormat="1" ht="20.100000000000001" customHeight="1" x14ac:dyDescent="0.25">
      <c r="A306" s="39"/>
      <c r="B306" s="65"/>
      <c r="C306" s="44" t="s">
        <v>73</v>
      </c>
      <c r="D306" s="65"/>
      <c r="E306" s="65"/>
      <c r="F306" s="63"/>
      <c r="G306" s="65" t="s">
        <v>502</v>
      </c>
      <c r="H306" s="74"/>
      <c r="I306" s="64"/>
      <c r="J306" s="64"/>
      <c r="K306" s="64" t="s">
        <v>121</v>
      </c>
      <c r="L306" s="430" t="s">
        <v>427</v>
      </c>
      <c r="M306" s="63" t="s">
        <v>301</v>
      </c>
      <c r="N306" s="63" t="s">
        <v>342</v>
      </c>
      <c r="O306" s="63" t="s">
        <v>343</v>
      </c>
      <c r="P306" s="126" t="s">
        <v>14</v>
      </c>
      <c r="Q306" s="278">
        <v>0</v>
      </c>
      <c r="R306" s="278">
        <v>0</v>
      </c>
      <c r="S306" s="376">
        <v>0</v>
      </c>
      <c r="T306" s="342" t="e">
        <f t="shared" ref="T306:AB306" si="1157">+T305/T304</f>
        <v>#DIV/0!</v>
      </c>
      <c r="U306" s="278" t="e">
        <f t="shared" si="1157"/>
        <v>#DIV/0!</v>
      </c>
      <c r="V306" s="278">
        <f t="shared" si="1157"/>
        <v>0</v>
      </c>
      <c r="W306" s="278">
        <f t="shared" si="1157"/>
        <v>0</v>
      </c>
      <c r="X306" s="278">
        <f t="shared" si="1157"/>
        <v>0</v>
      </c>
      <c r="Y306" s="278">
        <f t="shared" si="1157"/>
        <v>0</v>
      </c>
      <c r="Z306" s="278">
        <f t="shared" si="1157"/>
        <v>0</v>
      </c>
      <c r="AA306" s="278" t="e">
        <f t="shared" si="1157"/>
        <v>#DIV/0!</v>
      </c>
      <c r="AB306" s="343" t="e">
        <f t="shared" si="1157"/>
        <v>#DIV/0!</v>
      </c>
      <c r="AC306" s="377">
        <f>+AC305/AC304</f>
        <v>0</v>
      </c>
      <c r="AD306" s="344" t="e">
        <f>AD305/AD304</f>
        <v>#DIV/0!</v>
      </c>
      <c r="AE306" s="121">
        <f t="shared" ref="AE306" si="1158">AE305/AE304</f>
        <v>1</v>
      </c>
      <c r="AF306" s="121">
        <f t="shared" ref="AF306" si="1159">AF305/AF304</f>
        <v>1</v>
      </c>
      <c r="AG306" s="121" t="e">
        <f t="shared" ref="AG306" si="1160">AG305/AG304</f>
        <v>#DIV/0!</v>
      </c>
      <c r="AH306" s="121" t="e">
        <f t="shared" ref="AH306" si="1161">AH305/AH304</f>
        <v>#DIV/0!</v>
      </c>
      <c r="AI306" s="121" t="e">
        <f t="shared" ref="AI306" si="1162">AI305/AI304</f>
        <v>#DIV/0!</v>
      </c>
      <c r="AJ306" s="121" t="e">
        <f t="shared" ref="AJ306" si="1163">AJ305/AJ304</f>
        <v>#DIV/0!</v>
      </c>
      <c r="AK306" s="121" t="e">
        <f t="shared" ref="AK306" si="1164">AK305/AK304</f>
        <v>#DIV/0!</v>
      </c>
      <c r="AL306" s="121" t="e">
        <f t="shared" ref="AL306" si="1165">AL305/AL304</f>
        <v>#DIV/0!</v>
      </c>
      <c r="AM306" s="121" t="e">
        <f t="shared" ref="AM306" si="1166">AM305/AM304</f>
        <v>#DIV/0!</v>
      </c>
      <c r="AN306" s="121" t="e">
        <f t="shared" ref="AN306" si="1167">AN305/AN304</f>
        <v>#DIV/0!</v>
      </c>
      <c r="AO306" s="345" t="e">
        <f t="shared" ref="AO306" si="1168">AO305/AO304</f>
        <v>#DIV/0!</v>
      </c>
      <c r="AP306" s="287"/>
      <c r="AQ306" s="63"/>
      <c r="AR306" s="63"/>
      <c r="AS306" s="63"/>
      <c r="AT306" s="63"/>
      <c r="AU306" s="63"/>
      <c r="AV306" s="63"/>
      <c r="AW306" s="63"/>
      <c r="AX306" s="138"/>
      <c r="AY306" s="138"/>
      <c r="AZ306" s="138"/>
      <c r="BA306" s="138"/>
      <c r="BB306" s="138"/>
      <c r="BC306" s="138"/>
      <c r="BD306" s="138"/>
      <c r="BE306" s="138"/>
      <c r="BF306" s="138"/>
      <c r="BG306" s="138"/>
      <c r="BH306" s="138"/>
      <c r="BI306" s="138"/>
      <c r="BJ306" s="138"/>
      <c r="BK306" s="138"/>
      <c r="BL306" s="138"/>
      <c r="BM306" s="7"/>
    </row>
    <row r="307" spans="1:65" s="52" customFormat="1" ht="20.100000000000001" customHeight="1" x14ac:dyDescent="0.25">
      <c r="A307" s="39"/>
      <c r="B307" s="65"/>
      <c r="C307" s="44" t="s">
        <v>73</v>
      </c>
      <c r="D307" s="63">
        <f>+D304+1</f>
        <v>100</v>
      </c>
      <c r="E307" s="63">
        <v>14</v>
      </c>
      <c r="F307" s="63">
        <v>25</v>
      </c>
      <c r="G307" s="65" t="s">
        <v>503</v>
      </c>
      <c r="H307" s="74">
        <v>0.02</v>
      </c>
      <c r="I307" s="64"/>
      <c r="J307" s="64"/>
      <c r="K307" s="64" t="s">
        <v>121</v>
      </c>
      <c r="L307" s="430" t="s">
        <v>427</v>
      </c>
      <c r="M307" s="63" t="s">
        <v>301</v>
      </c>
      <c r="N307" s="63" t="s">
        <v>342</v>
      </c>
      <c r="O307" s="63" t="s">
        <v>343</v>
      </c>
      <c r="P307" s="126" t="s">
        <v>12</v>
      </c>
      <c r="Q307" s="125">
        <v>0</v>
      </c>
      <c r="R307" s="125">
        <v>0</v>
      </c>
      <c r="S307" s="378">
        <v>0</v>
      </c>
      <c r="T307" s="344"/>
      <c r="U307" s="121"/>
      <c r="V307" s="121"/>
      <c r="W307" s="121"/>
      <c r="X307" s="121"/>
      <c r="Y307" s="121"/>
      <c r="Z307" s="121"/>
      <c r="AA307" s="121">
        <v>0.02</v>
      </c>
      <c r="AB307" s="345"/>
      <c r="AC307" s="276">
        <f>SUM(Q307:AB307)</f>
        <v>0.02</v>
      </c>
      <c r="AD307" s="335">
        <f>+Q307</f>
        <v>0</v>
      </c>
      <c r="AE307" s="315">
        <f>SUM($Q$10:R307)</f>
        <v>14554.29763504097</v>
      </c>
      <c r="AF307" s="315">
        <f>SUM($Q$10:S307)</f>
        <v>22654.973550405295</v>
      </c>
      <c r="AG307" s="315" t="e">
        <f>SUM($Q$10:T307)</f>
        <v>#DIV/0!</v>
      </c>
      <c r="AH307" s="315" t="e">
        <f>SUM($Q$10:U307)</f>
        <v>#DIV/0!</v>
      </c>
      <c r="AI307" s="315" t="e">
        <f>SUM($Q$10:V307)</f>
        <v>#DIV/0!</v>
      </c>
      <c r="AJ307" s="315" t="e">
        <f>SUM($Q$10:W307)</f>
        <v>#DIV/0!</v>
      </c>
      <c r="AK307" s="315" t="e">
        <f>SUM($Q$10:X307)</f>
        <v>#DIV/0!</v>
      </c>
      <c r="AL307" s="315" t="e">
        <f>SUM($Q$10:Y307)</f>
        <v>#DIV/0!</v>
      </c>
      <c r="AM307" s="315" t="e">
        <f>SUM($Q$10:Z307)</f>
        <v>#DIV/0!</v>
      </c>
      <c r="AN307" s="315" t="e">
        <f>SUM($Q$10:AA307)</f>
        <v>#DIV/0!</v>
      </c>
      <c r="AO307" s="336" t="e">
        <f>SUM($Q$10:AB307)</f>
        <v>#DIV/0!</v>
      </c>
      <c r="AP307" s="287"/>
      <c r="AQ307" s="63"/>
      <c r="AR307" s="63"/>
      <c r="AS307" s="63"/>
      <c r="AT307" s="63"/>
      <c r="AU307" s="63"/>
      <c r="AV307" s="63"/>
      <c r="AW307" s="63"/>
      <c r="AX307" s="138"/>
      <c r="AY307" s="138"/>
      <c r="AZ307" s="138"/>
      <c r="BA307" s="138"/>
      <c r="BB307" s="138"/>
      <c r="BC307" s="138"/>
      <c r="BD307" s="138"/>
      <c r="BE307" s="138"/>
      <c r="BF307" s="138"/>
      <c r="BG307" s="138"/>
      <c r="BH307" s="138"/>
      <c r="BI307" s="138"/>
      <c r="BJ307" s="138"/>
      <c r="BK307" s="138"/>
      <c r="BL307" s="138"/>
      <c r="BM307" s="7"/>
    </row>
    <row r="308" spans="1:65" s="52" customFormat="1" ht="20.100000000000001" customHeight="1" x14ac:dyDescent="0.25">
      <c r="A308" s="39"/>
      <c r="B308" s="65"/>
      <c r="C308" s="44" t="s">
        <v>73</v>
      </c>
      <c r="D308" s="65"/>
      <c r="E308" s="65"/>
      <c r="F308" s="63"/>
      <c r="G308" s="65" t="s">
        <v>503</v>
      </c>
      <c r="H308" s="74"/>
      <c r="I308" s="64"/>
      <c r="J308" s="64"/>
      <c r="K308" s="64" t="s">
        <v>121</v>
      </c>
      <c r="L308" s="430" t="s">
        <v>427</v>
      </c>
      <c r="M308" s="63" t="s">
        <v>301</v>
      </c>
      <c r="N308" s="63" t="s">
        <v>342</v>
      </c>
      <c r="O308" s="63" t="s">
        <v>343</v>
      </c>
      <c r="P308" s="126" t="s">
        <v>13</v>
      </c>
      <c r="Q308" s="125">
        <v>0</v>
      </c>
      <c r="R308" s="125">
        <v>0</v>
      </c>
      <c r="S308" s="378">
        <v>0</v>
      </c>
      <c r="T308" s="344"/>
      <c r="U308" s="121"/>
      <c r="V308" s="121"/>
      <c r="W308" s="121"/>
      <c r="X308" s="121"/>
      <c r="Y308" s="121"/>
      <c r="Z308" s="121"/>
      <c r="AA308" s="121"/>
      <c r="AB308" s="345" t="s">
        <v>15</v>
      </c>
      <c r="AC308" s="276">
        <f>SUM(Q308:AB308)</f>
        <v>0</v>
      </c>
      <c r="AD308" s="335">
        <f>+Q308</f>
        <v>0</v>
      </c>
      <c r="AE308" s="315">
        <f>SUM($Q$11:R308)</f>
        <v>14554.29763504097</v>
      </c>
      <c r="AF308" s="315">
        <f>SUM($Q$11:S308)</f>
        <v>22654.973550405295</v>
      </c>
      <c r="AG308" s="315" t="e">
        <f>SUM($Q$11:T308)</f>
        <v>#DIV/0!</v>
      </c>
      <c r="AH308" s="315" t="e">
        <f>SUM($Q$11:U308)</f>
        <v>#DIV/0!</v>
      </c>
      <c r="AI308" s="315" t="e">
        <f>SUM($Q$11:V308)</f>
        <v>#DIV/0!</v>
      </c>
      <c r="AJ308" s="315" t="e">
        <f>SUM($Q$11:W308)</f>
        <v>#DIV/0!</v>
      </c>
      <c r="AK308" s="315" t="e">
        <f>SUM($Q$11:X308)</f>
        <v>#DIV/0!</v>
      </c>
      <c r="AL308" s="315" t="e">
        <f>SUM($Q$11:Y308)</f>
        <v>#DIV/0!</v>
      </c>
      <c r="AM308" s="315" t="e">
        <f>SUM($Q$11:Z308)</f>
        <v>#DIV/0!</v>
      </c>
      <c r="AN308" s="315" t="e">
        <f>SUM($Q$11:AA308)</f>
        <v>#DIV/0!</v>
      </c>
      <c r="AO308" s="336" t="e">
        <f>SUM($Q$11:AB308)</f>
        <v>#DIV/0!</v>
      </c>
      <c r="AP308" s="287"/>
      <c r="AQ308" s="63"/>
      <c r="AR308" s="63"/>
      <c r="AS308" s="63"/>
      <c r="AT308" s="63"/>
      <c r="AU308" s="63"/>
      <c r="AV308" s="63"/>
      <c r="AW308" s="63"/>
      <c r="AX308" s="138"/>
      <c r="AY308" s="138"/>
      <c r="AZ308" s="138"/>
      <c r="BA308" s="138"/>
      <c r="BB308" s="138"/>
      <c r="BC308" s="138"/>
      <c r="BD308" s="138"/>
      <c r="BE308" s="138"/>
      <c r="BF308" s="138"/>
      <c r="BG308" s="138"/>
      <c r="BH308" s="138"/>
      <c r="BI308" s="138"/>
      <c r="BJ308" s="138"/>
      <c r="BK308" s="138"/>
      <c r="BL308" s="138"/>
      <c r="BM308" s="7"/>
    </row>
    <row r="309" spans="1:65" s="52" customFormat="1" ht="20.100000000000001" customHeight="1" x14ac:dyDescent="0.25">
      <c r="A309" s="39"/>
      <c r="B309" s="65"/>
      <c r="C309" s="44" t="s">
        <v>73</v>
      </c>
      <c r="D309" s="65"/>
      <c r="E309" s="65"/>
      <c r="F309" s="63"/>
      <c r="G309" s="65" t="s">
        <v>503</v>
      </c>
      <c r="H309" s="74"/>
      <c r="I309" s="64"/>
      <c r="J309" s="64"/>
      <c r="K309" s="64" t="s">
        <v>121</v>
      </c>
      <c r="L309" s="430" t="s">
        <v>427</v>
      </c>
      <c r="M309" s="63" t="s">
        <v>301</v>
      </c>
      <c r="N309" s="63" t="s">
        <v>342</v>
      </c>
      <c r="O309" s="63" t="s">
        <v>343</v>
      </c>
      <c r="P309" s="126" t="s">
        <v>14</v>
      </c>
      <c r="Q309" s="278">
        <v>0</v>
      </c>
      <c r="R309" s="278">
        <v>0</v>
      </c>
      <c r="S309" s="376">
        <v>0</v>
      </c>
      <c r="T309" s="342" t="e">
        <f t="shared" ref="T309:AB309" si="1169">+T308/T307</f>
        <v>#DIV/0!</v>
      </c>
      <c r="U309" s="278" t="e">
        <f t="shared" si="1169"/>
        <v>#DIV/0!</v>
      </c>
      <c r="V309" s="278" t="e">
        <f t="shared" si="1169"/>
        <v>#DIV/0!</v>
      </c>
      <c r="W309" s="278" t="e">
        <f t="shared" si="1169"/>
        <v>#DIV/0!</v>
      </c>
      <c r="X309" s="278" t="e">
        <f t="shared" si="1169"/>
        <v>#DIV/0!</v>
      </c>
      <c r="Y309" s="278" t="e">
        <f t="shared" si="1169"/>
        <v>#DIV/0!</v>
      </c>
      <c r="Z309" s="278" t="e">
        <f t="shared" si="1169"/>
        <v>#DIV/0!</v>
      </c>
      <c r="AA309" s="278">
        <f t="shared" si="1169"/>
        <v>0</v>
      </c>
      <c r="AB309" s="343" t="e">
        <f t="shared" si="1169"/>
        <v>#VALUE!</v>
      </c>
      <c r="AC309" s="377">
        <f>+AC308/AC307</f>
        <v>0</v>
      </c>
      <c r="AD309" s="344" t="e">
        <f>AD308/AD307</f>
        <v>#DIV/0!</v>
      </c>
      <c r="AE309" s="121">
        <f t="shared" ref="AE309" si="1170">AE308/AE307</f>
        <v>1</v>
      </c>
      <c r="AF309" s="121">
        <f t="shared" ref="AF309" si="1171">AF308/AF307</f>
        <v>1</v>
      </c>
      <c r="AG309" s="121" t="e">
        <f t="shared" ref="AG309" si="1172">AG308/AG307</f>
        <v>#DIV/0!</v>
      </c>
      <c r="AH309" s="121" t="e">
        <f t="shared" ref="AH309" si="1173">AH308/AH307</f>
        <v>#DIV/0!</v>
      </c>
      <c r="AI309" s="121" t="e">
        <f t="shared" ref="AI309" si="1174">AI308/AI307</f>
        <v>#DIV/0!</v>
      </c>
      <c r="AJ309" s="121" t="e">
        <f t="shared" ref="AJ309" si="1175">AJ308/AJ307</f>
        <v>#DIV/0!</v>
      </c>
      <c r="AK309" s="121" t="e">
        <f t="shared" ref="AK309" si="1176">AK308/AK307</f>
        <v>#DIV/0!</v>
      </c>
      <c r="AL309" s="121" t="e">
        <f t="shared" ref="AL309" si="1177">AL308/AL307</f>
        <v>#DIV/0!</v>
      </c>
      <c r="AM309" s="121" t="e">
        <f t="shared" ref="AM309" si="1178">AM308/AM307</f>
        <v>#DIV/0!</v>
      </c>
      <c r="AN309" s="121" t="e">
        <f t="shared" ref="AN309" si="1179">AN308/AN307</f>
        <v>#DIV/0!</v>
      </c>
      <c r="AO309" s="345" t="e">
        <f t="shared" ref="AO309" si="1180">AO308/AO307</f>
        <v>#DIV/0!</v>
      </c>
      <c r="AP309" s="287"/>
      <c r="AQ309" s="63"/>
      <c r="AR309" s="63"/>
      <c r="AS309" s="63"/>
      <c r="AT309" s="63"/>
      <c r="AU309" s="63"/>
      <c r="AV309" s="63"/>
      <c r="AW309" s="63"/>
      <c r="AX309" s="138"/>
      <c r="AY309" s="138"/>
      <c r="AZ309" s="138"/>
      <c r="BA309" s="138"/>
      <c r="BB309" s="138"/>
      <c r="BC309" s="138"/>
      <c r="BD309" s="138"/>
      <c r="BE309" s="138"/>
      <c r="BF309" s="138"/>
      <c r="BG309" s="138"/>
      <c r="BH309" s="138"/>
      <c r="BI309" s="138"/>
      <c r="BJ309" s="138"/>
      <c r="BK309" s="138"/>
      <c r="BL309" s="138"/>
      <c r="BM309" s="7"/>
    </row>
    <row r="310" spans="1:65" s="52" customFormat="1" ht="20.100000000000001" customHeight="1" x14ac:dyDescent="0.25">
      <c r="A310" s="39"/>
      <c r="B310" s="65"/>
      <c r="C310" s="44" t="s">
        <v>73</v>
      </c>
      <c r="D310" s="63">
        <f>+D307+1</f>
        <v>101</v>
      </c>
      <c r="E310" s="63">
        <v>15</v>
      </c>
      <c r="F310" s="63">
        <v>26</v>
      </c>
      <c r="G310" s="65" t="s">
        <v>504</v>
      </c>
      <c r="H310" s="74">
        <v>7.0000000000000007E-2</v>
      </c>
      <c r="I310" s="64"/>
      <c r="J310" s="64"/>
      <c r="K310" s="64" t="s">
        <v>121</v>
      </c>
      <c r="L310" s="430" t="s">
        <v>427</v>
      </c>
      <c r="M310" s="63" t="s">
        <v>301</v>
      </c>
      <c r="N310" s="63" t="s">
        <v>342</v>
      </c>
      <c r="O310" s="63" t="s">
        <v>343</v>
      </c>
      <c r="P310" s="126" t="s">
        <v>12</v>
      </c>
      <c r="Q310" s="125">
        <v>0</v>
      </c>
      <c r="R310" s="125">
        <v>0</v>
      </c>
      <c r="S310" s="378">
        <v>0</v>
      </c>
      <c r="T310" s="344"/>
      <c r="U310" s="121"/>
      <c r="V310" s="121"/>
      <c r="W310" s="121"/>
      <c r="X310" s="121"/>
      <c r="Y310" s="121"/>
      <c r="Z310" s="121"/>
      <c r="AA310" s="121"/>
      <c r="AB310" s="345">
        <v>7.0000000000000007E-2</v>
      </c>
      <c r="AC310" s="276">
        <f>SUM(Q310:AB310)</f>
        <v>7.0000000000000007E-2</v>
      </c>
      <c r="AD310" s="335">
        <f>+Q310</f>
        <v>0</v>
      </c>
      <c r="AE310" s="315">
        <f>SUM($Q$10:R310)</f>
        <v>14554.29763504097</v>
      </c>
      <c r="AF310" s="315">
        <f>SUM($Q$10:S310)</f>
        <v>22654.973550405295</v>
      </c>
      <c r="AG310" s="315" t="e">
        <f>SUM($Q$10:T310)</f>
        <v>#DIV/0!</v>
      </c>
      <c r="AH310" s="315" t="e">
        <f>SUM($Q$10:U310)</f>
        <v>#DIV/0!</v>
      </c>
      <c r="AI310" s="315" t="e">
        <f>SUM($Q$10:V310)</f>
        <v>#DIV/0!</v>
      </c>
      <c r="AJ310" s="315" t="e">
        <f>SUM($Q$10:W310)</f>
        <v>#DIV/0!</v>
      </c>
      <c r="AK310" s="315" t="e">
        <f>SUM($Q$10:X310)</f>
        <v>#DIV/0!</v>
      </c>
      <c r="AL310" s="315" t="e">
        <f>SUM($Q$10:Y310)</f>
        <v>#DIV/0!</v>
      </c>
      <c r="AM310" s="315" t="e">
        <f>SUM($Q$10:Z310)</f>
        <v>#DIV/0!</v>
      </c>
      <c r="AN310" s="315" t="e">
        <f>SUM($Q$10:AA310)</f>
        <v>#DIV/0!</v>
      </c>
      <c r="AO310" s="336" t="e">
        <f>SUM($Q$10:AB310)</f>
        <v>#DIV/0!</v>
      </c>
      <c r="AP310" s="287"/>
      <c r="AQ310" s="63"/>
      <c r="AR310" s="63"/>
      <c r="AS310" s="63"/>
      <c r="AT310" s="63"/>
      <c r="AU310" s="63"/>
      <c r="AV310" s="63"/>
      <c r="AW310" s="63"/>
      <c r="AX310" s="138"/>
      <c r="AY310" s="138"/>
      <c r="AZ310" s="138"/>
      <c r="BA310" s="138"/>
      <c r="BB310" s="138"/>
      <c r="BC310" s="138"/>
      <c r="BD310" s="138"/>
      <c r="BE310" s="138"/>
      <c r="BF310" s="138"/>
      <c r="BG310" s="138"/>
      <c r="BH310" s="138"/>
      <c r="BI310" s="138"/>
      <c r="BJ310" s="138"/>
      <c r="BK310" s="138"/>
      <c r="BL310" s="138"/>
      <c r="BM310" s="7"/>
    </row>
    <row r="311" spans="1:65" s="52" customFormat="1" ht="20.100000000000001" customHeight="1" x14ac:dyDescent="0.25">
      <c r="A311" s="39"/>
      <c r="B311" s="65"/>
      <c r="C311" s="44" t="s">
        <v>73</v>
      </c>
      <c r="D311" s="65"/>
      <c r="E311" s="65"/>
      <c r="F311" s="63"/>
      <c r="G311" s="65" t="s">
        <v>504</v>
      </c>
      <c r="H311" s="74"/>
      <c r="I311" s="64"/>
      <c r="J311" s="64"/>
      <c r="K311" s="64" t="s">
        <v>121</v>
      </c>
      <c r="L311" s="430" t="s">
        <v>427</v>
      </c>
      <c r="M311" s="63" t="s">
        <v>301</v>
      </c>
      <c r="N311" s="63" t="s">
        <v>342</v>
      </c>
      <c r="O311" s="63" t="s">
        <v>343</v>
      </c>
      <c r="P311" s="126" t="s">
        <v>13</v>
      </c>
      <c r="Q311" s="125">
        <v>0</v>
      </c>
      <c r="R311" s="125">
        <v>0</v>
      </c>
      <c r="S311" s="378">
        <v>0</v>
      </c>
      <c r="T311" s="344"/>
      <c r="U311" s="121"/>
      <c r="V311" s="121"/>
      <c r="W311" s="121"/>
      <c r="X311" s="121"/>
      <c r="Y311" s="121"/>
      <c r="Z311" s="121"/>
      <c r="AA311" s="121"/>
      <c r="AB311" s="345"/>
      <c r="AC311" s="276">
        <f>SUM(Q311:AB311)</f>
        <v>0</v>
      </c>
      <c r="AD311" s="335">
        <f>+Q311</f>
        <v>0</v>
      </c>
      <c r="AE311" s="315">
        <f>SUM($Q$11:R311)</f>
        <v>14554.29763504097</v>
      </c>
      <c r="AF311" s="315">
        <f>SUM($Q$11:S311)</f>
        <v>22654.973550405295</v>
      </c>
      <c r="AG311" s="315" t="e">
        <f>SUM($Q$11:T311)</f>
        <v>#DIV/0!</v>
      </c>
      <c r="AH311" s="315" t="e">
        <f>SUM($Q$11:U311)</f>
        <v>#DIV/0!</v>
      </c>
      <c r="AI311" s="315" t="e">
        <f>SUM($Q$11:V311)</f>
        <v>#DIV/0!</v>
      </c>
      <c r="AJ311" s="315" t="e">
        <f>SUM($Q$11:W311)</f>
        <v>#DIV/0!</v>
      </c>
      <c r="AK311" s="315" t="e">
        <f>SUM($Q$11:X311)</f>
        <v>#DIV/0!</v>
      </c>
      <c r="AL311" s="315" t="e">
        <f>SUM($Q$11:Y311)</f>
        <v>#DIV/0!</v>
      </c>
      <c r="AM311" s="315" t="e">
        <f>SUM($Q$11:Z311)</f>
        <v>#DIV/0!</v>
      </c>
      <c r="AN311" s="315" t="e">
        <f>SUM($Q$11:AA311)</f>
        <v>#DIV/0!</v>
      </c>
      <c r="AO311" s="336" t="e">
        <f>SUM($Q$11:AB311)</f>
        <v>#DIV/0!</v>
      </c>
      <c r="AP311" s="287"/>
      <c r="AQ311" s="63"/>
      <c r="AR311" s="63"/>
      <c r="AS311" s="63"/>
      <c r="AT311" s="63"/>
      <c r="AU311" s="63"/>
      <c r="AV311" s="63"/>
      <c r="AW311" s="63"/>
      <c r="AX311" s="138"/>
      <c r="AY311" s="138"/>
      <c r="AZ311" s="138"/>
      <c r="BA311" s="138"/>
      <c r="BB311" s="138"/>
      <c r="BC311" s="138"/>
      <c r="BD311" s="138"/>
      <c r="BE311" s="138"/>
      <c r="BF311" s="138"/>
      <c r="BG311" s="138"/>
      <c r="BH311" s="138"/>
      <c r="BI311" s="138"/>
      <c r="BJ311" s="138"/>
      <c r="BK311" s="138"/>
      <c r="BL311" s="138"/>
      <c r="BM311" s="7"/>
    </row>
    <row r="312" spans="1:65" s="52" customFormat="1" ht="20.100000000000001" customHeight="1" thickBot="1" x14ac:dyDescent="0.3">
      <c r="A312" s="91"/>
      <c r="B312" s="113"/>
      <c r="C312" s="199" t="s">
        <v>73</v>
      </c>
      <c r="D312" s="113"/>
      <c r="E312" s="113"/>
      <c r="F312" s="109"/>
      <c r="G312" s="113" t="s">
        <v>504</v>
      </c>
      <c r="H312" s="219">
        <f>SUBTOTAL(9,H295:H310)</f>
        <v>0.25</v>
      </c>
      <c r="I312" s="114"/>
      <c r="J312" s="114"/>
      <c r="K312" s="114" t="s">
        <v>121</v>
      </c>
      <c r="L312" s="438" t="s">
        <v>427</v>
      </c>
      <c r="M312" s="109" t="s">
        <v>301</v>
      </c>
      <c r="N312" s="109" t="s">
        <v>342</v>
      </c>
      <c r="O312" s="109" t="s">
        <v>343</v>
      </c>
      <c r="P312" s="341" t="s">
        <v>14</v>
      </c>
      <c r="Q312" s="270">
        <v>0</v>
      </c>
      <c r="R312" s="270">
        <v>0</v>
      </c>
      <c r="S312" s="271">
        <v>0</v>
      </c>
      <c r="T312" s="342" t="e">
        <f t="shared" ref="T312:AB312" si="1181">+T311/T310</f>
        <v>#DIV/0!</v>
      </c>
      <c r="U312" s="278" t="e">
        <f t="shared" si="1181"/>
        <v>#DIV/0!</v>
      </c>
      <c r="V312" s="278" t="e">
        <f t="shared" si="1181"/>
        <v>#DIV/0!</v>
      </c>
      <c r="W312" s="278" t="e">
        <f t="shared" si="1181"/>
        <v>#DIV/0!</v>
      </c>
      <c r="X312" s="278" t="e">
        <f t="shared" si="1181"/>
        <v>#DIV/0!</v>
      </c>
      <c r="Y312" s="278" t="e">
        <f t="shared" si="1181"/>
        <v>#DIV/0!</v>
      </c>
      <c r="Z312" s="278" t="e">
        <f t="shared" si="1181"/>
        <v>#DIV/0!</v>
      </c>
      <c r="AA312" s="278" t="e">
        <f t="shared" si="1181"/>
        <v>#DIV/0!</v>
      </c>
      <c r="AB312" s="343">
        <f t="shared" si="1181"/>
        <v>0</v>
      </c>
      <c r="AC312" s="277">
        <f>+AC311/AC310</f>
        <v>0</v>
      </c>
      <c r="AD312" s="344" t="e">
        <f>AD311/AD310</f>
        <v>#DIV/0!</v>
      </c>
      <c r="AE312" s="121">
        <f t="shared" ref="AE312" si="1182">AE311/AE310</f>
        <v>1</v>
      </c>
      <c r="AF312" s="121">
        <f t="shared" ref="AF312" si="1183">AF311/AF310</f>
        <v>1</v>
      </c>
      <c r="AG312" s="121" t="e">
        <f t="shared" ref="AG312" si="1184">AG311/AG310</f>
        <v>#DIV/0!</v>
      </c>
      <c r="AH312" s="121" t="e">
        <f t="shared" ref="AH312" si="1185">AH311/AH310</f>
        <v>#DIV/0!</v>
      </c>
      <c r="AI312" s="121" t="e">
        <f t="shared" ref="AI312" si="1186">AI311/AI310</f>
        <v>#DIV/0!</v>
      </c>
      <c r="AJ312" s="121" t="e">
        <f t="shared" ref="AJ312" si="1187">AJ311/AJ310</f>
        <v>#DIV/0!</v>
      </c>
      <c r="AK312" s="121" t="e">
        <f t="shared" ref="AK312" si="1188">AK311/AK310</f>
        <v>#DIV/0!</v>
      </c>
      <c r="AL312" s="121" t="e">
        <f t="shared" ref="AL312" si="1189">AL311/AL310</f>
        <v>#DIV/0!</v>
      </c>
      <c r="AM312" s="121" t="e">
        <f t="shared" ref="AM312" si="1190">AM311/AM310</f>
        <v>#DIV/0!</v>
      </c>
      <c r="AN312" s="121" t="e">
        <f t="shared" ref="AN312" si="1191">AN311/AN310</f>
        <v>#DIV/0!</v>
      </c>
      <c r="AO312" s="345" t="e">
        <f t="shared" ref="AO312" si="1192">AO311/AO310</f>
        <v>#DIV/0!</v>
      </c>
      <c r="AP312" s="379"/>
      <c r="AQ312" s="109"/>
      <c r="AR312" s="109"/>
      <c r="AS312" s="109"/>
      <c r="AT312" s="109"/>
      <c r="AU312" s="109"/>
      <c r="AV312" s="109"/>
      <c r="AW312" s="109"/>
      <c r="AX312" s="92"/>
      <c r="AY312" s="92"/>
      <c r="AZ312" s="92"/>
      <c r="BA312" s="92"/>
      <c r="BB312" s="92"/>
      <c r="BC312" s="92"/>
      <c r="BD312" s="92"/>
      <c r="BE312" s="92"/>
      <c r="BF312" s="92"/>
      <c r="BG312" s="92"/>
      <c r="BH312" s="92"/>
      <c r="BI312" s="92"/>
      <c r="BJ312" s="92"/>
      <c r="BK312" s="92"/>
      <c r="BL312" s="92"/>
      <c r="BM312" s="202"/>
    </row>
    <row r="313" spans="1:65" ht="20.100000000000001" customHeight="1" x14ac:dyDescent="0.25">
      <c r="A313" s="104"/>
      <c r="B313" s="111" t="s">
        <v>102</v>
      </c>
      <c r="C313" s="105"/>
      <c r="D313" s="63">
        <f>+D310+1</f>
        <v>102</v>
      </c>
      <c r="E313" s="107">
        <v>61</v>
      </c>
      <c r="F313" s="107">
        <v>27</v>
      </c>
      <c r="G313" s="305" t="s">
        <v>1155</v>
      </c>
      <c r="H313" s="171" t="s">
        <v>486</v>
      </c>
      <c r="I313" s="106" t="s">
        <v>45</v>
      </c>
      <c r="J313" s="106" t="s">
        <v>116</v>
      </c>
      <c r="K313" s="106" t="s">
        <v>120</v>
      </c>
      <c r="L313" s="439" t="s">
        <v>427</v>
      </c>
      <c r="M313" s="107" t="s">
        <v>301</v>
      </c>
      <c r="N313" s="107" t="s">
        <v>342</v>
      </c>
      <c r="O313" s="107" t="s">
        <v>343</v>
      </c>
      <c r="P313" s="272" t="s">
        <v>12</v>
      </c>
      <c r="Q313" s="216">
        <v>0.05</v>
      </c>
      <c r="R313" s="216">
        <v>0.1</v>
      </c>
      <c r="S313" s="216">
        <v>0.1</v>
      </c>
      <c r="T313" s="125">
        <v>0.05</v>
      </c>
      <c r="U313" s="125">
        <v>0.1</v>
      </c>
      <c r="V313" s="125">
        <v>0.1</v>
      </c>
      <c r="W313" s="125">
        <v>0.05</v>
      </c>
      <c r="X313" s="125">
        <v>0.1</v>
      </c>
      <c r="Y313" s="125">
        <v>0.1</v>
      </c>
      <c r="Z313" s="125">
        <v>0.05</v>
      </c>
      <c r="AA313" s="125">
        <v>0.1</v>
      </c>
      <c r="AB313" s="125">
        <v>0.1</v>
      </c>
      <c r="AC313" s="380">
        <f>SUM(Q313:AB313)</f>
        <v>1</v>
      </c>
      <c r="AD313" s="294">
        <f>+Q313</f>
        <v>0.05</v>
      </c>
      <c r="AE313" s="315">
        <f>SUM($Q$10:R313)</f>
        <v>14554.44763504097</v>
      </c>
      <c r="AF313" s="315">
        <f>SUM($Q$10:S313)</f>
        <v>22655.223550405291</v>
      </c>
      <c r="AG313" s="315" t="e">
        <f>SUM($Q$10:T313)</f>
        <v>#DIV/0!</v>
      </c>
      <c r="AH313" s="315" t="e">
        <f>SUM($Q$10:U313)</f>
        <v>#DIV/0!</v>
      </c>
      <c r="AI313" s="315" t="e">
        <f>SUM($Q$10:V313)</f>
        <v>#DIV/0!</v>
      </c>
      <c r="AJ313" s="315" t="e">
        <f>SUM($Q$10:W313)</f>
        <v>#DIV/0!</v>
      </c>
      <c r="AK313" s="315" t="e">
        <f>SUM($Q$10:X313)</f>
        <v>#DIV/0!</v>
      </c>
      <c r="AL313" s="315" t="e">
        <f>SUM($Q$10:Y313)</f>
        <v>#DIV/0!</v>
      </c>
      <c r="AM313" s="315" t="e">
        <f>SUM($Q$10:Z313)</f>
        <v>#DIV/0!</v>
      </c>
      <c r="AN313" s="315" t="e">
        <f>SUM($Q$10:AA313)</f>
        <v>#DIV/0!</v>
      </c>
      <c r="AO313" s="315" t="e">
        <f>SUM($Q$10:AB313)</f>
        <v>#DIV/0!</v>
      </c>
      <c r="AP313" s="107"/>
      <c r="AQ313" s="107"/>
      <c r="AR313" s="107"/>
      <c r="AS313" s="107"/>
      <c r="AT313" s="107"/>
      <c r="AU313" s="107"/>
      <c r="AV313" s="107"/>
      <c r="AW313" s="107"/>
      <c r="AX313" s="105"/>
      <c r="AY313" s="105"/>
      <c r="AZ313" s="105"/>
      <c r="BA313" s="105"/>
      <c r="BB313" s="105"/>
      <c r="BC313" s="105"/>
      <c r="BD313" s="105"/>
      <c r="BE313" s="105"/>
      <c r="BF313" s="105"/>
      <c r="BG313" s="105"/>
      <c r="BH313" s="105"/>
      <c r="BI313" s="105"/>
      <c r="BJ313" s="105"/>
      <c r="BK313" s="105"/>
      <c r="BL313" s="105"/>
      <c r="BM313" s="198"/>
    </row>
    <row r="314" spans="1:65" s="52" customFormat="1" ht="20.100000000000001" customHeight="1" x14ac:dyDescent="0.25">
      <c r="A314" s="39"/>
      <c r="B314" s="65"/>
      <c r="C314" s="138"/>
      <c r="D314" s="63"/>
      <c r="E314" s="63"/>
      <c r="F314" s="63"/>
      <c r="G314" s="302" t="s">
        <v>1155</v>
      </c>
      <c r="H314" s="74"/>
      <c r="I314" s="64"/>
      <c r="J314" s="64"/>
      <c r="K314" s="64" t="s">
        <v>120</v>
      </c>
      <c r="L314" s="430" t="s">
        <v>427</v>
      </c>
      <c r="M314" s="63" t="s">
        <v>301</v>
      </c>
      <c r="N314" s="63" t="s">
        <v>342</v>
      </c>
      <c r="O314" s="63" t="s">
        <v>343</v>
      </c>
      <c r="P314" s="126" t="s">
        <v>13</v>
      </c>
      <c r="Q314" s="125">
        <v>0.05</v>
      </c>
      <c r="R314" s="125">
        <v>0.1</v>
      </c>
      <c r="S314" s="125">
        <v>0.1</v>
      </c>
      <c r="T314" s="125"/>
      <c r="U314" s="125"/>
      <c r="V314" s="125"/>
      <c r="W314" s="125"/>
      <c r="X314" s="125"/>
      <c r="Y314" s="125"/>
      <c r="Z314" s="129"/>
      <c r="AA314" s="125"/>
      <c r="AB314" s="125"/>
      <c r="AC314" s="295">
        <f>SUM(Q314:AB314)</f>
        <v>0.25</v>
      </c>
      <c r="AD314" s="294">
        <f>+Q314</f>
        <v>0.05</v>
      </c>
      <c r="AE314" s="315">
        <f>SUM($Q$11:R314)</f>
        <v>14554.597635040969</v>
      </c>
      <c r="AF314" s="315">
        <f>SUM($Q$11:S314)</f>
        <v>22655.473550405288</v>
      </c>
      <c r="AG314" s="315" t="e">
        <f>SUM($Q$11:T314)</f>
        <v>#DIV/0!</v>
      </c>
      <c r="AH314" s="315" t="e">
        <f>SUM($Q$11:U314)</f>
        <v>#DIV/0!</v>
      </c>
      <c r="AI314" s="315" t="e">
        <f>SUM($Q$11:V314)</f>
        <v>#DIV/0!</v>
      </c>
      <c r="AJ314" s="315" t="e">
        <f>SUM($Q$11:W314)</f>
        <v>#DIV/0!</v>
      </c>
      <c r="AK314" s="315" t="e">
        <f>SUM($Q$11:X314)</f>
        <v>#DIV/0!</v>
      </c>
      <c r="AL314" s="315" t="e">
        <f>SUM($Q$11:Y314)</f>
        <v>#DIV/0!</v>
      </c>
      <c r="AM314" s="315" t="e">
        <f>SUM($Q$11:Z314)</f>
        <v>#DIV/0!</v>
      </c>
      <c r="AN314" s="315" t="e">
        <f>SUM($Q$11:AA314)</f>
        <v>#DIV/0!</v>
      </c>
      <c r="AO314" s="315" t="e">
        <f>SUM($Q$11:AB314)</f>
        <v>#DIV/0!</v>
      </c>
      <c r="AP314" s="63" t="s">
        <v>644</v>
      </c>
      <c r="AQ314" s="63" t="s">
        <v>645</v>
      </c>
      <c r="AR314" s="63" t="s">
        <v>644</v>
      </c>
      <c r="AS314" s="63" t="s">
        <v>645</v>
      </c>
      <c r="AT314" s="63" t="s">
        <v>1013</v>
      </c>
      <c r="AU314" s="63" t="s">
        <v>1014</v>
      </c>
      <c r="AV314" s="63"/>
      <c r="AW314" s="63"/>
      <c r="AX314" s="138"/>
      <c r="AY314" s="138"/>
      <c r="AZ314" s="138"/>
      <c r="BA314" s="138"/>
      <c r="BB314" s="138"/>
      <c r="BC314" s="138"/>
      <c r="BD314" s="138"/>
      <c r="BE314" s="138"/>
      <c r="BF314" s="138"/>
      <c r="BG314" s="138"/>
      <c r="BH314" s="138"/>
      <c r="BI314" s="138"/>
      <c r="BJ314" s="138"/>
      <c r="BK314" s="138"/>
      <c r="BL314" s="138"/>
      <c r="BM314" s="7"/>
    </row>
    <row r="315" spans="1:65" s="52" customFormat="1" ht="20.100000000000001" customHeight="1" x14ac:dyDescent="0.25">
      <c r="A315" s="39"/>
      <c r="B315" s="65"/>
      <c r="C315" s="138"/>
      <c r="D315" s="63"/>
      <c r="E315" s="63"/>
      <c r="F315" s="63"/>
      <c r="G315" s="302" t="s">
        <v>1155</v>
      </c>
      <c r="H315" s="74"/>
      <c r="I315" s="64"/>
      <c r="J315" s="64"/>
      <c r="K315" s="64" t="s">
        <v>120</v>
      </c>
      <c r="L315" s="430" t="s">
        <v>427</v>
      </c>
      <c r="M315" s="63" t="s">
        <v>301</v>
      </c>
      <c r="N315" s="63" t="s">
        <v>342</v>
      </c>
      <c r="O315" s="63" t="s">
        <v>343</v>
      </c>
      <c r="P315" s="126" t="s">
        <v>14</v>
      </c>
      <c r="Q315" s="278">
        <f t="shared" ref="Q315:AB315" si="1193">+Q314/Q313</f>
        <v>1</v>
      </c>
      <c r="R315" s="278">
        <f t="shared" si="1193"/>
        <v>1</v>
      </c>
      <c r="S315" s="278">
        <f t="shared" si="1193"/>
        <v>1</v>
      </c>
      <c r="T315" s="278">
        <f t="shared" si="1193"/>
        <v>0</v>
      </c>
      <c r="U315" s="278">
        <f t="shared" si="1193"/>
        <v>0</v>
      </c>
      <c r="V315" s="278">
        <f t="shared" si="1193"/>
        <v>0</v>
      </c>
      <c r="W315" s="278">
        <f t="shared" si="1193"/>
        <v>0</v>
      </c>
      <c r="X315" s="278">
        <f t="shared" si="1193"/>
        <v>0</v>
      </c>
      <c r="Y315" s="278">
        <f t="shared" si="1193"/>
        <v>0</v>
      </c>
      <c r="Z315" s="278">
        <f t="shared" si="1193"/>
        <v>0</v>
      </c>
      <c r="AA315" s="278">
        <f t="shared" si="1193"/>
        <v>0</v>
      </c>
      <c r="AB315" s="278">
        <f t="shared" si="1193"/>
        <v>0</v>
      </c>
      <c r="AC315" s="278">
        <f>+AC314/AC313</f>
        <v>0.25</v>
      </c>
      <c r="AD315" s="121">
        <f>AD314/AD313</f>
        <v>1</v>
      </c>
      <c r="AE315" s="121">
        <f t="shared" ref="AE315" si="1194">AE314/AE313</f>
        <v>1.0000103061279797</v>
      </c>
      <c r="AF315" s="121">
        <f t="shared" ref="AF315" si="1195">AF314/AF313</f>
        <v>1.0000110349827023</v>
      </c>
      <c r="AG315" s="121" t="e">
        <f t="shared" ref="AG315" si="1196">AG314/AG313</f>
        <v>#DIV/0!</v>
      </c>
      <c r="AH315" s="121" t="e">
        <f t="shared" ref="AH315" si="1197">AH314/AH313</f>
        <v>#DIV/0!</v>
      </c>
      <c r="AI315" s="121" t="e">
        <f t="shared" ref="AI315" si="1198">AI314/AI313</f>
        <v>#DIV/0!</v>
      </c>
      <c r="AJ315" s="121" t="e">
        <f t="shared" ref="AJ315" si="1199">AJ314/AJ313</f>
        <v>#DIV/0!</v>
      </c>
      <c r="AK315" s="121" t="e">
        <f t="shared" ref="AK315" si="1200">AK314/AK313</f>
        <v>#DIV/0!</v>
      </c>
      <c r="AL315" s="121" t="e">
        <f t="shared" ref="AL315" si="1201">AL314/AL313</f>
        <v>#DIV/0!</v>
      </c>
      <c r="AM315" s="121" t="e">
        <f t="shared" ref="AM315" si="1202">AM314/AM313</f>
        <v>#DIV/0!</v>
      </c>
      <c r="AN315" s="121" t="e">
        <f t="shared" ref="AN315" si="1203">AN314/AN313</f>
        <v>#DIV/0!</v>
      </c>
      <c r="AO315" s="121" t="e">
        <f t="shared" ref="AO315" si="1204">AO314/AO313</f>
        <v>#DIV/0!</v>
      </c>
      <c r="AP315" s="63"/>
      <c r="AQ315" s="63"/>
      <c r="AR315" s="63"/>
      <c r="AS315" s="63"/>
      <c r="AT315" s="63"/>
      <c r="AU315" s="63"/>
      <c r="AV315" s="63"/>
      <c r="AW315" s="63"/>
      <c r="AX315" s="138"/>
      <c r="AY315" s="138"/>
      <c r="AZ315" s="138"/>
      <c r="BA315" s="138"/>
      <c r="BB315" s="138"/>
      <c r="BC315" s="138"/>
      <c r="BD315" s="138"/>
      <c r="BE315" s="138"/>
      <c r="BF315" s="138"/>
      <c r="BG315" s="138"/>
      <c r="BH315" s="138"/>
      <c r="BI315" s="138"/>
      <c r="BJ315" s="138"/>
      <c r="BK315" s="138"/>
      <c r="BL315" s="138"/>
      <c r="BM315" s="7"/>
    </row>
    <row r="316" spans="1:65" ht="20.100000000000001" customHeight="1" x14ac:dyDescent="0.25">
      <c r="A316" s="39"/>
      <c r="B316" s="65" t="s">
        <v>102</v>
      </c>
      <c r="C316" s="138"/>
      <c r="D316" s="63">
        <f>+D313+1</f>
        <v>103</v>
      </c>
      <c r="E316" s="63">
        <v>62</v>
      </c>
      <c r="F316" s="63">
        <v>28</v>
      </c>
      <c r="G316" s="302" t="s">
        <v>1156</v>
      </c>
      <c r="H316" s="74" t="s">
        <v>487</v>
      </c>
      <c r="I316" s="64" t="s">
        <v>45</v>
      </c>
      <c r="J316" s="64" t="s">
        <v>116</v>
      </c>
      <c r="K316" s="64" t="s">
        <v>120</v>
      </c>
      <c r="L316" s="430" t="s">
        <v>427</v>
      </c>
      <c r="M316" s="63" t="s">
        <v>301</v>
      </c>
      <c r="N316" s="63" t="s">
        <v>342</v>
      </c>
      <c r="O316" s="63" t="s">
        <v>343</v>
      </c>
      <c r="P316" s="126" t="s">
        <v>12</v>
      </c>
      <c r="Q316" s="125">
        <v>0</v>
      </c>
      <c r="R316" s="125">
        <v>0</v>
      </c>
      <c r="S316" s="125">
        <v>0.25</v>
      </c>
      <c r="T316" s="125">
        <v>0.05</v>
      </c>
      <c r="U316" s="125">
        <v>0.1</v>
      </c>
      <c r="V316" s="125">
        <v>0.1</v>
      </c>
      <c r="W316" s="125">
        <v>0.05</v>
      </c>
      <c r="X316" s="125">
        <v>0.1</v>
      </c>
      <c r="Y316" s="125">
        <v>0.1</v>
      </c>
      <c r="Z316" s="125">
        <v>0.05</v>
      </c>
      <c r="AA316" s="125">
        <v>0.1</v>
      </c>
      <c r="AB316" s="125">
        <v>0.1</v>
      </c>
      <c r="AC316" s="295">
        <f>SUM(Q316:AB316)</f>
        <v>1</v>
      </c>
      <c r="AD316" s="294">
        <f>+Q316</f>
        <v>0</v>
      </c>
      <c r="AE316" s="315">
        <f>SUM($Q$10:R316)</f>
        <v>14556.597635040969</v>
      </c>
      <c r="AF316" s="315">
        <f>SUM($Q$10:S316)</f>
        <v>22658.723550405288</v>
      </c>
      <c r="AG316" s="315" t="e">
        <f>SUM($Q$10:T316)</f>
        <v>#DIV/0!</v>
      </c>
      <c r="AH316" s="315" t="e">
        <f>SUM($Q$10:U316)</f>
        <v>#DIV/0!</v>
      </c>
      <c r="AI316" s="315" t="e">
        <f>SUM($Q$10:V316)</f>
        <v>#DIV/0!</v>
      </c>
      <c r="AJ316" s="315" t="e">
        <f>SUM($Q$10:W316)</f>
        <v>#DIV/0!</v>
      </c>
      <c r="AK316" s="315" t="e">
        <f>SUM($Q$10:X316)</f>
        <v>#DIV/0!</v>
      </c>
      <c r="AL316" s="315" t="e">
        <f>SUM($Q$10:Y316)</f>
        <v>#DIV/0!</v>
      </c>
      <c r="AM316" s="315" t="e">
        <f>SUM($Q$10:Z316)</f>
        <v>#DIV/0!</v>
      </c>
      <c r="AN316" s="315" t="e">
        <f>SUM($Q$10:AA316)</f>
        <v>#DIV/0!</v>
      </c>
      <c r="AO316" s="315" t="e">
        <f>SUM($Q$10:AB316)</f>
        <v>#DIV/0!</v>
      </c>
      <c r="AP316" s="63"/>
      <c r="AQ316" s="63"/>
      <c r="AR316" s="63"/>
      <c r="AS316" s="63"/>
      <c r="AT316" s="63"/>
      <c r="AU316" s="63"/>
      <c r="AV316" s="63"/>
      <c r="AW316" s="63"/>
      <c r="AX316" s="138"/>
      <c r="AY316" s="138"/>
      <c r="AZ316" s="138"/>
      <c r="BA316" s="138"/>
      <c r="BB316" s="138"/>
      <c r="BC316" s="138"/>
      <c r="BD316" s="138"/>
      <c r="BE316" s="138"/>
      <c r="BF316" s="138"/>
      <c r="BG316" s="138"/>
      <c r="BH316" s="138"/>
      <c r="BI316" s="138"/>
      <c r="BJ316" s="138"/>
      <c r="BK316" s="138"/>
      <c r="BL316" s="138"/>
      <c r="BM316" s="7"/>
    </row>
    <row r="317" spans="1:65" s="52" customFormat="1" ht="20.100000000000001" customHeight="1" x14ac:dyDescent="0.25">
      <c r="A317" s="39"/>
      <c r="B317" s="65"/>
      <c r="C317" s="138"/>
      <c r="D317" s="63"/>
      <c r="E317" s="63"/>
      <c r="F317" s="63"/>
      <c r="G317" s="302" t="s">
        <v>1156</v>
      </c>
      <c r="H317" s="74"/>
      <c r="I317" s="64"/>
      <c r="J317" s="64"/>
      <c r="K317" s="64" t="s">
        <v>120</v>
      </c>
      <c r="L317" s="430" t="s">
        <v>427</v>
      </c>
      <c r="M317" s="63" t="s">
        <v>301</v>
      </c>
      <c r="N317" s="63" t="s">
        <v>342</v>
      </c>
      <c r="O317" s="63" t="s">
        <v>343</v>
      </c>
      <c r="P317" s="126" t="s">
        <v>13</v>
      </c>
      <c r="Q317" s="125">
        <v>0</v>
      </c>
      <c r="R317" s="125">
        <v>0</v>
      </c>
      <c r="S317" s="125">
        <v>0.25</v>
      </c>
      <c r="T317" s="125"/>
      <c r="U317" s="125"/>
      <c r="V317" s="125"/>
      <c r="W317" s="125"/>
      <c r="X317" s="125"/>
      <c r="Y317" s="125"/>
      <c r="Z317" s="129"/>
      <c r="AA317" s="125"/>
      <c r="AB317" s="125"/>
      <c r="AC317" s="295">
        <f>SUM(Q317:AB317)</f>
        <v>0.25</v>
      </c>
      <c r="AD317" s="294">
        <f>+Q317</f>
        <v>0</v>
      </c>
      <c r="AE317" s="315">
        <f>SUM($Q$11:R317)</f>
        <v>14556.597635040969</v>
      </c>
      <c r="AF317" s="315">
        <f>SUM($Q$11:S317)</f>
        <v>22658.973550405288</v>
      </c>
      <c r="AG317" s="315" t="e">
        <f>SUM($Q$11:T317)</f>
        <v>#DIV/0!</v>
      </c>
      <c r="AH317" s="315" t="e">
        <f>SUM($Q$11:U317)</f>
        <v>#DIV/0!</v>
      </c>
      <c r="AI317" s="315" t="e">
        <f>SUM($Q$11:V317)</f>
        <v>#DIV/0!</v>
      </c>
      <c r="AJ317" s="315" t="e">
        <f>SUM($Q$11:W317)</f>
        <v>#DIV/0!</v>
      </c>
      <c r="AK317" s="315" t="e">
        <f>SUM($Q$11:X317)</f>
        <v>#DIV/0!</v>
      </c>
      <c r="AL317" s="315" t="e">
        <f>SUM($Q$11:Y317)</f>
        <v>#DIV/0!</v>
      </c>
      <c r="AM317" s="315" t="e">
        <f>SUM($Q$11:Z317)</f>
        <v>#DIV/0!</v>
      </c>
      <c r="AN317" s="315" t="e">
        <f>SUM($Q$11:AA317)</f>
        <v>#DIV/0!</v>
      </c>
      <c r="AO317" s="315" t="e">
        <f>SUM($Q$11:AB317)</f>
        <v>#DIV/0!</v>
      </c>
      <c r="AP317" s="63"/>
      <c r="AQ317" s="63"/>
      <c r="AR317" s="63"/>
      <c r="AS317" s="63"/>
      <c r="AT317" s="63" t="s">
        <v>1066</v>
      </c>
      <c r="AU317" s="63" t="s">
        <v>1067</v>
      </c>
      <c r="AV317" s="63"/>
      <c r="AW317" s="63"/>
      <c r="AX317" s="138"/>
      <c r="AY317" s="138"/>
      <c r="AZ317" s="138"/>
      <c r="BA317" s="138"/>
      <c r="BB317" s="138"/>
      <c r="BC317" s="138"/>
      <c r="BD317" s="138"/>
      <c r="BE317" s="138"/>
      <c r="BF317" s="138"/>
      <c r="BG317" s="138"/>
      <c r="BH317" s="138"/>
      <c r="BI317" s="138"/>
      <c r="BJ317" s="138"/>
      <c r="BK317" s="138"/>
      <c r="BL317" s="138"/>
      <c r="BM317" s="7"/>
    </row>
    <row r="318" spans="1:65" s="52" customFormat="1" ht="20.100000000000001" customHeight="1" x14ac:dyDescent="0.25">
      <c r="A318" s="39"/>
      <c r="B318" s="65"/>
      <c r="C318" s="138"/>
      <c r="D318" s="63"/>
      <c r="E318" s="63"/>
      <c r="F318" s="63"/>
      <c r="G318" s="302" t="s">
        <v>1156</v>
      </c>
      <c r="H318" s="74"/>
      <c r="I318" s="64"/>
      <c r="J318" s="64"/>
      <c r="K318" s="64" t="s">
        <v>120</v>
      </c>
      <c r="L318" s="430" t="s">
        <v>427</v>
      </c>
      <c r="M318" s="63" t="s">
        <v>301</v>
      </c>
      <c r="N318" s="63" t="s">
        <v>342</v>
      </c>
      <c r="O318" s="63" t="s">
        <v>343</v>
      </c>
      <c r="P318" s="126" t="s">
        <v>14</v>
      </c>
      <c r="Q318" s="278">
        <v>0</v>
      </c>
      <c r="R318" s="278">
        <v>0</v>
      </c>
      <c r="S318" s="278">
        <f t="shared" ref="S318:AB318" si="1205">+S317/S316</f>
        <v>1</v>
      </c>
      <c r="T318" s="278">
        <f t="shared" si="1205"/>
        <v>0</v>
      </c>
      <c r="U318" s="278">
        <f t="shared" si="1205"/>
        <v>0</v>
      </c>
      <c r="V318" s="278">
        <f t="shared" si="1205"/>
        <v>0</v>
      </c>
      <c r="W318" s="278">
        <f t="shared" si="1205"/>
        <v>0</v>
      </c>
      <c r="X318" s="278">
        <f t="shared" si="1205"/>
        <v>0</v>
      </c>
      <c r="Y318" s="278">
        <f t="shared" si="1205"/>
        <v>0</v>
      </c>
      <c r="Z318" s="278">
        <f t="shared" si="1205"/>
        <v>0</v>
      </c>
      <c r="AA318" s="278">
        <f t="shared" si="1205"/>
        <v>0</v>
      </c>
      <c r="AB318" s="278">
        <f t="shared" si="1205"/>
        <v>0</v>
      </c>
      <c r="AC318" s="278">
        <f>+AC317/AC316</f>
        <v>0.25</v>
      </c>
      <c r="AD318" s="121" t="e">
        <f>AD317/AD316</f>
        <v>#DIV/0!</v>
      </c>
      <c r="AE318" s="121">
        <f t="shared" ref="AE318" si="1206">AE317/AE316</f>
        <v>1</v>
      </c>
      <c r="AF318" s="121">
        <f t="shared" ref="AF318" si="1207">AF317/AF316</f>
        <v>1.000011033278174</v>
      </c>
      <c r="AG318" s="121" t="e">
        <f t="shared" ref="AG318" si="1208">AG317/AG316</f>
        <v>#DIV/0!</v>
      </c>
      <c r="AH318" s="121" t="e">
        <f t="shared" ref="AH318" si="1209">AH317/AH316</f>
        <v>#DIV/0!</v>
      </c>
      <c r="AI318" s="121" t="e">
        <f t="shared" ref="AI318" si="1210">AI317/AI316</f>
        <v>#DIV/0!</v>
      </c>
      <c r="AJ318" s="121" t="e">
        <f t="shared" ref="AJ318" si="1211">AJ317/AJ316</f>
        <v>#DIV/0!</v>
      </c>
      <c r="AK318" s="121" t="e">
        <f t="shared" ref="AK318" si="1212">AK317/AK316</f>
        <v>#DIV/0!</v>
      </c>
      <c r="AL318" s="121" t="e">
        <f t="shared" ref="AL318" si="1213">AL317/AL316</f>
        <v>#DIV/0!</v>
      </c>
      <c r="AM318" s="121" t="e">
        <f t="shared" ref="AM318" si="1214">AM317/AM316</f>
        <v>#DIV/0!</v>
      </c>
      <c r="AN318" s="121" t="e">
        <f t="shared" ref="AN318" si="1215">AN317/AN316</f>
        <v>#DIV/0!</v>
      </c>
      <c r="AO318" s="121" t="e">
        <f t="shared" ref="AO318" si="1216">AO317/AO316</f>
        <v>#DIV/0!</v>
      </c>
      <c r="AP318" s="63"/>
      <c r="AQ318" s="63"/>
      <c r="AR318" s="63"/>
      <c r="AS318" s="63"/>
      <c r="AT318" s="63"/>
      <c r="AU318" s="63"/>
      <c r="AV318" s="63"/>
      <c r="AW318" s="63"/>
      <c r="AX318" s="138"/>
      <c r="AY318" s="138"/>
      <c r="AZ318" s="138"/>
      <c r="BA318" s="138"/>
      <c r="BB318" s="138"/>
      <c r="BC318" s="138"/>
      <c r="BD318" s="138"/>
      <c r="BE318" s="138"/>
      <c r="BF318" s="138"/>
      <c r="BG318" s="138"/>
      <c r="BH318" s="138"/>
      <c r="BI318" s="138"/>
      <c r="BJ318" s="138"/>
      <c r="BK318" s="138"/>
      <c r="BL318" s="138"/>
      <c r="BM318" s="7"/>
    </row>
    <row r="319" spans="1:65" ht="20.100000000000001" customHeight="1" x14ac:dyDescent="0.25">
      <c r="A319" s="39"/>
      <c r="B319" s="65" t="s">
        <v>102</v>
      </c>
      <c r="C319" s="138"/>
      <c r="D319" s="63">
        <f>+D316+1</f>
        <v>104</v>
      </c>
      <c r="E319" s="63">
        <v>63</v>
      </c>
      <c r="F319" s="63">
        <v>29</v>
      </c>
      <c r="G319" s="432" t="s">
        <v>1157</v>
      </c>
      <c r="H319" s="74" t="s">
        <v>488</v>
      </c>
      <c r="I319" s="64" t="s">
        <v>45</v>
      </c>
      <c r="J319" s="64" t="s">
        <v>116</v>
      </c>
      <c r="K319" s="64" t="s">
        <v>120</v>
      </c>
      <c r="L319" s="430" t="s">
        <v>427</v>
      </c>
      <c r="M319" s="63" t="s">
        <v>301</v>
      </c>
      <c r="N319" s="63" t="s">
        <v>342</v>
      </c>
      <c r="O319" s="63" t="s">
        <v>343</v>
      </c>
      <c r="P319" s="126" t="s">
        <v>12</v>
      </c>
      <c r="Q319" s="125">
        <v>0</v>
      </c>
      <c r="R319" s="125">
        <v>0.15</v>
      </c>
      <c r="S319" s="125">
        <v>0.1</v>
      </c>
      <c r="T319" s="125">
        <v>0.05</v>
      </c>
      <c r="U319" s="125">
        <v>0.1</v>
      </c>
      <c r="V319" s="125">
        <v>0.1</v>
      </c>
      <c r="W319" s="125">
        <v>0.05</v>
      </c>
      <c r="X319" s="125">
        <v>0.1</v>
      </c>
      <c r="Y319" s="125">
        <v>0.1</v>
      </c>
      <c r="Z319" s="125">
        <v>0.05</v>
      </c>
      <c r="AA319" s="125">
        <v>0.1</v>
      </c>
      <c r="AB319" s="125">
        <v>0.1</v>
      </c>
      <c r="AC319" s="295">
        <f>SUM(Q319:AB319)</f>
        <v>1</v>
      </c>
      <c r="AD319" s="294">
        <f>+Q319</f>
        <v>0</v>
      </c>
      <c r="AE319" s="315">
        <f>SUM($Q$10:R319)</f>
        <v>14556.747635040969</v>
      </c>
      <c r="AF319" s="315">
        <f>SUM($Q$10:S319)</f>
        <v>22660.223550405288</v>
      </c>
      <c r="AG319" s="315" t="e">
        <f>SUM($Q$10:T319)</f>
        <v>#DIV/0!</v>
      </c>
      <c r="AH319" s="315" t="e">
        <f>SUM($Q$10:U319)</f>
        <v>#DIV/0!</v>
      </c>
      <c r="AI319" s="315" t="e">
        <f>SUM($Q$10:V319)</f>
        <v>#DIV/0!</v>
      </c>
      <c r="AJ319" s="315" t="e">
        <f>SUM($Q$10:W319)</f>
        <v>#DIV/0!</v>
      </c>
      <c r="AK319" s="315" t="e">
        <f>SUM($Q$10:X319)</f>
        <v>#DIV/0!</v>
      </c>
      <c r="AL319" s="315" t="e">
        <f>SUM($Q$10:Y319)</f>
        <v>#DIV/0!</v>
      </c>
      <c r="AM319" s="315" t="e">
        <f>SUM($Q$10:Z319)</f>
        <v>#DIV/0!</v>
      </c>
      <c r="AN319" s="315" t="e">
        <f>SUM($Q$10:AA319)</f>
        <v>#DIV/0!</v>
      </c>
      <c r="AO319" s="315" t="e">
        <f>SUM($Q$10:AB319)</f>
        <v>#DIV/0!</v>
      </c>
      <c r="AP319" s="63"/>
      <c r="AQ319" s="63"/>
      <c r="AR319" s="63"/>
      <c r="AS319" s="63"/>
      <c r="AT319" s="63"/>
      <c r="AU319" s="63"/>
      <c r="AV319" s="63"/>
      <c r="AW319" s="63"/>
      <c r="AX319" s="138"/>
      <c r="AY319" s="138"/>
      <c r="AZ319" s="138"/>
      <c r="BA319" s="138"/>
      <c r="BB319" s="138"/>
      <c r="BC319" s="138"/>
      <c r="BD319" s="138"/>
      <c r="BE319" s="138"/>
      <c r="BF319" s="138"/>
      <c r="BG319" s="138"/>
      <c r="BH319" s="138"/>
      <c r="BI319" s="138"/>
      <c r="BJ319" s="138"/>
      <c r="BK319" s="138"/>
      <c r="BL319" s="138"/>
      <c r="BM319" s="7"/>
    </row>
    <row r="320" spans="1:65" s="52" customFormat="1" ht="20.100000000000001" customHeight="1" x14ac:dyDescent="0.25">
      <c r="A320" s="39"/>
      <c r="B320" s="65"/>
      <c r="C320" s="138"/>
      <c r="D320" s="63"/>
      <c r="E320" s="63"/>
      <c r="F320" s="63"/>
      <c r="G320" s="432" t="s">
        <v>1157</v>
      </c>
      <c r="H320" s="74"/>
      <c r="I320" s="64"/>
      <c r="J320" s="64"/>
      <c r="K320" s="64" t="s">
        <v>120</v>
      </c>
      <c r="L320" s="430" t="s">
        <v>427</v>
      </c>
      <c r="M320" s="63" t="s">
        <v>301</v>
      </c>
      <c r="N320" s="63" t="s">
        <v>342</v>
      </c>
      <c r="O320" s="63" t="s">
        <v>343</v>
      </c>
      <c r="P320" s="126" t="s">
        <v>13</v>
      </c>
      <c r="Q320" s="125">
        <v>0</v>
      </c>
      <c r="R320" s="125">
        <v>0.15</v>
      </c>
      <c r="S320" s="125">
        <v>0.1</v>
      </c>
      <c r="T320" s="125"/>
      <c r="U320" s="125"/>
      <c r="V320" s="125"/>
      <c r="W320" s="125"/>
      <c r="X320" s="125"/>
      <c r="Y320" s="125"/>
      <c r="Z320" s="129"/>
      <c r="AA320" s="125"/>
      <c r="AB320" s="125"/>
      <c r="AC320" s="295">
        <f>SUM(Q320:AB320)</f>
        <v>0.25</v>
      </c>
      <c r="AD320" s="294">
        <f>+Q320</f>
        <v>0</v>
      </c>
      <c r="AE320" s="315">
        <f>SUM($Q$11:R320)</f>
        <v>14556.897635040968</v>
      </c>
      <c r="AF320" s="315">
        <f>SUM($Q$11:S320)</f>
        <v>22660.473550405288</v>
      </c>
      <c r="AG320" s="315" t="e">
        <f>SUM($Q$11:T320)</f>
        <v>#DIV/0!</v>
      </c>
      <c r="AH320" s="315" t="e">
        <f>SUM($Q$11:U320)</f>
        <v>#DIV/0!</v>
      </c>
      <c r="AI320" s="315" t="e">
        <f>SUM($Q$11:V320)</f>
        <v>#DIV/0!</v>
      </c>
      <c r="AJ320" s="315" t="e">
        <f>SUM($Q$11:W320)</f>
        <v>#DIV/0!</v>
      </c>
      <c r="AK320" s="315" t="e">
        <f>SUM($Q$11:X320)</f>
        <v>#DIV/0!</v>
      </c>
      <c r="AL320" s="315" t="e">
        <f>SUM($Q$11:Y320)</f>
        <v>#DIV/0!</v>
      </c>
      <c r="AM320" s="315" t="e">
        <f>SUM($Q$11:Z320)</f>
        <v>#DIV/0!</v>
      </c>
      <c r="AN320" s="315" t="e">
        <f>SUM($Q$11:AA320)</f>
        <v>#DIV/0!</v>
      </c>
      <c r="AO320" s="315" t="e">
        <f>SUM($Q$11:AB320)</f>
        <v>#DIV/0!</v>
      </c>
      <c r="AP320" s="63"/>
      <c r="AQ320" s="63"/>
      <c r="AR320" s="63" t="s">
        <v>1017</v>
      </c>
      <c r="AS320" s="63" t="s">
        <v>1018</v>
      </c>
      <c r="AT320" s="63" t="s">
        <v>1015</v>
      </c>
      <c r="AU320" s="63" t="s">
        <v>1016</v>
      </c>
      <c r="AV320" s="63"/>
      <c r="AW320" s="63"/>
      <c r="AX320" s="138"/>
      <c r="AY320" s="138"/>
      <c r="AZ320" s="138"/>
      <c r="BA320" s="138"/>
      <c r="BB320" s="138"/>
      <c r="BC320" s="138"/>
      <c r="BD320" s="138"/>
      <c r="BE320" s="138"/>
      <c r="BF320" s="138"/>
      <c r="BG320" s="138"/>
      <c r="BH320" s="138"/>
      <c r="BI320" s="138"/>
      <c r="BJ320" s="138"/>
      <c r="BK320" s="138"/>
      <c r="BL320" s="138"/>
      <c r="BM320" s="7"/>
    </row>
    <row r="321" spans="1:65" s="52" customFormat="1" ht="20.100000000000001" customHeight="1" x14ac:dyDescent="0.25">
      <c r="A321" s="39"/>
      <c r="B321" s="65"/>
      <c r="C321" s="138"/>
      <c r="D321" s="63"/>
      <c r="E321" s="63"/>
      <c r="F321" s="63"/>
      <c r="G321" s="432" t="s">
        <v>1157</v>
      </c>
      <c r="H321" s="74"/>
      <c r="I321" s="64"/>
      <c r="J321" s="64"/>
      <c r="K321" s="64" t="s">
        <v>120</v>
      </c>
      <c r="L321" s="430" t="s">
        <v>427</v>
      </c>
      <c r="M321" s="63" t="s">
        <v>301</v>
      </c>
      <c r="N321" s="63" t="s">
        <v>342</v>
      </c>
      <c r="O321" s="63" t="s">
        <v>343</v>
      </c>
      <c r="P321" s="126" t="s">
        <v>14</v>
      </c>
      <c r="Q321" s="278">
        <v>0</v>
      </c>
      <c r="R321" s="278">
        <f t="shared" ref="R321:AB321" si="1217">+R320/R319</f>
        <v>1</v>
      </c>
      <c r="S321" s="278">
        <f t="shared" si="1217"/>
        <v>1</v>
      </c>
      <c r="T321" s="278">
        <f t="shared" si="1217"/>
        <v>0</v>
      </c>
      <c r="U321" s="278">
        <f t="shared" si="1217"/>
        <v>0</v>
      </c>
      <c r="V321" s="278">
        <f t="shared" si="1217"/>
        <v>0</v>
      </c>
      <c r="W321" s="278">
        <f t="shared" si="1217"/>
        <v>0</v>
      </c>
      <c r="X321" s="278">
        <f t="shared" si="1217"/>
        <v>0</v>
      </c>
      <c r="Y321" s="278">
        <f t="shared" si="1217"/>
        <v>0</v>
      </c>
      <c r="Z321" s="278">
        <f t="shared" si="1217"/>
        <v>0</v>
      </c>
      <c r="AA321" s="278">
        <f t="shared" si="1217"/>
        <v>0</v>
      </c>
      <c r="AB321" s="278">
        <f t="shared" si="1217"/>
        <v>0</v>
      </c>
      <c r="AC321" s="278">
        <f>+AC320/AC319</f>
        <v>0.25</v>
      </c>
      <c r="AD321" s="121" t="e">
        <f>AD320/AD319</f>
        <v>#DIV/0!</v>
      </c>
      <c r="AE321" s="121">
        <f t="shared" ref="AE321" si="1218">AE320/AE319</f>
        <v>1.0000103044995874</v>
      </c>
      <c r="AF321" s="121">
        <f t="shared" ref="AF321" si="1219">AF320/AF319</f>
        <v>1.0000110325478231</v>
      </c>
      <c r="AG321" s="121" t="e">
        <f t="shared" ref="AG321" si="1220">AG320/AG319</f>
        <v>#DIV/0!</v>
      </c>
      <c r="AH321" s="121" t="e">
        <f t="shared" ref="AH321" si="1221">AH320/AH319</f>
        <v>#DIV/0!</v>
      </c>
      <c r="AI321" s="121" t="e">
        <f t="shared" ref="AI321" si="1222">AI320/AI319</f>
        <v>#DIV/0!</v>
      </c>
      <c r="AJ321" s="121" t="e">
        <f t="shared" ref="AJ321" si="1223">AJ320/AJ319</f>
        <v>#DIV/0!</v>
      </c>
      <c r="AK321" s="121" t="e">
        <f t="shared" ref="AK321" si="1224">AK320/AK319</f>
        <v>#DIV/0!</v>
      </c>
      <c r="AL321" s="121" t="e">
        <f t="shared" ref="AL321" si="1225">AL320/AL319</f>
        <v>#DIV/0!</v>
      </c>
      <c r="AM321" s="121" t="e">
        <f t="shared" ref="AM321" si="1226">AM320/AM319</f>
        <v>#DIV/0!</v>
      </c>
      <c r="AN321" s="121" t="e">
        <f t="shared" ref="AN321" si="1227">AN320/AN319</f>
        <v>#DIV/0!</v>
      </c>
      <c r="AO321" s="121" t="e">
        <f t="shared" ref="AO321" si="1228">AO320/AO319</f>
        <v>#DIV/0!</v>
      </c>
      <c r="AP321" s="63"/>
      <c r="AQ321" s="63"/>
      <c r="AR321" s="63"/>
      <c r="AS321" s="63"/>
      <c r="AT321" s="63"/>
      <c r="AU321" s="63"/>
      <c r="AV321" s="63"/>
      <c r="AW321" s="63"/>
      <c r="AX321" s="138"/>
      <c r="AY321" s="138"/>
      <c r="AZ321" s="138"/>
      <c r="BA321" s="138"/>
      <c r="BB321" s="138"/>
      <c r="BC321" s="138"/>
      <c r="BD321" s="138"/>
      <c r="BE321" s="138"/>
      <c r="BF321" s="138"/>
      <c r="BG321" s="138"/>
      <c r="BH321" s="138"/>
      <c r="BI321" s="138"/>
      <c r="BJ321" s="138"/>
      <c r="BK321" s="138"/>
      <c r="BL321" s="138"/>
      <c r="BM321" s="7"/>
    </row>
    <row r="322" spans="1:65" ht="20.100000000000001" customHeight="1" x14ac:dyDescent="0.25">
      <c r="A322" s="39"/>
      <c r="B322" s="65" t="s">
        <v>102</v>
      </c>
      <c r="C322" s="138"/>
      <c r="D322" s="63">
        <f>+D319+1</f>
        <v>105</v>
      </c>
      <c r="E322" s="63">
        <v>64</v>
      </c>
      <c r="F322" s="63">
        <v>30</v>
      </c>
      <c r="G322" s="453" t="s">
        <v>1158</v>
      </c>
      <c r="H322" s="74" t="s">
        <v>489</v>
      </c>
      <c r="I322" s="64" t="s">
        <v>45</v>
      </c>
      <c r="J322" s="64" t="s">
        <v>116</v>
      </c>
      <c r="K322" s="64" t="s">
        <v>120</v>
      </c>
      <c r="L322" s="430" t="s">
        <v>427</v>
      </c>
      <c r="M322" s="63" t="s">
        <v>301</v>
      </c>
      <c r="N322" s="63" t="s">
        <v>342</v>
      </c>
      <c r="O322" s="63" t="s">
        <v>343</v>
      </c>
      <c r="P322" s="126" t="s">
        <v>12</v>
      </c>
      <c r="Q322" s="125">
        <v>0</v>
      </c>
      <c r="R322" s="125">
        <v>0</v>
      </c>
      <c r="S322" s="125">
        <v>0.25</v>
      </c>
      <c r="T322" s="121">
        <v>0.05</v>
      </c>
      <c r="U322" s="121">
        <v>0.1</v>
      </c>
      <c r="V322" s="121">
        <v>0.1</v>
      </c>
      <c r="W322" s="121">
        <v>0.05</v>
      </c>
      <c r="X322" s="121">
        <v>0.1</v>
      </c>
      <c r="Y322" s="121">
        <v>0.1</v>
      </c>
      <c r="Z322" s="121">
        <v>0.05</v>
      </c>
      <c r="AA322" s="121">
        <v>0.1</v>
      </c>
      <c r="AB322" s="121">
        <v>0.1</v>
      </c>
      <c r="AC322" s="295">
        <f>SUM(Q322:AB322)</f>
        <v>1</v>
      </c>
      <c r="AD322" s="294">
        <f>+Q322</f>
        <v>0</v>
      </c>
      <c r="AE322" s="315">
        <f>SUM($Q$10:R322)</f>
        <v>14557.897635040968</v>
      </c>
      <c r="AF322" s="315">
        <f>SUM($Q$10:S322)</f>
        <v>22662.723550405288</v>
      </c>
      <c r="AG322" s="315" t="e">
        <f>SUM($Q$10:T322)</f>
        <v>#DIV/0!</v>
      </c>
      <c r="AH322" s="315" t="e">
        <f>SUM($Q$10:U322)</f>
        <v>#DIV/0!</v>
      </c>
      <c r="AI322" s="315" t="e">
        <f>SUM($Q$10:V322)</f>
        <v>#DIV/0!</v>
      </c>
      <c r="AJ322" s="315" t="e">
        <f>SUM($Q$10:W322)</f>
        <v>#DIV/0!</v>
      </c>
      <c r="AK322" s="315" t="e">
        <f>SUM($Q$10:X322)</f>
        <v>#DIV/0!</v>
      </c>
      <c r="AL322" s="315" t="e">
        <f>SUM($Q$10:Y322)</f>
        <v>#DIV/0!</v>
      </c>
      <c r="AM322" s="315" t="e">
        <f>SUM($Q$10:Z322)</f>
        <v>#DIV/0!</v>
      </c>
      <c r="AN322" s="315" t="e">
        <f>SUM($Q$10:AA322)</f>
        <v>#DIV/0!</v>
      </c>
      <c r="AO322" s="315" t="e">
        <f>SUM($Q$10:AB322)</f>
        <v>#DIV/0!</v>
      </c>
      <c r="AP322" s="63"/>
      <c r="AQ322" s="63"/>
      <c r="AR322" s="63"/>
      <c r="AS322" s="63"/>
      <c r="AT322" s="63"/>
      <c r="AU322" s="63"/>
      <c r="AV322" s="63"/>
      <c r="AW322" s="63"/>
      <c r="AX322" s="138"/>
      <c r="AY322" s="138"/>
      <c r="AZ322" s="138"/>
      <c r="BA322" s="138"/>
      <c r="BB322" s="138"/>
      <c r="BC322" s="138"/>
      <c r="BD322" s="138"/>
      <c r="BE322" s="138"/>
      <c r="BF322" s="138"/>
      <c r="BG322" s="138"/>
      <c r="BH322" s="138"/>
      <c r="BI322" s="138"/>
      <c r="BJ322" s="138"/>
      <c r="BK322" s="138"/>
      <c r="BL322" s="138"/>
      <c r="BM322" s="7"/>
    </row>
    <row r="323" spans="1:65" s="52" customFormat="1" ht="20.100000000000001" customHeight="1" x14ac:dyDescent="0.25">
      <c r="A323" s="39"/>
      <c r="B323" s="65"/>
      <c r="C323" s="138"/>
      <c r="D323" s="63"/>
      <c r="E323" s="63"/>
      <c r="F323" s="63"/>
      <c r="G323" s="453" t="s">
        <v>1158</v>
      </c>
      <c r="H323" s="74"/>
      <c r="I323" s="64"/>
      <c r="J323" s="64"/>
      <c r="K323" s="64" t="s">
        <v>120</v>
      </c>
      <c r="L323" s="430" t="s">
        <v>427</v>
      </c>
      <c r="M323" s="63" t="s">
        <v>301</v>
      </c>
      <c r="N323" s="63" t="s">
        <v>342</v>
      </c>
      <c r="O323" s="63" t="s">
        <v>343</v>
      </c>
      <c r="P323" s="126" t="s">
        <v>13</v>
      </c>
      <c r="Q323" s="125">
        <v>0</v>
      </c>
      <c r="R323" s="125">
        <v>0</v>
      </c>
      <c r="S323" s="125">
        <v>0.25</v>
      </c>
      <c r="T323" s="125"/>
      <c r="U323" s="125"/>
      <c r="V323" s="125"/>
      <c r="W323" s="125"/>
      <c r="X323" s="125"/>
      <c r="Y323" s="125"/>
      <c r="Z323" s="129"/>
      <c r="AA323" s="125"/>
      <c r="AB323" s="125"/>
      <c r="AC323" s="295">
        <f>SUM(Q323:AB323)</f>
        <v>0.25</v>
      </c>
      <c r="AD323" s="294">
        <f>+Q323</f>
        <v>0</v>
      </c>
      <c r="AE323" s="315">
        <f>SUM($Q$11:R323)</f>
        <v>14557.897635040968</v>
      </c>
      <c r="AF323" s="315">
        <f>SUM($Q$11:S323)</f>
        <v>22662.973550405288</v>
      </c>
      <c r="AG323" s="315" t="e">
        <f>SUM($Q$11:T323)</f>
        <v>#DIV/0!</v>
      </c>
      <c r="AH323" s="315" t="e">
        <f>SUM($Q$11:U323)</f>
        <v>#DIV/0!</v>
      </c>
      <c r="AI323" s="315" t="e">
        <f>SUM($Q$11:V323)</f>
        <v>#DIV/0!</v>
      </c>
      <c r="AJ323" s="315" t="e">
        <f>SUM($Q$11:W323)</f>
        <v>#DIV/0!</v>
      </c>
      <c r="AK323" s="315" t="e">
        <f>SUM($Q$11:X323)</f>
        <v>#DIV/0!</v>
      </c>
      <c r="AL323" s="315" t="e">
        <f>SUM($Q$11:Y323)</f>
        <v>#DIV/0!</v>
      </c>
      <c r="AM323" s="315" t="e">
        <f>SUM($Q$11:Z323)</f>
        <v>#DIV/0!</v>
      </c>
      <c r="AN323" s="315" t="e">
        <f>SUM($Q$11:AA323)</f>
        <v>#DIV/0!</v>
      </c>
      <c r="AO323" s="315" t="e">
        <f>SUM($Q$11:AB323)</f>
        <v>#DIV/0!</v>
      </c>
      <c r="AP323" s="63"/>
      <c r="AQ323" s="63"/>
      <c r="AR323" s="63"/>
      <c r="AS323" s="63" t="s">
        <v>646</v>
      </c>
      <c r="AT323" s="63" t="s">
        <v>1019</v>
      </c>
      <c r="AU323" s="63" t="s">
        <v>1020</v>
      </c>
      <c r="AV323" s="63"/>
      <c r="AW323" s="63"/>
      <c r="AX323" s="138"/>
      <c r="AY323" s="138"/>
      <c r="AZ323" s="138"/>
      <c r="BA323" s="138"/>
      <c r="BB323" s="138"/>
      <c r="BC323" s="138"/>
      <c r="BD323" s="138"/>
      <c r="BE323" s="138"/>
      <c r="BF323" s="138"/>
      <c r="BG323" s="138"/>
      <c r="BH323" s="138"/>
      <c r="BI323" s="138"/>
      <c r="BJ323" s="138"/>
      <c r="BK323" s="138"/>
      <c r="BL323" s="138"/>
      <c r="BM323" s="7"/>
    </row>
    <row r="324" spans="1:65" s="52" customFormat="1" ht="20.100000000000001" customHeight="1" x14ac:dyDescent="0.25">
      <c r="A324" s="39"/>
      <c r="B324" s="65"/>
      <c r="C324" s="138"/>
      <c r="D324" s="63"/>
      <c r="E324" s="63"/>
      <c r="F324" s="63"/>
      <c r="G324" s="453" t="s">
        <v>1158</v>
      </c>
      <c r="H324" s="74"/>
      <c r="I324" s="64"/>
      <c r="J324" s="64"/>
      <c r="K324" s="64" t="s">
        <v>120</v>
      </c>
      <c r="L324" s="430" t="s">
        <v>427</v>
      </c>
      <c r="M324" s="63" t="s">
        <v>301</v>
      </c>
      <c r="N324" s="63" t="s">
        <v>342</v>
      </c>
      <c r="O324" s="63" t="s">
        <v>343</v>
      </c>
      <c r="P324" s="126" t="s">
        <v>14</v>
      </c>
      <c r="Q324" s="278">
        <v>0</v>
      </c>
      <c r="R324" s="278">
        <v>0</v>
      </c>
      <c r="S324" s="278">
        <f t="shared" ref="S324:AB324" si="1229">+S323/S322</f>
        <v>1</v>
      </c>
      <c r="T324" s="278">
        <f t="shared" si="1229"/>
        <v>0</v>
      </c>
      <c r="U324" s="278">
        <f t="shared" si="1229"/>
        <v>0</v>
      </c>
      <c r="V324" s="278">
        <f t="shared" si="1229"/>
        <v>0</v>
      </c>
      <c r="W324" s="278">
        <f t="shared" si="1229"/>
        <v>0</v>
      </c>
      <c r="X324" s="278">
        <f t="shared" si="1229"/>
        <v>0</v>
      </c>
      <c r="Y324" s="278">
        <f t="shared" si="1229"/>
        <v>0</v>
      </c>
      <c r="Z324" s="278">
        <f t="shared" si="1229"/>
        <v>0</v>
      </c>
      <c r="AA324" s="278">
        <f t="shared" si="1229"/>
        <v>0</v>
      </c>
      <c r="AB324" s="278">
        <f t="shared" si="1229"/>
        <v>0</v>
      </c>
      <c r="AC324" s="278">
        <f>+AC323/AC322</f>
        <v>0.25</v>
      </c>
      <c r="AD324" s="121" t="e">
        <f>AD323/AD322</f>
        <v>#DIV/0!</v>
      </c>
      <c r="AE324" s="121">
        <f t="shared" ref="AE324" si="1230">AE323/AE322</f>
        <v>1</v>
      </c>
      <c r="AF324" s="121">
        <f t="shared" ref="AF324" si="1231">AF323/AF322</f>
        <v>1.0000110313307862</v>
      </c>
      <c r="AG324" s="121" t="e">
        <f t="shared" ref="AG324" si="1232">AG323/AG322</f>
        <v>#DIV/0!</v>
      </c>
      <c r="AH324" s="121" t="e">
        <f t="shared" ref="AH324" si="1233">AH323/AH322</f>
        <v>#DIV/0!</v>
      </c>
      <c r="AI324" s="121" t="e">
        <f t="shared" ref="AI324" si="1234">AI323/AI322</f>
        <v>#DIV/0!</v>
      </c>
      <c r="AJ324" s="121" t="e">
        <f t="shared" ref="AJ324" si="1235">AJ323/AJ322</f>
        <v>#DIV/0!</v>
      </c>
      <c r="AK324" s="121" t="e">
        <f t="shared" ref="AK324" si="1236">AK323/AK322</f>
        <v>#DIV/0!</v>
      </c>
      <c r="AL324" s="121" t="e">
        <f t="shared" ref="AL324" si="1237">AL323/AL322</f>
        <v>#DIV/0!</v>
      </c>
      <c r="AM324" s="121" t="e">
        <f t="shared" ref="AM324" si="1238">AM323/AM322</f>
        <v>#DIV/0!</v>
      </c>
      <c r="AN324" s="121" t="e">
        <f t="shared" ref="AN324" si="1239">AN323/AN322</f>
        <v>#DIV/0!</v>
      </c>
      <c r="AO324" s="121" t="e">
        <f t="shared" ref="AO324" si="1240">AO323/AO322</f>
        <v>#DIV/0!</v>
      </c>
      <c r="AP324" s="63"/>
      <c r="AQ324" s="63"/>
      <c r="AR324" s="63"/>
      <c r="AS324" s="63"/>
      <c r="AT324" s="63"/>
      <c r="AU324" s="63"/>
      <c r="AV324" s="63"/>
      <c r="AW324" s="63"/>
      <c r="AX324" s="138"/>
      <c r="AY324" s="138"/>
      <c r="AZ324" s="138"/>
      <c r="BA324" s="138"/>
      <c r="BB324" s="138"/>
      <c r="BC324" s="138"/>
      <c r="BD324" s="138"/>
      <c r="BE324" s="138"/>
      <c r="BF324" s="138"/>
      <c r="BG324" s="138"/>
      <c r="BH324" s="138"/>
      <c r="BI324" s="138"/>
      <c r="BJ324" s="138"/>
      <c r="BK324" s="138"/>
      <c r="BL324" s="138"/>
      <c r="BM324" s="7"/>
    </row>
    <row r="325" spans="1:65" ht="20.100000000000001" customHeight="1" x14ac:dyDescent="0.25">
      <c r="A325" s="39"/>
      <c r="B325" s="65" t="s">
        <v>102</v>
      </c>
      <c r="C325" s="138"/>
      <c r="D325" s="63">
        <f>+D322+1</f>
        <v>106</v>
      </c>
      <c r="E325" s="63">
        <v>65</v>
      </c>
      <c r="F325" s="63">
        <v>31</v>
      </c>
      <c r="G325" s="432" t="s">
        <v>1159</v>
      </c>
      <c r="H325" s="74" t="s">
        <v>490</v>
      </c>
      <c r="I325" s="64" t="s">
        <v>45</v>
      </c>
      <c r="J325" s="64" t="s">
        <v>116</v>
      </c>
      <c r="K325" s="64" t="s">
        <v>120</v>
      </c>
      <c r="L325" s="430" t="s">
        <v>427</v>
      </c>
      <c r="M325" s="63" t="s">
        <v>301</v>
      </c>
      <c r="N325" s="63" t="s">
        <v>342</v>
      </c>
      <c r="O325" s="63" t="s">
        <v>343</v>
      </c>
      <c r="P325" s="126" t="s">
        <v>12</v>
      </c>
      <c r="Q325" s="125">
        <v>0</v>
      </c>
      <c r="R325" s="125">
        <v>0</v>
      </c>
      <c r="S325" s="125">
        <v>0.25</v>
      </c>
      <c r="T325" s="121">
        <v>0.05</v>
      </c>
      <c r="U325" s="121">
        <v>0.1</v>
      </c>
      <c r="V325" s="121">
        <v>0.1</v>
      </c>
      <c r="W325" s="121">
        <v>0.05</v>
      </c>
      <c r="X325" s="121">
        <v>0.1</v>
      </c>
      <c r="Y325" s="121">
        <v>0.1</v>
      </c>
      <c r="Z325" s="121">
        <v>0.05</v>
      </c>
      <c r="AA325" s="121">
        <v>0.1</v>
      </c>
      <c r="AB325" s="121">
        <v>0.1</v>
      </c>
      <c r="AC325" s="295">
        <f>SUM(Q325:AB325)</f>
        <v>1</v>
      </c>
      <c r="AD325" s="294">
        <f>+Q325</f>
        <v>0</v>
      </c>
      <c r="AE325" s="315">
        <f>SUM($Q$10:R325)</f>
        <v>14557.897635040968</v>
      </c>
      <c r="AF325" s="315">
        <f>SUM($Q$10:S325)</f>
        <v>22664.223550405288</v>
      </c>
      <c r="AG325" s="315" t="e">
        <f>SUM($Q$10:T325)</f>
        <v>#DIV/0!</v>
      </c>
      <c r="AH325" s="315" t="e">
        <f>SUM($Q$10:U325)</f>
        <v>#DIV/0!</v>
      </c>
      <c r="AI325" s="315" t="e">
        <f>SUM($Q$10:V325)</f>
        <v>#DIV/0!</v>
      </c>
      <c r="AJ325" s="315" t="e">
        <f>SUM($Q$10:W325)</f>
        <v>#DIV/0!</v>
      </c>
      <c r="AK325" s="315" t="e">
        <f>SUM($Q$10:X325)</f>
        <v>#DIV/0!</v>
      </c>
      <c r="AL325" s="315" t="e">
        <f>SUM($Q$10:Y325)</f>
        <v>#DIV/0!</v>
      </c>
      <c r="AM325" s="315" t="e">
        <f>SUM($Q$10:Z325)</f>
        <v>#DIV/0!</v>
      </c>
      <c r="AN325" s="315" t="e">
        <f>SUM($Q$10:AA325)</f>
        <v>#DIV/0!</v>
      </c>
      <c r="AO325" s="315" t="e">
        <f>SUM($Q$10:AB325)</f>
        <v>#DIV/0!</v>
      </c>
      <c r="AP325" s="63"/>
      <c r="AQ325" s="63"/>
      <c r="AR325" s="63"/>
      <c r="AS325" s="63"/>
      <c r="AT325" s="63"/>
      <c r="AU325" s="63"/>
      <c r="AV325" s="63"/>
      <c r="AW325" s="63"/>
      <c r="AX325" s="138"/>
      <c r="AY325" s="138"/>
      <c r="AZ325" s="138"/>
      <c r="BA325" s="138"/>
      <c r="BB325" s="138"/>
      <c r="BC325" s="138"/>
      <c r="BD325" s="138"/>
      <c r="BE325" s="138"/>
      <c r="BF325" s="138"/>
      <c r="BG325" s="138"/>
      <c r="BH325" s="138"/>
      <c r="BI325" s="138"/>
      <c r="BJ325" s="138"/>
      <c r="BK325" s="138"/>
      <c r="BL325" s="138"/>
      <c r="BM325" s="7"/>
    </row>
    <row r="326" spans="1:65" s="52" customFormat="1" ht="20.100000000000001" customHeight="1" x14ac:dyDescent="0.25">
      <c r="A326" s="39"/>
      <c r="B326" s="65"/>
      <c r="C326" s="138"/>
      <c r="D326" s="63"/>
      <c r="E326" s="63"/>
      <c r="F326" s="63"/>
      <c r="G326" s="432" t="s">
        <v>1159</v>
      </c>
      <c r="H326" s="74"/>
      <c r="I326" s="64"/>
      <c r="J326" s="64"/>
      <c r="K326" s="64" t="s">
        <v>120</v>
      </c>
      <c r="L326" s="430" t="s">
        <v>427</v>
      </c>
      <c r="M326" s="63" t="s">
        <v>301</v>
      </c>
      <c r="N326" s="63" t="s">
        <v>342</v>
      </c>
      <c r="O326" s="63" t="s">
        <v>343</v>
      </c>
      <c r="P326" s="126" t="s">
        <v>13</v>
      </c>
      <c r="Q326" s="121">
        <v>0</v>
      </c>
      <c r="R326" s="121">
        <v>0</v>
      </c>
      <c r="S326" s="125">
        <v>0.25</v>
      </c>
      <c r="T326" s="121"/>
      <c r="U326" s="121"/>
      <c r="V326" s="121"/>
      <c r="W326" s="121"/>
      <c r="X326" s="121"/>
      <c r="Y326" s="121"/>
      <c r="Z326" s="121"/>
      <c r="AA326" s="121"/>
      <c r="AB326" s="121"/>
      <c r="AC326" s="295">
        <f>SUM(Q326:AB326)</f>
        <v>0.25</v>
      </c>
      <c r="AD326" s="294">
        <f>+Q326</f>
        <v>0</v>
      </c>
      <c r="AE326" s="315">
        <f>SUM($Q$11:R326)</f>
        <v>14557.897635040968</v>
      </c>
      <c r="AF326" s="315">
        <f>SUM($Q$11:S326)</f>
        <v>22664.473550405288</v>
      </c>
      <c r="AG326" s="315" t="e">
        <f>SUM($Q$11:T326)</f>
        <v>#DIV/0!</v>
      </c>
      <c r="AH326" s="315" t="e">
        <f>SUM($Q$11:U326)</f>
        <v>#DIV/0!</v>
      </c>
      <c r="AI326" s="315" t="e">
        <f>SUM($Q$11:V326)</f>
        <v>#DIV/0!</v>
      </c>
      <c r="AJ326" s="315" t="e">
        <f>SUM($Q$11:W326)</f>
        <v>#DIV/0!</v>
      </c>
      <c r="AK326" s="315" t="e">
        <f>SUM($Q$11:X326)</f>
        <v>#DIV/0!</v>
      </c>
      <c r="AL326" s="315" t="e">
        <f>SUM($Q$11:Y326)</f>
        <v>#DIV/0!</v>
      </c>
      <c r="AM326" s="315" t="e">
        <f>SUM($Q$11:Z326)</f>
        <v>#DIV/0!</v>
      </c>
      <c r="AN326" s="315" t="e">
        <f>SUM($Q$11:AA326)</f>
        <v>#DIV/0!</v>
      </c>
      <c r="AO326" s="315" t="e">
        <f>SUM($Q$11:AB326)</f>
        <v>#DIV/0!</v>
      </c>
      <c r="AP326" s="63"/>
      <c r="AQ326" s="63"/>
      <c r="AR326" s="63"/>
      <c r="AS326" s="63"/>
      <c r="AT326" s="63" t="s">
        <v>1021</v>
      </c>
      <c r="AU326" s="63" t="s">
        <v>1022</v>
      </c>
      <c r="AV326" s="63"/>
      <c r="AW326" s="63"/>
      <c r="AX326" s="138"/>
      <c r="AY326" s="138"/>
      <c r="AZ326" s="138"/>
      <c r="BA326" s="138"/>
      <c r="BB326" s="138"/>
      <c r="BC326" s="138"/>
      <c r="BD326" s="138"/>
      <c r="BE326" s="138"/>
      <c r="BF326" s="138"/>
      <c r="BG326" s="138"/>
      <c r="BH326" s="138"/>
      <c r="BI326" s="138"/>
      <c r="BJ326" s="138"/>
      <c r="BK326" s="138"/>
      <c r="BL326" s="138"/>
      <c r="BM326" s="7"/>
    </row>
    <row r="327" spans="1:65" s="52" customFormat="1" ht="20.100000000000001" customHeight="1" x14ac:dyDescent="0.25">
      <c r="A327" s="39"/>
      <c r="B327" s="65"/>
      <c r="C327" s="138"/>
      <c r="D327" s="63"/>
      <c r="E327" s="63"/>
      <c r="F327" s="63"/>
      <c r="G327" s="432" t="s">
        <v>1159</v>
      </c>
      <c r="H327" s="74"/>
      <c r="I327" s="64"/>
      <c r="J327" s="64"/>
      <c r="K327" s="64" t="s">
        <v>120</v>
      </c>
      <c r="L327" s="430" t="s">
        <v>427</v>
      </c>
      <c r="M327" s="63" t="s">
        <v>301</v>
      </c>
      <c r="N327" s="63" t="s">
        <v>342</v>
      </c>
      <c r="O327" s="63" t="s">
        <v>343</v>
      </c>
      <c r="P327" s="126" t="s">
        <v>14</v>
      </c>
      <c r="Q327" s="278">
        <v>0</v>
      </c>
      <c r="R327" s="278">
        <v>0</v>
      </c>
      <c r="S327" s="278">
        <f t="shared" ref="S327:AB327" si="1241">+S326/S325</f>
        <v>1</v>
      </c>
      <c r="T327" s="278">
        <f t="shared" si="1241"/>
        <v>0</v>
      </c>
      <c r="U327" s="278">
        <f t="shared" si="1241"/>
        <v>0</v>
      </c>
      <c r="V327" s="278">
        <f t="shared" si="1241"/>
        <v>0</v>
      </c>
      <c r="W327" s="278">
        <f t="shared" si="1241"/>
        <v>0</v>
      </c>
      <c r="X327" s="278">
        <f t="shared" si="1241"/>
        <v>0</v>
      </c>
      <c r="Y327" s="278">
        <f t="shared" si="1241"/>
        <v>0</v>
      </c>
      <c r="Z327" s="278">
        <f t="shared" si="1241"/>
        <v>0</v>
      </c>
      <c r="AA327" s="278">
        <f t="shared" si="1241"/>
        <v>0</v>
      </c>
      <c r="AB327" s="278">
        <f t="shared" si="1241"/>
        <v>0</v>
      </c>
      <c r="AC327" s="278">
        <f>+AC326/AC325</f>
        <v>0.25</v>
      </c>
      <c r="AD327" s="121" t="e">
        <f>AD326/AD325</f>
        <v>#DIV/0!</v>
      </c>
      <c r="AE327" s="121">
        <f t="shared" ref="AE327" si="1242">AE326/AE325</f>
        <v>1</v>
      </c>
      <c r="AF327" s="121">
        <f t="shared" ref="AF327" si="1243">AF326/AF325</f>
        <v>1.0000110306006929</v>
      </c>
      <c r="AG327" s="121" t="e">
        <f t="shared" ref="AG327" si="1244">AG326/AG325</f>
        <v>#DIV/0!</v>
      </c>
      <c r="AH327" s="121" t="e">
        <f t="shared" ref="AH327" si="1245">AH326/AH325</f>
        <v>#DIV/0!</v>
      </c>
      <c r="AI327" s="121" t="e">
        <f t="shared" ref="AI327" si="1246">AI326/AI325</f>
        <v>#DIV/0!</v>
      </c>
      <c r="AJ327" s="121" t="e">
        <f t="shared" ref="AJ327" si="1247">AJ326/AJ325</f>
        <v>#DIV/0!</v>
      </c>
      <c r="AK327" s="121" t="e">
        <f t="shared" ref="AK327" si="1248">AK326/AK325</f>
        <v>#DIV/0!</v>
      </c>
      <c r="AL327" s="121" t="e">
        <f t="shared" ref="AL327" si="1249">AL326/AL325</f>
        <v>#DIV/0!</v>
      </c>
      <c r="AM327" s="121" t="e">
        <f t="shared" ref="AM327" si="1250">AM326/AM325</f>
        <v>#DIV/0!</v>
      </c>
      <c r="AN327" s="121" t="e">
        <f t="shared" ref="AN327" si="1251">AN326/AN325</f>
        <v>#DIV/0!</v>
      </c>
      <c r="AO327" s="121" t="e">
        <f t="shared" ref="AO327" si="1252">AO326/AO325</f>
        <v>#DIV/0!</v>
      </c>
      <c r="AP327" s="63"/>
      <c r="AQ327" s="63"/>
      <c r="AR327" s="63"/>
      <c r="AS327" s="63"/>
      <c r="AT327" s="63"/>
      <c r="AU327" s="63"/>
      <c r="AV327" s="63"/>
      <c r="AW327" s="63"/>
      <c r="AX327" s="138"/>
      <c r="AY327" s="138"/>
      <c r="AZ327" s="138"/>
      <c r="BA327" s="138"/>
      <c r="BB327" s="138"/>
      <c r="BC327" s="138"/>
      <c r="BD327" s="138"/>
      <c r="BE327" s="138"/>
      <c r="BF327" s="138"/>
      <c r="BG327" s="138"/>
      <c r="BH327" s="138"/>
      <c r="BI327" s="138"/>
      <c r="BJ327" s="138"/>
      <c r="BK327" s="138"/>
      <c r="BL327" s="138"/>
      <c r="BM327" s="7"/>
    </row>
    <row r="328" spans="1:65" ht="20.100000000000001" customHeight="1" x14ac:dyDescent="0.25">
      <c r="A328" s="39"/>
      <c r="B328" s="65" t="s">
        <v>102</v>
      </c>
      <c r="C328" s="138"/>
      <c r="D328" s="63">
        <f>+D325+1</f>
        <v>107</v>
      </c>
      <c r="E328" s="63">
        <v>66</v>
      </c>
      <c r="F328" s="63">
        <v>32</v>
      </c>
      <c r="G328" s="432" t="s">
        <v>1160</v>
      </c>
      <c r="H328" s="74" t="s">
        <v>490</v>
      </c>
      <c r="I328" s="64" t="s">
        <v>45</v>
      </c>
      <c r="J328" s="64" t="s">
        <v>116</v>
      </c>
      <c r="K328" s="64" t="s">
        <v>120</v>
      </c>
      <c r="L328" s="430" t="s">
        <v>427</v>
      </c>
      <c r="M328" s="63" t="s">
        <v>301</v>
      </c>
      <c r="N328" s="63" t="s">
        <v>342</v>
      </c>
      <c r="O328" s="63" t="s">
        <v>343</v>
      </c>
      <c r="P328" s="126" t="s">
        <v>12</v>
      </c>
      <c r="Q328" s="121">
        <v>0</v>
      </c>
      <c r="R328" s="121">
        <v>0</v>
      </c>
      <c r="S328" s="121">
        <v>0.25</v>
      </c>
      <c r="T328" s="121">
        <v>0.05</v>
      </c>
      <c r="U328" s="121">
        <v>0.1</v>
      </c>
      <c r="V328" s="121">
        <v>0.1</v>
      </c>
      <c r="W328" s="121">
        <v>0.05</v>
      </c>
      <c r="X328" s="121">
        <v>0.1</v>
      </c>
      <c r="Y328" s="121">
        <v>0.1</v>
      </c>
      <c r="Z328" s="121">
        <v>0.05</v>
      </c>
      <c r="AA328" s="121">
        <v>0.1</v>
      </c>
      <c r="AB328" s="121">
        <v>0.1</v>
      </c>
      <c r="AC328" s="295">
        <f>SUM(Q328:AB328)</f>
        <v>1</v>
      </c>
      <c r="AD328" s="294">
        <f>+Q328</f>
        <v>0</v>
      </c>
      <c r="AE328" s="315">
        <f>SUM($Q$10:R328)</f>
        <v>14557.897635040968</v>
      </c>
      <c r="AF328" s="315">
        <f>SUM($Q$10:S328)</f>
        <v>22665.723550405288</v>
      </c>
      <c r="AG328" s="315" t="e">
        <f>SUM($Q$10:T328)</f>
        <v>#DIV/0!</v>
      </c>
      <c r="AH328" s="315" t="e">
        <f>SUM($Q$10:U328)</f>
        <v>#DIV/0!</v>
      </c>
      <c r="AI328" s="315" t="e">
        <f>SUM($Q$10:V328)</f>
        <v>#DIV/0!</v>
      </c>
      <c r="AJ328" s="315" t="e">
        <f>SUM($Q$10:W328)</f>
        <v>#DIV/0!</v>
      </c>
      <c r="AK328" s="315" t="e">
        <f>SUM($Q$10:X328)</f>
        <v>#DIV/0!</v>
      </c>
      <c r="AL328" s="315" t="e">
        <f>SUM($Q$10:Y328)</f>
        <v>#DIV/0!</v>
      </c>
      <c r="AM328" s="315" t="e">
        <f>SUM($Q$10:Z328)</f>
        <v>#DIV/0!</v>
      </c>
      <c r="AN328" s="315" t="e">
        <f>SUM($Q$10:AA328)</f>
        <v>#DIV/0!</v>
      </c>
      <c r="AO328" s="315" t="e">
        <f>SUM($Q$10:AB328)</f>
        <v>#DIV/0!</v>
      </c>
      <c r="AP328" s="63"/>
      <c r="AQ328" s="63"/>
      <c r="AR328" s="63"/>
      <c r="AS328" s="63"/>
      <c r="AT328" s="63"/>
      <c r="AU328" s="63"/>
      <c r="AV328" s="63"/>
      <c r="AW328" s="63"/>
      <c r="AX328" s="138"/>
      <c r="AY328" s="138"/>
      <c r="AZ328" s="138"/>
      <c r="BA328" s="138"/>
      <c r="BB328" s="138"/>
      <c r="BC328" s="138"/>
      <c r="BD328" s="138"/>
      <c r="BE328" s="138"/>
      <c r="BF328" s="138"/>
      <c r="BG328" s="138"/>
      <c r="BH328" s="138"/>
      <c r="BI328" s="138"/>
      <c r="BJ328" s="138"/>
      <c r="BK328" s="138"/>
      <c r="BL328" s="138"/>
      <c r="BM328" s="7"/>
    </row>
    <row r="329" spans="1:65" s="52" customFormat="1" ht="20.100000000000001" customHeight="1" x14ac:dyDescent="0.2">
      <c r="A329" s="39"/>
      <c r="B329" s="65"/>
      <c r="C329" s="138"/>
      <c r="D329" s="63"/>
      <c r="E329" s="63"/>
      <c r="F329" s="63"/>
      <c r="G329" s="432" t="s">
        <v>1160</v>
      </c>
      <c r="H329" s="74"/>
      <c r="I329" s="64"/>
      <c r="J329" s="64"/>
      <c r="K329" s="64" t="s">
        <v>120</v>
      </c>
      <c r="L329" s="430" t="s">
        <v>427</v>
      </c>
      <c r="M329" s="63" t="s">
        <v>301</v>
      </c>
      <c r="N329" s="63" t="s">
        <v>342</v>
      </c>
      <c r="O329" s="63" t="s">
        <v>343</v>
      </c>
      <c r="P329" s="126" t="s">
        <v>13</v>
      </c>
      <c r="Q329" s="125">
        <v>0</v>
      </c>
      <c r="R329" s="125">
        <v>0</v>
      </c>
      <c r="S329" s="121">
        <v>0.25</v>
      </c>
      <c r="T329" s="124"/>
      <c r="U329" s="124"/>
      <c r="V329" s="124"/>
      <c r="W329" s="124"/>
      <c r="X329" s="124"/>
      <c r="Y329" s="124"/>
      <c r="Z329" s="367"/>
      <c r="AA329" s="124"/>
      <c r="AB329" s="124"/>
      <c r="AC329" s="295">
        <f>SUM(Q329:AB329)</f>
        <v>0.25</v>
      </c>
      <c r="AD329" s="294">
        <f>+Q329</f>
        <v>0</v>
      </c>
      <c r="AE329" s="315">
        <f>SUM($Q$11:R329)</f>
        <v>14557.897635040968</v>
      </c>
      <c r="AF329" s="315">
        <f>SUM($Q$11:S329)</f>
        <v>22665.973550405288</v>
      </c>
      <c r="AG329" s="315" t="e">
        <f>SUM($Q$11:T329)</f>
        <v>#DIV/0!</v>
      </c>
      <c r="AH329" s="315" t="e">
        <f>SUM($Q$11:U329)</f>
        <v>#DIV/0!</v>
      </c>
      <c r="AI329" s="315" t="e">
        <f>SUM($Q$11:V329)</f>
        <v>#DIV/0!</v>
      </c>
      <c r="AJ329" s="315" t="e">
        <f>SUM($Q$11:W329)</f>
        <v>#DIV/0!</v>
      </c>
      <c r="AK329" s="315" t="e">
        <f>SUM($Q$11:X329)</f>
        <v>#DIV/0!</v>
      </c>
      <c r="AL329" s="315" t="e">
        <f>SUM($Q$11:Y329)</f>
        <v>#DIV/0!</v>
      </c>
      <c r="AM329" s="315" t="e">
        <f>SUM($Q$11:Z329)</f>
        <v>#DIV/0!</v>
      </c>
      <c r="AN329" s="315" t="e">
        <f>SUM($Q$11:AA329)</f>
        <v>#DIV/0!</v>
      </c>
      <c r="AO329" s="315" t="e">
        <f>SUM($Q$11:AB329)</f>
        <v>#DIV/0!</v>
      </c>
      <c r="AP329" s="63"/>
      <c r="AQ329" s="63"/>
      <c r="AR329" s="63"/>
      <c r="AS329" s="63" t="s">
        <v>15</v>
      </c>
      <c r="AT329" s="440" t="s">
        <v>1023</v>
      </c>
      <c r="AU329" s="63" t="s">
        <v>1168</v>
      </c>
      <c r="AV329" s="63"/>
      <c r="AW329" s="63"/>
      <c r="AX329" s="138"/>
      <c r="AY329" s="138"/>
      <c r="AZ329" s="138"/>
      <c r="BA329" s="138"/>
      <c r="BB329" s="138"/>
      <c r="BC329" s="138"/>
      <c r="BD329" s="138"/>
      <c r="BE329" s="138"/>
      <c r="BF329" s="138"/>
      <c r="BG329" s="138"/>
      <c r="BH329" s="138"/>
      <c r="BI329" s="138"/>
      <c r="BJ329" s="138"/>
      <c r="BK329" s="138"/>
      <c r="BL329" s="138"/>
      <c r="BM329" s="7"/>
    </row>
    <row r="330" spans="1:65" s="52" customFormat="1" ht="20.100000000000001" customHeight="1" x14ac:dyDescent="0.25">
      <c r="A330" s="39"/>
      <c r="B330" s="65"/>
      <c r="C330" s="138"/>
      <c r="D330" s="63"/>
      <c r="E330" s="63"/>
      <c r="F330" s="63"/>
      <c r="G330" s="432" t="s">
        <v>1160</v>
      </c>
      <c r="H330" s="74"/>
      <c r="I330" s="64"/>
      <c r="J330" s="64"/>
      <c r="K330" s="64" t="s">
        <v>120</v>
      </c>
      <c r="L330" s="430" t="s">
        <v>427</v>
      </c>
      <c r="M330" s="63" t="s">
        <v>301</v>
      </c>
      <c r="N330" s="63" t="s">
        <v>342</v>
      </c>
      <c r="O330" s="63" t="s">
        <v>343</v>
      </c>
      <c r="P330" s="126" t="s">
        <v>14</v>
      </c>
      <c r="Q330" s="278">
        <v>0</v>
      </c>
      <c r="R330" s="278">
        <v>0</v>
      </c>
      <c r="S330" s="278">
        <f t="shared" ref="S330:AB330" si="1253">+S329/S328</f>
        <v>1</v>
      </c>
      <c r="T330" s="278">
        <f t="shared" si="1253"/>
        <v>0</v>
      </c>
      <c r="U330" s="278">
        <f t="shared" si="1253"/>
        <v>0</v>
      </c>
      <c r="V330" s="278">
        <f t="shared" si="1253"/>
        <v>0</v>
      </c>
      <c r="W330" s="278">
        <f t="shared" si="1253"/>
        <v>0</v>
      </c>
      <c r="X330" s="278">
        <f t="shared" si="1253"/>
        <v>0</v>
      </c>
      <c r="Y330" s="278">
        <f t="shared" si="1253"/>
        <v>0</v>
      </c>
      <c r="Z330" s="278">
        <f t="shared" si="1253"/>
        <v>0</v>
      </c>
      <c r="AA330" s="278">
        <f t="shared" si="1253"/>
        <v>0</v>
      </c>
      <c r="AB330" s="278">
        <f t="shared" si="1253"/>
        <v>0</v>
      </c>
      <c r="AC330" s="278">
        <f>+AC329/AC328</f>
        <v>0.25</v>
      </c>
      <c r="AD330" s="121" t="e">
        <f>AD329/AD328</f>
        <v>#DIV/0!</v>
      </c>
      <c r="AE330" s="121">
        <f t="shared" ref="AE330" si="1254">AE329/AE328</f>
        <v>1</v>
      </c>
      <c r="AF330" s="121">
        <f t="shared" ref="AF330" si="1255">AF329/AF328</f>
        <v>1.0000110298706963</v>
      </c>
      <c r="AG330" s="121" t="e">
        <f t="shared" ref="AG330" si="1256">AG329/AG328</f>
        <v>#DIV/0!</v>
      </c>
      <c r="AH330" s="121" t="e">
        <f t="shared" ref="AH330" si="1257">AH329/AH328</f>
        <v>#DIV/0!</v>
      </c>
      <c r="AI330" s="121" t="e">
        <f t="shared" ref="AI330" si="1258">AI329/AI328</f>
        <v>#DIV/0!</v>
      </c>
      <c r="AJ330" s="121" t="e">
        <f t="shared" ref="AJ330" si="1259">AJ329/AJ328</f>
        <v>#DIV/0!</v>
      </c>
      <c r="AK330" s="121" t="e">
        <f t="shared" ref="AK330" si="1260">AK329/AK328</f>
        <v>#DIV/0!</v>
      </c>
      <c r="AL330" s="121" t="e">
        <f t="shared" ref="AL330" si="1261">AL329/AL328</f>
        <v>#DIV/0!</v>
      </c>
      <c r="AM330" s="121" t="e">
        <f t="shared" ref="AM330" si="1262">AM329/AM328</f>
        <v>#DIV/0!</v>
      </c>
      <c r="AN330" s="121" t="e">
        <f t="shared" ref="AN330" si="1263">AN329/AN328</f>
        <v>#DIV/0!</v>
      </c>
      <c r="AO330" s="121" t="e">
        <f t="shared" ref="AO330" si="1264">AO329/AO328</f>
        <v>#DIV/0!</v>
      </c>
      <c r="AP330" s="63"/>
      <c r="AQ330" s="63"/>
      <c r="AR330" s="63"/>
      <c r="AS330" s="63"/>
      <c r="AT330" s="63"/>
      <c r="AU330" s="63"/>
      <c r="AV330" s="63"/>
      <c r="AW330" s="63"/>
      <c r="AX330" s="138"/>
      <c r="AY330" s="138"/>
      <c r="AZ330" s="138"/>
      <c r="BA330" s="138"/>
      <c r="BB330" s="138"/>
      <c r="BC330" s="138"/>
      <c r="BD330" s="138"/>
      <c r="BE330" s="138"/>
      <c r="BF330" s="138"/>
      <c r="BG330" s="138"/>
      <c r="BH330" s="138"/>
      <c r="BI330" s="138"/>
      <c r="BJ330" s="138"/>
      <c r="BK330" s="138"/>
      <c r="BL330" s="138"/>
      <c r="BM330" s="7"/>
    </row>
    <row r="331" spans="1:65" ht="20.100000000000001" customHeight="1" x14ac:dyDescent="0.25">
      <c r="A331" s="39"/>
      <c r="B331" s="65" t="s">
        <v>102</v>
      </c>
      <c r="C331" s="138"/>
      <c r="D331" s="63">
        <f>+D328+1</f>
        <v>108</v>
      </c>
      <c r="E331" s="63">
        <v>67</v>
      </c>
      <c r="F331" s="63">
        <v>33</v>
      </c>
      <c r="G331" s="432" t="s">
        <v>1161</v>
      </c>
      <c r="H331" s="74" t="s">
        <v>491</v>
      </c>
      <c r="I331" s="64" t="s">
        <v>45</v>
      </c>
      <c r="J331" s="64" t="s">
        <v>116</v>
      </c>
      <c r="K331" s="64" t="s">
        <v>120</v>
      </c>
      <c r="L331" s="430" t="s">
        <v>427</v>
      </c>
      <c r="M331" s="63" t="s">
        <v>301</v>
      </c>
      <c r="N331" s="63" t="s">
        <v>342</v>
      </c>
      <c r="O331" s="63" t="s">
        <v>343</v>
      </c>
      <c r="P331" s="126" t="s">
        <v>12</v>
      </c>
      <c r="Q331" s="125">
        <v>0</v>
      </c>
      <c r="R331" s="125">
        <v>0.1</v>
      </c>
      <c r="S331" s="125">
        <v>0.15</v>
      </c>
      <c r="T331" s="121">
        <v>0.05</v>
      </c>
      <c r="U331" s="121">
        <v>0.1</v>
      </c>
      <c r="V331" s="121">
        <v>0.1</v>
      </c>
      <c r="W331" s="121">
        <v>0.05</v>
      </c>
      <c r="X331" s="121">
        <v>0.1</v>
      </c>
      <c r="Y331" s="121">
        <v>0.1</v>
      </c>
      <c r="Z331" s="121">
        <v>0.05</v>
      </c>
      <c r="AA331" s="121">
        <v>0.1</v>
      </c>
      <c r="AB331" s="121">
        <v>0.1</v>
      </c>
      <c r="AC331" s="295">
        <f>SUM(Q331:AB331)</f>
        <v>1</v>
      </c>
      <c r="AD331" s="294">
        <f>+Q331</f>
        <v>0</v>
      </c>
      <c r="AE331" s="315">
        <f>SUM($Q$10:R331)</f>
        <v>14557.997635040969</v>
      </c>
      <c r="AF331" s="315">
        <f>SUM($Q$10:S331)</f>
        <v>22667.223550405288</v>
      </c>
      <c r="AG331" s="315" t="e">
        <f>SUM($Q$10:T331)</f>
        <v>#DIV/0!</v>
      </c>
      <c r="AH331" s="315" t="e">
        <f>SUM($Q$10:U331)</f>
        <v>#DIV/0!</v>
      </c>
      <c r="AI331" s="315" t="e">
        <f>SUM($Q$10:V331)</f>
        <v>#DIV/0!</v>
      </c>
      <c r="AJ331" s="315" t="e">
        <f>SUM($Q$10:W331)</f>
        <v>#DIV/0!</v>
      </c>
      <c r="AK331" s="315" t="e">
        <f>SUM($Q$10:X331)</f>
        <v>#DIV/0!</v>
      </c>
      <c r="AL331" s="315" t="e">
        <f>SUM($Q$10:Y331)</f>
        <v>#DIV/0!</v>
      </c>
      <c r="AM331" s="315" t="e">
        <f>SUM($Q$10:Z331)</f>
        <v>#DIV/0!</v>
      </c>
      <c r="AN331" s="315" t="e">
        <f>SUM($Q$10:AA331)</f>
        <v>#DIV/0!</v>
      </c>
      <c r="AO331" s="315" t="e">
        <f>SUM($Q$10:AB331)</f>
        <v>#DIV/0!</v>
      </c>
      <c r="AP331" s="63"/>
      <c r="AQ331" s="63"/>
      <c r="AR331" s="63"/>
      <c r="AS331" s="63"/>
      <c r="AT331" s="63"/>
      <c r="AU331" s="63"/>
      <c r="AV331" s="63"/>
      <c r="AW331" s="63"/>
      <c r="AX331" s="138"/>
      <c r="AY331" s="138"/>
      <c r="AZ331" s="138"/>
      <c r="BA331" s="138"/>
      <c r="BB331" s="138"/>
      <c r="BC331" s="138"/>
      <c r="BD331" s="138"/>
      <c r="BE331" s="138"/>
      <c r="BF331" s="138"/>
      <c r="BG331" s="138"/>
      <c r="BH331" s="138"/>
      <c r="BI331" s="138"/>
      <c r="BJ331" s="138"/>
      <c r="BK331" s="138"/>
      <c r="BL331" s="138"/>
      <c r="BM331" s="7"/>
    </row>
    <row r="332" spans="1:65" s="52" customFormat="1" ht="20.100000000000001" customHeight="1" x14ac:dyDescent="0.25">
      <c r="A332" s="39"/>
      <c r="B332" s="65"/>
      <c r="C332" s="138"/>
      <c r="D332" s="63"/>
      <c r="E332" s="63"/>
      <c r="F332" s="63"/>
      <c r="G332" s="432" t="s">
        <v>1161</v>
      </c>
      <c r="H332" s="74"/>
      <c r="I332" s="64"/>
      <c r="J332" s="64"/>
      <c r="K332" s="64" t="s">
        <v>120</v>
      </c>
      <c r="L332" s="430" t="s">
        <v>427</v>
      </c>
      <c r="M332" s="63" t="s">
        <v>301</v>
      </c>
      <c r="N332" s="63" t="s">
        <v>342</v>
      </c>
      <c r="O332" s="63" t="s">
        <v>343</v>
      </c>
      <c r="P332" s="126" t="s">
        <v>13</v>
      </c>
      <c r="Q332" s="125">
        <v>0</v>
      </c>
      <c r="R332" s="125">
        <v>0.1</v>
      </c>
      <c r="S332" s="125">
        <v>0.15</v>
      </c>
      <c r="T332" s="125"/>
      <c r="U332" s="125"/>
      <c r="V332" s="125"/>
      <c r="W332" s="125"/>
      <c r="X332" s="125"/>
      <c r="Y332" s="125"/>
      <c r="Z332" s="129"/>
      <c r="AA332" s="125"/>
      <c r="AB332" s="125"/>
      <c r="AC332" s="295">
        <f>SUM(Q332:AB332)</f>
        <v>0.25</v>
      </c>
      <c r="AD332" s="294">
        <f>+Q332</f>
        <v>0</v>
      </c>
      <c r="AE332" s="315">
        <f>SUM($Q$11:R332)</f>
        <v>14558.097635040969</v>
      </c>
      <c r="AF332" s="315">
        <f>SUM($Q$11:S332)</f>
        <v>22667.473550405288</v>
      </c>
      <c r="AG332" s="315" t="e">
        <f>SUM($Q$11:T332)</f>
        <v>#DIV/0!</v>
      </c>
      <c r="AH332" s="315" t="e">
        <f>SUM($Q$11:U332)</f>
        <v>#DIV/0!</v>
      </c>
      <c r="AI332" s="315" t="e">
        <f>SUM($Q$11:V332)</f>
        <v>#DIV/0!</v>
      </c>
      <c r="AJ332" s="315" t="e">
        <f>SUM($Q$11:W332)</f>
        <v>#DIV/0!</v>
      </c>
      <c r="AK332" s="315" t="e">
        <f>SUM($Q$11:X332)</f>
        <v>#DIV/0!</v>
      </c>
      <c r="AL332" s="315" t="e">
        <f>SUM($Q$11:Y332)</f>
        <v>#DIV/0!</v>
      </c>
      <c r="AM332" s="315" t="e">
        <f>SUM($Q$11:Z332)</f>
        <v>#DIV/0!</v>
      </c>
      <c r="AN332" s="315" t="e">
        <f>SUM($Q$11:AA332)</f>
        <v>#DIV/0!</v>
      </c>
      <c r="AO332" s="315" t="e">
        <f>SUM($Q$11:AB332)</f>
        <v>#DIV/0!</v>
      </c>
      <c r="AP332" s="63"/>
      <c r="AQ332" s="63"/>
      <c r="AR332" s="63" t="s">
        <v>647</v>
      </c>
      <c r="AS332" s="63" t="s">
        <v>648</v>
      </c>
      <c r="AT332" s="63" t="s">
        <v>1024</v>
      </c>
      <c r="AU332" s="63" t="s">
        <v>1025</v>
      </c>
      <c r="AV332" s="63"/>
      <c r="AW332" s="63"/>
      <c r="AX332" s="138"/>
      <c r="AY332" s="138"/>
      <c r="AZ332" s="138"/>
      <c r="BA332" s="138"/>
      <c r="BB332" s="138"/>
      <c r="BC332" s="138"/>
      <c r="BD332" s="138"/>
      <c r="BE332" s="138"/>
      <c r="BF332" s="138"/>
      <c r="BG332" s="138"/>
      <c r="BH332" s="138"/>
      <c r="BI332" s="138"/>
      <c r="BJ332" s="138"/>
      <c r="BK332" s="138"/>
      <c r="BL332" s="138"/>
      <c r="BM332" s="7"/>
    </row>
    <row r="333" spans="1:65" s="52" customFormat="1" ht="20.100000000000001" customHeight="1" x14ac:dyDescent="0.25">
      <c r="A333" s="39"/>
      <c r="B333" s="65"/>
      <c r="C333" s="138"/>
      <c r="D333" s="63"/>
      <c r="E333" s="63"/>
      <c r="F333" s="63"/>
      <c r="G333" s="432" t="s">
        <v>1161</v>
      </c>
      <c r="H333" s="74"/>
      <c r="I333" s="64"/>
      <c r="J333" s="64"/>
      <c r="K333" s="64" t="s">
        <v>120</v>
      </c>
      <c r="L333" s="430" t="s">
        <v>427</v>
      </c>
      <c r="M333" s="63" t="s">
        <v>301</v>
      </c>
      <c r="N333" s="63" t="s">
        <v>342</v>
      </c>
      <c r="O333" s="63" t="s">
        <v>343</v>
      </c>
      <c r="P333" s="126" t="s">
        <v>14</v>
      </c>
      <c r="Q333" s="278">
        <v>0</v>
      </c>
      <c r="R333" s="278">
        <f t="shared" ref="R333:AB333" si="1265">+R332/R331</f>
        <v>1</v>
      </c>
      <c r="S333" s="278">
        <f t="shared" si="1265"/>
        <v>1</v>
      </c>
      <c r="T333" s="278">
        <f t="shared" si="1265"/>
        <v>0</v>
      </c>
      <c r="U333" s="278">
        <f t="shared" si="1265"/>
        <v>0</v>
      </c>
      <c r="V333" s="278">
        <f t="shared" si="1265"/>
        <v>0</v>
      </c>
      <c r="W333" s="278">
        <f t="shared" si="1265"/>
        <v>0</v>
      </c>
      <c r="X333" s="278">
        <f t="shared" si="1265"/>
        <v>0</v>
      </c>
      <c r="Y333" s="278">
        <f t="shared" si="1265"/>
        <v>0</v>
      </c>
      <c r="Z333" s="278">
        <f t="shared" si="1265"/>
        <v>0</v>
      </c>
      <c r="AA333" s="278">
        <f t="shared" si="1265"/>
        <v>0</v>
      </c>
      <c r="AB333" s="278">
        <f t="shared" si="1265"/>
        <v>0</v>
      </c>
      <c r="AC333" s="278">
        <f>+AC332/AC331</f>
        <v>0.25</v>
      </c>
      <c r="AD333" s="121" t="e">
        <f>AD332/AD331</f>
        <v>#DIV/0!</v>
      </c>
      <c r="AE333" s="121">
        <f t="shared" ref="AE333" si="1266">AE332/AE331</f>
        <v>1.0000068690765385</v>
      </c>
      <c r="AF333" s="121">
        <f t="shared" ref="AF333" si="1267">AF332/AF331</f>
        <v>1.0000110291407964</v>
      </c>
      <c r="AG333" s="121" t="e">
        <f t="shared" ref="AG333" si="1268">AG332/AG331</f>
        <v>#DIV/0!</v>
      </c>
      <c r="AH333" s="121" t="e">
        <f t="shared" ref="AH333" si="1269">AH332/AH331</f>
        <v>#DIV/0!</v>
      </c>
      <c r="AI333" s="121" t="e">
        <f t="shared" ref="AI333" si="1270">AI332/AI331</f>
        <v>#DIV/0!</v>
      </c>
      <c r="AJ333" s="121" t="e">
        <f t="shared" ref="AJ333" si="1271">AJ332/AJ331</f>
        <v>#DIV/0!</v>
      </c>
      <c r="AK333" s="121" t="e">
        <f t="shared" ref="AK333" si="1272">AK332/AK331</f>
        <v>#DIV/0!</v>
      </c>
      <c r="AL333" s="121" t="e">
        <f t="shared" ref="AL333" si="1273">AL332/AL331</f>
        <v>#DIV/0!</v>
      </c>
      <c r="AM333" s="121" t="e">
        <f t="shared" ref="AM333" si="1274">AM332/AM331</f>
        <v>#DIV/0!</v>
      </c>
      <c r="AN333" s="121" t="e">
        <f t="shared" ref="AN333" si="1275">AN332/AN331</f>
        <v>#DIV/0!</v>
      </c>
      <c r="AO333" s="121" t="e">
        <f t="shared" ref="AO333" si="1276">AO332/AO331</f>
        <v>#DIV/0!</v>
      </c>
      <c r="AP333" s="63"/>
      <c r="AQ333" s="63"/>
      <c r="AR333" s="63"/>
      <c r="AS333" s="63"/>
      <c r="AT333" s="63"/>
      <c r="AU333" s="63"/>
      <c r="AV333" s="63"/>
      <c r="AW333" s="63"/>
      <c r="AX333" s="138"/>
      <c r="AY333" s="138"/>
      <c r="AZ333" s="138"/>
      <c r="BA333" s="138"/>
      <c r="BB333" s="138"/>
      <c r="BC333" s="138"/>
      <c r="BD333" s="138"/>
      <c r="BE333" s="138"/>
      <c r="BF333" s="138"/>
      <c r="BG333" s="138"/>
      <c r="BH333" s="138"/>
      <c r="BI333" s="138"/>
      <c r="BJ333" s="138"/>
      <c r="BK333" s="138"/>
      <c r="BL333" s="138"/>
      <c r="BM333" s="7"/>
    </row>
    <row r="334" spans="1:65" ht="20.100000000000001" customHeight="1" x14ac:dyDescent="0.25">
      <c r="A334" s="39"/>
      <c r="B334" s="65" t="s">
        <v>102</v>
      </c>
      <c r="C334" s="138"/>
      <c r="D334" s="63">
        <f>+D331+1</f>
        <v>109</v>
      </c>
      <c r="E334" s="63">
        <v>68</v>
      </c>
      <c r="F334" s="63">
        <v>34</v>
      </c>
      <c r="G334" s="432" t="s">
        <v>1162</v>
      </c>
      <c r="H334" s="74" t="s">
        <v>490</v>
      </c>
      <c r="I334" s="64" t="s">
        <v>45</v>
      </c>
      <c r="J334" s="64" t="s">
        <v>116</v>
      </c>
      <c r="K334" s="64" t="s">
        <v>120</v>
      </c>
      <c r="L334" s="430" t="s">
        <v>427</v>
      </c>
      <c r="M334" s="63" t="s">
        <v>301</v>
      </c>
      <c r="N334" s="63" t="s">
        <v>342</v>
      </c>
      <c r="O334" s="63" t="s">
        <v>343</v>
      </c>
      <c r="P334" s="126" t="s">
        <v>12</v>
      </c>
      <c r="Q334" s="125">
        <v>0</v>
      </c>
      <c r="R334" s="125">
        <v>0</v>
      </c>
      <c r="S334" s="125">
        <v>0.25</v>
      </c>
      <c r="T334" s="121">
        <v>0.05</v>
      </c>
      <c r="U334" s="121">
        <v>0.1</v>
      </c>
      <c r="V334" s="121">
        <v>0.1</v>
      </c>
      <c r="W334" s="121">
        <v>0.05</v>
      </c>
      <c r="X334" s="121">
        <v>0.1</v>
      </c>
      <c r="Y334" s="121">
        <v>0.1</v>
      </c>
      <c r="Z334" s="121">
        <v>0.05</v>
      </c>
      <c r="AA334" s="121">
        <v>0.1</v>
      </c>
      <c r="AB334" s="121">
        <v>0.1</v>
      </c>
      <c r="AC334" s="295">
        <f>SUM(Q334:AB334)</f>
        <v>1</v>
      </c>
      <c r="AD334" s="294">
        <f>+Q334</f>
        <v>0</v>
      </c>
      <c r="AE334" s="315">
        <f>SUM($Q$10:R334)</f>
        <v>14559.097635040969</v>
      </c>
      <c r="AF334" s="315">
        <f>SUM($Q$10:S334)</f>
        <v>22669.723550405288</v>
      </c>
      <c r="AG334" s="315" t="e">
        <f>SUM($Q$10:T334)</f>
        <v>#DIV/0!</v>
      </c>
      <c r="AH334" s="315" t="e">
        <f>SUM($Q$10:U334)</f>
        <v>#DIV/0!</v>
      </c>
      <c r="AI334" s="315" t="e">
        <f>SUM($Q$10:V334)</f>
        <v>#DIV/0!</v>
      </c>
      <c r="AJ334" s="315" t="e">
        <f>SUM($Q$10:W334)</f>
        <v>#DIV/0!</v>
      </c>
      <c r="AK334" s="315" t="e">
        <f>SUM($Q$10:X334)</f>
        <v>#DIV/0!</v>
      </c>
      <c r="AL334" s="315" t="e">
        <f>SUM($Q$10:Y334)</f>
        <v>#DIV/0!</v>
      </c>
      <c r="AM334" s="315" t="e">
        <f>SUM($Q$10:Z334)</f>
        <v>#DIV/0!</v>
      </c>
      <c r="AN334" s="315" t="e">
        <f>SUM($Q$10:AA334)</f>
        <v>#DIV/0!</v>
      </c>
      <c r="AO334" s="315" t="e">
        <f>SUM($Q$10:AB334)</f>
        <v>#DIV/0!</v>
      </c>
      <c r="AP334" s="63"/>
      <c r="AQ334" s="63"/>
      <c r="AR334" s="63"/>
      <c r="AS334" s="63"/>
      <c r="AT334" s="63"/>
      <c r="AU334" s="63"/>
      <c r="AV334" s="63"/>
      <c r="AW334" s="63"/>
      <c r="AX334" s="138"/>
      <c r="AY334" s="138"/>
      <c r="AZ334" s="138"/>
      <c r="BA334" s="138"/>
      <c r="BB334" s="138"/>
      <c r="BC334" s="138"/>
      <c r="BD334" s="138"/>
      <c r="BE334" s="138"/>
      <c r="BF334" s="138"/>
      <c r="BG334" s="138"/>
      <c r="BH334" s="138"/>
      <c r="BI334" s="138"/>
      <c r="BJ334" s="138"/>
      <c r="BK334" s="138"/>
      <c r="BL334" s="138"/>
      <c r="BM334" s="7"/>
    </row>
    <row r="335" spans="1:65" s="52" customFormat="1" ht="20.100000000000001" customHeight="1" x14ac:dyDescent="0.25">
      <c r="A335" s="39"/>
      <c r="B335" s="65"/>
      <c r="C335" s="138"/>
      <c r="D335" s="63"/>
      <c r="E335" s="63"/>
      <c r="F335" s="63"/>
      <c r="G335" s="432" t="s">
        <v>1162</v>
      </c>
      <c r="H335" s="74"/>
      <c r="I335" s="64"/>
      <c r="J335" s="64"/>
      <c r="K335" s="64" t="s">
        <v>120</v>
      </c>
      <c r="L335" s="430" t="s">
        <v>427</v>
      </c>
      <c r="M335" s="63" t="s">
        <v>301</v>
      </c>
      <c r="N335" s="63" t="s">
        <v>342</v>
      </c>
      <c r="O335" s="63" t="s">
        <v>343</v>
      </c>
      <c r="P335" s="126" t="s">
        <v>13</v>
      </c>
      <c r="Q335" s="125">
        <v>0</v>
      </c>
      <c r="R335" s="125">
        <v>0</v>
      </c>
      <c r="S335" s="125">
        <v>0.25</v>
      </c>
      <c r="T335" s="125"/>
      <c r="U335" s="125"/>
      <c r="V335" s="125"/>
      <c r="W335" s="125"/>
      <c r="X335" s="125"/>
      <c r="Y335" s="125"/>
      <c r="Z335" s="129"/>
      <c r="AA335" s="125"/>
      <c r="AB335" s="125"/>
      <c r="AC335" s="295">
        <f>SUM(Q335:AB335)</f>
        <v>0.25</v>
      </c>
      <c r="AD335" s="294">
        <f>+Q335</f>
        <v>0</v>
      </c>
      <c r="AE335" s="315">
        <f>SUM($Q$11:R335)</f>
        <v>14559.097635040969</v>
      </c>
      <c r="AF335" s="315">
        <f>SUM($Q$11:S335)</f>
        <v>22669.973550405288</v>
      </c>
      <c r="AG335" s="315" t="e">
        <f>SUM($Q$11:T335)</f>
        <v>#DIV/0!</v>
      </c>
      <c r="AH335" s="315" t="e">
        <f>SUM($Q$11:U335)</f>
        <v>#DIV/0!</v>
      </c>
      <c r="AI335" s="315" t="e">
        <f>SUM($Q$11:V335)</f>
        <v>#DIV/0!</v>
      </c>
      <c r="AJ335" s="315" t="e">
        <f>SUM($Q$11:W335)</f>
        <v>#DIV/0!</v>
      </c>
      <c r="AK335" s="315" t="e">
        <f>SUM($Q$11:X335)</f>
        <v>#DIV/0!</v>
      </c>
      <c r="AL335" s="315" t="e">
        <f>SUM($Q$11:Y335)</f>
        <v>#DIV/0!</v>
      </c>
      <c r="AM335" s="315" t="e">
        <f>SUM($Q$11:Z335)</f>
        <v>#DIV/0!</v>
      </c>
      <c r="AN335" s="315" t="e">
        <f>SUM($Q$11:AA335)</f>
        <v>#DIV/0!</v>
      </c>
      <c r="AO335" s="315" t="e">
        <f>SUM($Q$11:AB335)</f>
        <v>#DIV/0!</v>
      </c>
      <c r="AP335" s="63"/>
      <c r="AQ335" s="63"/>
      <c r="AR335" s="63"/>
      <c r="AS335" s="63"/>
      <c r="AT335" s="63" t="s">
        <v>1169</v>
      </c>
      <c r="AU335" s="63" t="s">
        <v>1026</v>
      </c>
      <c r="AV335" s="63"/>
      <c r="AW335" s="63"/>
      <c r="AX335" s="138"/>
      <c r="AY335" s="138"/>
      <c r="AZ335" s="138"/>
      <c r="BA335" s="138"/>
      <c r="BB335" s="138"/>
      <c r="BC335" s="138"/>
      <c r="BD335" s="138"/>
      <c r="BE335" s="138"/>
      <c r="BF335" s="138"/>
      <c r="BG335" s="138"/>
      <c r="BH335" s="138"/>
      <c r="BI335" s="138"/>
      <c r="BJ335" s="138"/>
      <c r="BK335" s="138"/>
      <c r="BL335" s="138"/>
      <c r="BM335" s="7"/>
    </row>
    <row r="336" spans="1:65" s="52" customFormat="1" ht="38.25" customHeight="1" x14ac:dyDescent="0.25">
      <c r="A336" s="39"/>
      <c r="B336" s="65"/>
      <c r="C336" s="138"/>
      <c r="D336" s="63"/>
      <c r="E336" s="63"/>
      <c r="F336" s="63"/>
      <c r="G336" s="432" t="s">
        <v>1162</v>
      </c>
      <c r="H336" s="74"/>
      <c r="I336" s="64"/>
      <c r="J336" s="64"/>
      <c r="K336" s="64" t="s">
        <v>120</v>
      </c>
      <c r="L336" s="430" t="s">
        <v>427</v>
      </c>
      <c r="M336" s="63" t="s">
        <v>301</v>
      </c>
      <c r="N336" s="63" t="s">
        <v>342</v>
      </c>
      <c r="O336" s="63" t="s">
        <v>343</v>
      </c>
      <c r="P336" s="126" t="s">
        <v>14</v>
      </c>
      <c r="Q336" s="278">
        <v>0</v>
      </c>
      <c r="R336" s="278">
        <v>0</v>
      </c>
      <c r="S336" s="278">
        <f t="shared" ref="S336:AB336" si="1277">+S335/S334</f>
        <v>1</v>
      </c>
      <c r="T336" s="278">
        <f t="shared" si="1277"/>
        <v>0</v>
      </c>
      <c r="U336" s="278">
        <f t="shared" si="1277"/>
        <v>0</v>
      </c>
      <c r="V336" s="278">
        <f t="shared" si="1277"/>
        <v>0</v>
      </c>
      <c r="W336" s="278">
        <f t="shared" si="1277"/>
        <v>0</v>
      </c>
      <c r="X336" s="278">
        <f t="shared" si="1277"/>
        <v>0</v>
      </c>
      <c r="Y336" s="278">
        <f t="shared" si="1277"/>
        <v>0</v>
      </c>
      <c r="Z336" s="278">
        <f t="shared" si="1277"/>
        <v>0</v>
      </c>
      <c r="AA336" s="278">
        <f t="shared" si="1277"/>
        <v>0</v>
      </c>
      <c r="AB336" s="278">
        <f t="shared" si="1277"/>
        <v>0</v>
      </c>
      <c r="AC336" s="278">
        <f>+AC335/AC334</f>
        <v>0.25</v>
      </c>
      <c r="AD336" s="121" t="e">
        <f>AD335/AD334</f>
        <v>#DIV/0!</v>
      </c>
      <c r="AE336" s="121">
        <f t="shared" ref="AE336" si="1278">AE335/AE334</f>
        <v>1</v>
      </c>
      <c r="AF336" s="121">
        <f t="shared" ref="AF336" si="1279">AF335/AF334</f>
        <v>1.0000110279245111</v>
      </c>
      <c r="AG336" s="121" t="e">
        <f t="shared" ref="AG336" si="1280">AG335/AG334</f>
        <v>#DIV/0!</v>
      </c>
      <c r="AH336" s="121" t="e">
        <f t="shared" ref="AH336" si="1281">AH335/AH334</f>
        <v>#DIV/0!</v>
      </c>
      <c r="AI336" s="121" t="e">
        <f t="shared" ref="AI336" si="1282">AI335/AI334</f>
        <v>#DIV/0!</v>
      </c>
      <c r="AJ336" s="121" t="e">
        <f t="shared" ref="AJ336" si="1283">AJ335/AJ334</f>
        <v>#DIV/0!</v>
      </c>
      <c r="AK336" s="121" t="e">
        <f t="shared" ref="AK336" si="1284">AK335/AK334</f>
        <v>#DIV/0!</v>
      </c>
      <c r="AL336" s="121" t="e">
        <f t="shared" ref="AL336" si="1285">AL335/AL334</f>
        <v>#DIV/0!</v>
      </c>
      <c r="AM336" s="121" t="e">
        <f t="shared" ref="AM336" si="1286">AM335/AM334</f>
        <v>#DIV/0!</v>
      </c>
      <c r="AN336" s="121" t="e">
        <f t="shared" ref="AN336" si="1287">AN335/AN334</f>
        <v>#DIV/0!</v>
      </c>
      <c r="AO336" s="121" t="e">
        <f t="shared" ref="AO336" si="1288">AO335/AO334</f>
        <v>#DIV/0!</v>
      </c>
      <c r="AP336" s="63"/>
      <c r="AQ336" s="63"/>
      <c r="AR336" s="63"/>
      <c r="AS336" s="63"/>
      <c r="AT336" s="63"/>
      <c r="AU336" s="63"/>
      <c r="AV336" s="63"/>
      <c r="AW336" s="63"/>
      <c r="AX336" s="138"/>
      <c r="AY336" s="138"/>
      <c r="AZ336" s="138"/>
      <c r="BA336" s="138"/>
      <c r="BB336" s="138"/>
      <c r="BC336" s="138"/>
      <c r="BD336" s="138"/>
      <c r="BE336" s="138"/>
      <c r="BF336" s="138"/>
      <c r="BG336" s="138"/>
      <c r="BH336" s="138"/>
      <c r="BI336" s="138"/>
      <c r="BJ336" s="138"/>
      <c r="BK336" s="138"/>
      <c r="BL336" s="138"/>
      <c r="BM336" s="7"/>
    </row>
    <row r="337" spans="1:66" s="14" customFormat="1" ht="20.100000000000001" customHeight="1" x14ac:dyDescent="0.25">
      <c r="A337" s="39"/>
      <c r="B337" s="65" t="s">
        <v>102</v>
      </c>
      <c r="C337" s="138"/>
      <c r="D337" s="63">
        <f>+D334+1</f>
        <v>110</v>
      </c>
      <c r="E337" s="63">
        <v>3</v>
      </c>
      <c r="F337" s="63">
        <v>35</v>
      </c>
      <c r="G337" s="64" t="s">
        <v>188</v>
      </c>
      <c r="H337" s="74">
        <v>0.9</v>
      </c>
      <c r="I337" s="64" t="s">
        <v>43</v>
      </c>
      <c r="J337" s="64" t="s">
        <v>113</v>
      </c>
      <c r="K337" s="63" t="s">
        <v>123</v>
      </c>
      <c r="L337" s="63" t="s">
        <v>431</v>
      </c>
      <c r="M337" s="63" t="s">
        <v>301</v>
      </c>
      <c r="N337" s="63" t="s">
        <v>344</v>
      </c>
      <c r="O337" s="63" t="s">
        <v>345</v>
      </c>
      <c r="P337" s="126" t="s">
        <v>12</v>
      </c>
      <c r="Q337" s="125">
        <v>0.01</v>
      </c>
      <c r="R337" s="125">
        <v>0.04</v>
      </c>
      <c r="S337" s="125">
        <v>0.1</v>
      </c>
      <c r="T337" s="125">
        <v>0.1</v>
      </c>
      <c r="U337" s="125">
        <v>0.1</v>
      </c>
      <c r="V337" s="125">
        <v>0.1</v>
      </c>
      <c r="W337" s="125">
        <v>0.1</v>
      </c>
      <c r="X337" s="125">
        <v>0.1</v>
      </c>
      <c r="Y337" s="125">
        <v>0.1</v>
      </c>
      <c r="Z337" s="125">
        <v>0.05</v>
      </c>
      <c r="AA337" s="125">
        <v>0.05</v>
      </c>
      <c r="AB337" s="125">
        <v>0.05</v>
      </c>
      <c r="AC337" s="125">
        <f>SUM(Q337:AB337)</f>
        <v>0.9</v>
      </c>
      <c r="AD337" s="294">
        <f>+Q337</f>
        <v>0.01</v>
      </c>
      <c r="AE337" s="315">
        <f>SUM($Q$10:R337)</f>
        <v>14559.14763504097</v>
      </c>
      <c r="AF337" s="315">
        <f>SUM($Q$10:S337)</f>
        <v>22671.123550405286</v>
      </c>
      <c r="AG337" s="315" t="e">
        <f>SUM($Q$10:T337)</f>
        <v>#DIV/0!</v>
      </c>
      <c r="AH337" s="315" t="e">
        <f>SUM($Q$10:U337)</f>
        <v>#DIV/0!</v>
      </c>
      <c r="AI337" s="315" t="e">
        <f>SUM($Q$10:V337)</f>
        <v>#DIV/0!</v>
      </c>
      <c r="AJ337" s="315" t="e">
        <f>SUM($Q$10:W337)</f>
        <v>#DIV/0!</v>
      </c>
      <c r="AK337" s="315" t="e">
        <f>SUM($Q$10:X337)</f>
        <v>#DIV/0!</v>
      </c>
      <c r="AL337" s="315" t="e">
        <f>SUM($Q$10:Y337)</f>
        <v>#DIV/0!</v>
      </c>
      <c r="AM337" s="315" t="e">
        <f>SUM($Q$10:Z337)</f>
        <v>#DIV/0!</v>
      </c>
      <c r="AN337" s="315" t="e">
        <f>SUM($Q$10:AA337)</f>
        <v>#DIV/0!</v>
      </c>
      <c r="AO337" s="315" t="e">
        <f>SUM($Q$10:AB337)</f>
        <v>#DIV/0!</v>
      </c>
      <c r="AP337" s="93"/>
      <c r="AQ337" s="93"/>
      <c r="AR337" s="93"/>
      <c r="AS337" s="93"/>
      <c r="AT337" s="93"/>
      <c r="AU337" s="93"/>
      <c r="AV337" s="93"/>
      <c r="AW337" s="93"/>
      <c r="AX337" s="2"/>
      <c r="AY337" s="2"/>
      <c r="AZ337" s="2"/>
      <c r="BA337" s="2"/>
      <c r="BB337" s="2"/>
      <c r="BC337" s="2"/>
      <c r="BD337" s="2"/>
      <c r="BE337" s="2"/>
      <c r="BF337" s="2"/>
      <c r="BG337" s="2"/>
      <c r="BH337" s="2"/>
      <c r="BI337" s="2"/>
      <c r="BJ337" s="2"/>
      <c r="BK337" s="2"/>
      <c r="BL337" s="2"/>
      <c r="BM337" s="97"/>
      <c r="BN337" s="52"/>
    </row>
    <row r="338" spans="1:66" s="14" customFormat="1" ht="20.100000000000001" customHeight="1" x14ac:dyDescent="0.25">
      <c r="A338" s="39"/>
      <c r="B338" s="65"/>
      <c r="C338" s="138"/>
      <c r="D338" s="93"/>
      <c r="E338" s="93"/>
      <c r="F338" s="93"/>
      <c r="G338" s="64" t="s">
        <v>188</v>
      </c>
      <c r="H338" s="74"/>
      <c r="I338" s="64"/>
      <c r="J338" s="64"/>
      <c r="K338" s="63" t="s">
        <v>123</v>
      </c>
      <c r="L338" s="63" t="s">
        <v>431</v>
      </c>
      <c r="M338" s="63" t="s">
        <v>301</v>
      </c>
      <c r="N338" s="63" t="s">
        <v>344</v>
      </c>
      <c r="O338" s="63" t="s">
        <v>345</v>
      </c>
      <c r="P338" s="126" t="s">
        <v>13</v>
      </c>
      <c r="Q338" s="125">
        <v>0.01</v>
      </c>
      <c r="R338" s="174">
        <v>1.4E-2</v>
      </c>
      <c r="S338" s="125">
        <v>0.06</v>
      </c>
      <c r="T338" s="370"/>
      <c r="U338" s="370"/>
      <c r="V338" s="370"/>
      <c r="W338" s="370"/>
      <c r="X338" s="370"/>
      <c r="Y338" s="370"/>
      <c r="Z338" s="371"/>
      <c r="AA338" s="370"/>
      <c r="AB338" s="370"/>
      <c r="AC338" s="296">
        <f>SUM(Q338:AB338)</f>
        <v>8.3999999999999991E-2</v>
      </c>
      <c r="AD338" s="294">
        <f>+Q338</f>
        <v>0.01</v>
      </c>
      <c r="AE338" s="315">
        <f>SUM($Q$11:R338)</f>
        <v>14559.17163504097</v>
      </c>
      <c r="AF338" s="315">
        <f>SUM($Q$11:S338)</f>
        <v>22671.207550405285</v>
      </c>
      <c r="AG338" s="315" t="e">
        <f>SUM($Q$11:T338)</f>
        <v>#DIV/0!</v>
      </c>
      <c r="AH338" s="315" t="e">
        <f>SUM($Q$11:U338)</f>
        <v>#DIV/0!</v>
      </c>
      <c r="AI338" s="315" t="e">
        <f>SUM($Q$11:V338)</f>
        <v>#DIV/0!</v>
      </c>
      <c r="AJ338" s="315" t="e">
        <f>SUM($Q$11:W338)</f>
        <v>#DIV/0!</v>
      </c>
      <c r="AK338" s="315" t="e">
        <f>SUM($Q$11:X338)</f>
        <v>#DIV/0!</v>
      </c>
      <c r="AL338" s="315" t="e">
        <f>SUM($Q$11:Y338)</f>
        <v>#DIV/0!</v>
      </c>
      <c r="AM338" s="315" t="e">
        <f>SUM($Q$11:Z338)</f>
        <v>#DIV/0!</v>
      </c>
      <c r="AN338" s="315" t="e">
        <f>SUM($Q$11:AA338)</f>
        <v>#DIV/0!</v>
      </c>
      <c r="AO338" s="315" t="e">
        <f>SUM($Q$11:AB338)</f>
        <v>#DIV/0!</v>
      </c>
      <c r="AP338" s="66" t="s">
        <v>1116</v>
      </c>
      <c r="AQ338" s="66" t="s">
        <v>1118</v>
      </c>
      <c r="AR338" s="66" t="s">
        <v>1120</v>
      </c>
      <c r="AS338" s="66" t="s">
        <v>1119</v>
      </c>
      <c r="AT338" s="66" t="s">
        <v>1117</v>
      </c>
      <c r="AU338" s="66" t="s">
        <v>1121</v>
      </c>
      <c r="AV338" s="93"/>
      <c r="AW338" s="93"/>
      <c r="AX338" s="2"/>
      <c r="AY338" s="2"/>
      <c r="AZ338" s="2"/>
      <c r="BA338" s="2"/>
      <c r="BB338" s="2"/>
      <c r="BC338" s="2"/>
      <c r="BD338" s="2"/>
      <c r="BE338" s="2"/>
      <c r="BF338" s="2"/>
      <c r="BG338" s="2"/>
      <c r="BH338" s="2"/>
      <c r="BI338" s="2"/>
      <c r="BJ338" s="2"/>
      <c r="BK338" s="2"/>
      <c r="BL338" s="2"/>
      <c r="BM338" s="97"/>
      <c r="BN338" s="52"/>
    </row>
    <row r="339" spans="1:66" s="14" customFormat="1" ht="20.100000000000001" customHeight="1" x14ac:dyDescent="0.25">
      <c r="A339" s="39"/>
      <c r="B339" s="65"/>
      <c r="C339" s="138"/>
      <c r="D339" s="93"/>
      <c r="E339" s="63"/>
      <c r="F339" s="93"/>
      <c r="G339" s="64" t="s">
        <v>188</v>
      </c>
      <c r="H339" s="74"/>
      <c r="I339" s="64"/>
      <c r="J339" s="64"/>
      <c r="K339" s="63" t="s">
        <v>123</v>
      </c>
      <c r="L339" s="63" t="s">
        <v>431</v>
      </c>
      <c r="M339" s="63" t="s">
        <v>301</v>
      </c>
      <c r="N339" s="63" t="s">
        <v>344</v>
      </c>
      <c r="O339" s="63" t="s">
        <v>345</v>
      </c>
      <c r="P339" s="126" t="s">
        <v>14</v>
      </c>
      <c r="Q339" s="274">
        <f t="shared" ref="Q339:AB339" si="1289">+Q338/Q337</f>
        <v>1</v>
      </c>
      <c r="R339" s="383">
        <f t="shared" si="1289"/>
        <v>0.35</v>
      </c>
      <c r="S339" s="383">
        <f t="shared" si="1289"/>
        <v>0.6</v>
      </c>
      <c r="T339" s="274">
        <f t="shared" si="1289"/>
        <v>0</v>
      </c>
      <c r="U339" s="274">
        <f t="shared" si="1289"/>
        <v>0</v>
      </c>
      <c r="V339" s="274">
        <f t="shared" si="1289"/>
        <v>0</v>
      </c>
      <c r="W339" s="274">
        <f t="shared" si="1289"/>
        <v>0</v>
      </c>
      <c r="X339" s="274">
        <f t="shared" si="1289"/>
        <v>0</v>
      </c>
      <c r="Y339" s="274">
        <f t="shared" si="1289"/>
        <v>0</v>
      </c>
      <c r="Z339" s="274">
        <f t="shared" si="1289"/>
        <v>0</v>
      </c>
      <c r="AA339" s="274">
        <f t="shared" si="1289"/>
        <v>0</v>
      </c>
      <c r="AB339" s="274">
        <f t="shared" si="1289"/>
        <v>0</v>
      </c>
      <c r="AC339" s="278">
        <f>+AC338/AC337</f>
        <v>9.3333333333333324E-2</v>
      </c>
      <c r="AD339" s="121">
        <f>AD338/AD337</f>
        <v>1</v>
      </c>
      <c r="AE339" s="121">
        <f t="shared" ref="AE339" si="1290">AE338/AE337</f>
        <v>1.0000016484481511</v>
      </c>
      <c r="AF339" s="121">
        <f t="shared" ref="AF339" si="1291">AF338/AF337</f>
        <v>1.0000037051538189</v>
      </c>
      <c r="AG339" s="121" t="e">
        <f t="shared" ref="AG339" si="1292">AG338/AG337</f>
        <v>#DIV/0!</v>
      </c>
      <c r="AH339" s="121" t="e">
        <f t="shared" ref="AH339" si="1293">AH338/AH337</f>
        <v>#DIV/0!</v>
      </c>
      <c r="AI339" s="121" t="e">
        <f t="shared" ref="AI339" si="1294">AI338/AI337</f>
        <v>#DIV/0!</v>
      </c>
      <c r="AJ339" s="121" t="e">
        <f t="shared" ref="AJ339" si="1295">AJ338/AJ337</f>
        <v>#DIV/0!</v>
      </c>
      <c r="AK339" s="121" t="e">
        <f t="shared" ref="AK339" si="1296">AK338/AK337</f>
        <v>#DIV/0!</v>
      </c>
      <c r="AL339" s="121" t="e">
        <f t="shared" ref="AL339" si="1297">AL338/AL337</f>
        <v>#DIV/0!</v>
      </c>
      <c r="AM339" s="121" t="e">
        <f t="shared" ref="AM339" si="1298">AM338/AM337</f>
        <v>#DIV/0!</v>
      </c>
      <c r="AN339" s="121" t="e">
        <f t="shared" ref="AN339" si="1299">AN338/AN337</f>
        <v>#DIV/0!</v>
      </c>
      <c r="AO339" s="121" t="e">
        <f t="shared" ref="AO339" si="1300">AO338/AO337</f>
        <v>#DIV/0!</v>
      </c>
      <c r="AP339" s="93"/>
      <c r="AQ339" s="93"/>
      <c r="AR339" s="93"/>
      <c r="AS339" s="93"/>
      <c r="AT339" s="93"/>
      <c r="AU339" s="93"/>
      <c r="AV339" s="93"/>
      <c r="AW339" s="93"/>
      <c r="AX339" s="2"/>
      <c r="AY339" s="2"/>
      <c r="AZ339" s="2"/>
      <c r="BA339" s="2"/>
      <c r="BB339" s="2"/>
      <c r="BC339" s="2"/>
      <c r="BD339" s="2"/>
      <c r="BE339" s="2"/>
      <c r="BF339" s="2"/>
      <c r="BG339" s="2"/>
      <c r="BH339" s="2"/>
      <c r="BI339" s="2"/>
      <c r="BJ339" s="2"/>
      <c r="BK339" s="2"/>
      <c r="BL339" s="2"/>
      <c r="BM339" s="97"/>
      <c r="BN339" s="52"/>
    </row>
    <row r="340" spans="1:66" ht="57.75" customHeight="1" x14ac:dyDescent="0.25">
      <c r="A340" s="39"/>
      <c r="B340" s="65" t="s">
        <v>100</v>
      </c>
      <c r="C340" s="138"/>
      <c r="D340" s="63">
        <f>+D337+1</f>
        <v>111</v>
      </c>
      <c r="E340" s="63">
        <v>69</v>
      </c>
      <c r="F340" s="63">
        <v>1</v>
      </c>
      <c r="G340" s="64" t="s">
        <v>137</v>
      </c>
      <c r="H340" s="74">
        <v>1</v>
      </c>
      <c r="I340" s="64" t="s">
        <v>45</v>
      </c>
      <c r="J340" s="64" t="s">
        <v>107</v>
      </c>
      <c r="K340" s="64" t="s">
        <v>120</v>
      </c>
      <c r="L340" s="63" t="s">
        <v>567</v>
      </c>
      <c r="M340" s="63" t="s">
        <v>298</v>
      </c>
      <c r="N340" s="63" t="s">
        <v>346</v>
      </c>
      <c r="O340" s="63" t="s">
        <v>347</v>
      </c>
      <c r="P340" s="126" t="s">
        <v>12</v>
      </c>
      <c r="Q340" s="72">
        <v>1</v>
      </c>
      <c r="R340" s="72">
        <v>1</v>
      </c>
      <c r="S340" s="72">
        <v>1</v>
      </c>
      <c r="T340" s="124"/>
      <c r="U340" s="124"/>
      <c r="V340" s="124"/>
      <c r="W340" s="124"/>
      <c r="X340" s="124"/>
      <c r="Y340" s="124"/>
      <c r="Z340" s="367"/>
      <c r="AA340" s="124"/>
      <c r="AB340" s="124"/>
      <c r="AC340" s="72">
        <f>SUM(Q340:AB340)</f>
        <v>3</v>
      </c>
      <c r="AD340" s="294">
        <f>+Q340</f>
        <v>1</v>
      </c>
      <c r="AE340" s="315">
        <f>SUM($Q$10:R340)</f>
        <v>14562.52163504097</v>
      </c>
      <c r="AF340" s="315">
        <f>SUM($Q$10:S340)</f>
        <v>22676.157550405282</v>
      </c>
      <c r="AG340" s="315" t="e">
        <f>SUM($Q$10:T340)</f>
        <v>#DIV/0!</v>
      </c>
      <c r="AH340" s="315" t="e">
        <f>SUM($Q$10:U340)</f>
        <v>#DIV/0!</v>
      </c>
      <c r="AI340" s="315" t="e">
        <f>SUM($Q$10:V340)</f>
        <v>#DIV/0!</v>
      </c>
      <c r="AJ340" s="315" t="e">
        <f>SUM($Q$10:W340)</f>
        <v>#DIV/0!</v>
      </c>
      <c r="AK340" s="315" t="e">
        <f>SUM($Q$10:X340)</f>
        <v>#DIV/0!</v>
      </c>
      <c r="AL340" s="315" t="e">
        <f>SUM($Q$10:Y340)</f>
        <v>#DIV/0!</v>
      </c>
      <c r="AM340" s="315" t="e">
        <f>SUM($Q$10:Z340)</f>
        <v>#DIV/0!</v>
      </c>
      <c r="AN340" s="315" t="e">
        <f>SUM($Q$10:AA340)</f>
        <v>#DIV/0!</v>
      </c>
      <c r="AO340" s="315" t="e">
        <f>SUM($Q$10:AB340)</f>
        <v>#DIV/0!</v>
      </c>
      <c r="AP340" s="63"/>
      <c r="AQ340" s="63"/>
      <c r="AR340" s="63"/>
      <c r="AS340" s="63"/>
      <c r="AT340" s="63"/>
      <c r="AU340" s="63"/>
      <c r="AV340" s="63"/>
      <c r="AW340" s="63"/>
      <c r="AX340" s="138"/>
      <c r="AY340" s="138"/>
      <c r="AZ340" s="138"/>
      <c r="BA340" s="138"/>
      <c r="BB340" s="138"/>
      <c r="BC340" s="138"/>
      <c r="BD340" s="138"/>
      <c r="BE340" s="138"/>
      <c r="BF340" s="138"/>
      <c r="BG340" s="138"/>
      <c r="BH340" s="138"/>
      <c r="BI340" s="138"/>
      <c r="BJ340" s="138"/>
      <c r="BK340" s="138"/>
      <c r="BL340" s="138"/>
      <c r="BM340" s="7"/>
    </row>
    <row r="341" spans="1:66" s="52" customFormat="1" ht="20.100000000000001" customHeight="1" x14ac:dyDescent="0.25">
      <c r="A341" s="39"/>
      <c r="B341" s="65"/>
      <c r="C341" s="138"/>
      <c r="D341" s="63"/>
      <c r="E341" s="63"/>
      <c r="F341" s="63"/>
      <c r="G341" s="64" t="s">
        <v>137</v>
      </c>
      <c r="H341" s="74"/>
      <c r="I341" s="64"/>
      <c r="J341" s="64"/>
      <c r="K341" s="64" t="s">
        <v>120</v>
      </c>
      <c r="L341" s="63" t="s">
        <v>594</v>
      </c>
      <c r="M341" s="63" t="s">
        <v>298</v>
      </c>
      <c r="N341" s="63" t="s">
        <v>346</v>
      </c>
      <c r="O341" s="63" t="s">
        <v>347</v>
      </c>
      <c r="P341" s="126" t="s">
        <v>13</v>
      </c>
      <c r="Q341" s="72">
        <v>1</v>
      </c>
      <c r="R341" s="72">
        <v>1</v>
      </c>
      <c r="S341" s="72">
        <v>1</v>
      </c>
      <c r="T341" s="124"/>
      <c r="U341" s="124"/>
      <c r="V341" s="124"/>
      <c r="W341" s="124"/>
      <c r="X341" s="124"/>
      <c r="Y341" s="124"/>
      <c r="Z341" s="367"/>
      <c r="AA341" s="124"/>
      <c r="AB341" s="124"/>
      <c r="AC341" s="72">
        <f>SUM(Q341:AB341)</f>
        <v>3</v>
      </c>
      <c r="AD341" s="294">
        <f>+Q341</f>
        <v>1</v>
      </c>
      <c r="AE341" s="315">
        <f>SUM($Q$11:R341)</f>
        <v>14564.52163504097</v>
      </c>
      <c r="AF341" s="315">
        <f>SUM($Q$11:S341)</f>
        <v>22679.157550405282</v>
      </c>
      <c r="AG341" s="315" t="e">
        <f>SUM($Q$11:T341)</f>
        <v>#DIV/0!</v>
      </c>
      <c r="AH341" s="315" t="e">
        <f>SUM($Q$11:U341)</f>
        <v>#DIV/0!</v>
      </c>
      <c r="AI341" s="315" t="e">
        <f>SUM($Q$11:V341)</f>
        <v>#DIV/0!</v>
      </c>
      <c r="AJ341" s="315" t="e">
        <f>SUM($Q$11:W341)</f>
        <v>#DIV/0!</v>
      </c>
      <c r="AK341" s="315" t="e">
        <f>SUM($Q$11:X341)</f>
        <v>#DIV/0!</v>
      </c>
      <c r="AL341" s="315" t="e">
        <f>SUM($Q$11:Y341)</f>
        <v>#DIV/0!</v>
      </c>
      <c r="AM341" s="315" t="e">
        <f>SUM($Q$11:Z341)</f>
        <v>#DIV/0!</v>
      </c>
      <c r="AN341" s="315" t="e">
        <f>SUM($Q$11:AA341)</f>
        <v>#DIV/0!</v>
      </c>
      <c r="AO341" s="315" t="e">
        <f>SUM($Q$11:AB341)</f>
        <v>#DIV/0!</v>
      </c>
      <c r="AP341" s="63" t="s">
        <v>560</v>
      </c>
      <c r="AQ341" s="63" t="s">
        <v>561</v>
      </c>
      <c r="AR341" s="63" t="s">
        <v>560</v>
      </c>
      <c r="AS341" s="63" t="s">
        <v>561</v>
      </c>
      <c r="AT341" s="63" t="s">
        <v>560</v>
      </c>
      <c r="AU341" s="63" t="s">
        <v>842</v>
      </c>
      <c r="AV341" s="63"/>
      <c r="AW341" s="63"/>
      <c r="AX341" s="138"/>
      <c r="AY341" s="138"/>
      <c r="AZ341" s="138"/>
      <c r="BA341" s="138"/>
      <c r="BB341" s="138"/>
      <c r="BC341" s="138"/>
      <c r="BD341" s="138"/>
      <c r="BE341" s="138"/>
      <c r="BF341" s="138"/>
      <c r="BG341" s="138"/>
      <c r="BH341" s="138"/>
      <c r="BI341" s="138"/>
      <c r="BJ341" s="138"/>
      <c r="BK341" s="138"/>
      <c r="BL341" s="138"/>
      <c r="BM341" s="7"/>
    </row>
    <row r="342" spans="1:66" s="52" customFormat="1" ht="20.100000000000001" customHeight="1" x14ac:dyDescent="0.25">
      <c r="A342" s="39"/>
      <c r="B342" s="65"/>
      <c r="C342" s="138"/>
      <c r="D342" s="63"/>
      <c r="E342" s="63"/>
      <c r="F342" s="63"/>
      <c r="G342" s="64" t="s">
        <v>137</v>
      </c>
      <c r="H342" s="74"/>
      <c r="I342" s="64"/>
      <c r="J342" s="64"/>
      <c r="K342" s="64" t="s">
        <v>120</v>
      </c>
      <c r="L342" s="63" t="s">
        <v>595</v>
      </c>
      <c r="M342" s="63" t="s">
        <v>298</v>
      </c>
      <c r="N342" s="63" t="s">
        <v>346</v>
      </c>
      <c r="O342" s="63" t="s">
        <v>347</v>
      </c>
      <c r="P342" s="126" t="s">
        <v>14</v>
      </c>
      <c r="Q342" s="278">
        <f t="shared" ref="Q342:AB342" si="1301">+Q341/Q340</f>
        <v>1</v>
      </c>
      <c r="R342" s="278">
        <f t="shared" si="1301"/>
        <v>1</v>
      </c>
      <c r="S342" s="278">
        <f t="shared" si="1301"/>
        <v>1</v>
      </c>
      <c r="T342" s="278" t="e">
        <f t="shared" si="1301"/>
        <v>#DIV/0!</v>
      </c>
      <c r="U342" s="278" t="e">
        <f t="shared" si="1301"/>
        <v>#DIV/0!</v>
      </c>
      <c r="V342" s="278" t="e">
        <f t="shared" si="1301"/>
        <v>#DIV/0!</v>
      </c>
      <c r="W342" s="278" t="e">
        <f t="shared" si="1301"/>
        <v>#DIV/0!</v>
      </c>
      <c r="X342" s="278" t="e">
        <f t="shared" si="1301"/>
        <v>#DIV/0!</v>
      </c>
      <c r="Y342" s="278" t="e">
        <f t="shared" si="1301"/>
        <v>#DIV/0!</v>
      </c>
      <c r="Z342" s="278" t="e">
        <f t="shared" si="1301"/>
        <v>#DIV/0!</v>
      </c>
      <c r="AA342" s="278" t="e">
        <f t="shared" si="1301"/>
        <v>#DIV/0!</v>
      </c>
      <c r="AB342" s="278" t="e">
        <f t="shared" si="1301"/>
        <v>#DIV/0!</v>
      </c>
      <c r="AC342" s="278">
        <f>+AC341/AC340</f>
        <v>1</v>
      </c>
      <c r="AD342" s="121">
        <f>AD341/AD340</f>
        <v>1</v>
      </c>
      <c r="AE342" s="121">
        <f t="shared" ref="AE342" si="1302">AE341/AE340</f>
        <v>1.000137338851754</v>
      </c>
      <c r="AF342" s="121">
        <f t="shared" ref="AF342" si="1303">AF341/AF340</f>
        <v>1.0001322975461486</v>
      </c>
      <c r="AG342" s="121" t="e">
        <f t="shared" ref="AG342" si="1304">AG341/AG340</f>
        <v>#DIV/0!</v>
      </c>
      <c r="AH342" s="121" t="e">
        <f t="shared" ref="AH342" si="1305">AH341/AH340</f>
        <v>#DIV/0!</v>
      </c>
      <c r="AI342" s="121" t="e">
        <f t="shared" ref="AI342" si="1306">AI341/AI340</f>
        <v>#DIV/0!</v>
      </c>
      <c r="AJ342" s="121" t="e">
        <f t="shared" ref="AJ342" si="1307">AJ341/AJ340</f>
        <v>#DIV/0!</v>
      </c>
      <c r="AK342" s="121" t="e">
        <f t="shared" ref="AK342" si="1308">AK341/AK340</f>
        <v>#DIV/0!</v>
      </c>
      <c r="AL342" s="121" t="e">
        <f t="shared" ref="AL342" si="1309">AL341/AL340</f>
        <v>#DIV/0!</v>
      </c>
      <c r="AM342" s="121" t="e">
        <f t="shared" ref="AM342" si="1310">AM341/AM340</f>
        <v>#DIV/0!</v>
      </c>
      <c r="AN342" s="121" t="e">
        <f t="shared" ref="AN342" si="1311">AN341/AN340</f>
        <v>#DIV/0!</v>
      </c>
      <c r="AO342" s="121" t="e">
        <f t="shared" ref="AO342" si="1312">AO341/AO340</f>
        <v>#DIV/0!</v>
      </c>
      <c r="AP342" s="63"/>
      <c r="AQ342" s="63"/>
      <c r="AR342" s="63"/>
      <c r="AS342" s="63"/>
      <c r="AT342" s="63"/>
      <c r="AU342" s="63"/>
      <c r="AV342" s="63"/>
      <c r="AW342" s="63"/>
      <c r="AX342" s="138"/>
      <c r="AY342" s="138"/>
      <c r="AZ342" s="138"/>
      <c r="BA342" s="138"/>
      <c r="BB342" s="138"/>
      <c r="BC342" s="138"/>
      <c r="BD342" s="138"/>
      <c r="BE342" s="138"/>
      <c r="BF342" s="138"/>
      <c r="BG342" s="138"/>
      <c r="BH342" s="138"/>
      <c r="BI342" s="138"/>
      <c r="BJ342" s="138"/>
      <c r="BK342" s="138"/>
      <c r="BL342" s="138"/>
      <c r="BM342" s="7"/>
      <c r="BN342" s="52">
        <v>28</v>
      </c>
    </row>
    <row r="343" spans="1:66" ht="57.75" customHeight="1" x14ac:dyDescent="0.25">
      <c r="A343" s="39"/>
      <c r="B343" s="65" t="s">
        <v>100</v>
      </c>
      <c r="C343" s="138"/>
      <c r="D343" s="63">
        <f>+D340+1</f>
        <v>112</v>
      </c>
      <c r="E343" s="63">
        <v>70</v>
      </c>
      <c r="F343" s="63">
        <v>2</v>
      </c>
      <c r="G343" s="64" t="s">
        <v>189</v>
      </c>
      <c r="H343" s="63">
        <v>100</v>
      </c>
      <c r="I343" s="64" t="s">
        <v>53</v>
      </c>
      <c r="J343" s="64" t="s">
        <v>108</v>
      </c>
      <c r="K343" s="64" t="s">
        <v>120</v>
      </c>
      <c r="L343" s="63" t="s">
        <v>562</v>
      </c>
      <c r="M343" s="63" t="s">
        <v>298</v>
      </c>
      <c r="N343" s="63" t="s">
        <v>346</v>
      </c>
      <c r="O343" s="63" t="s">
        <v>347</v>
      </c>
      <c r="P343" s="126" t="s">
        <v>12</v>
      </c>
      <c r="Q343" s="125">
        <v>0.1</v>
      </c>
      <c r="R343" s="125">
        <v>0.1</v>
      </c>
      <c r="S343" s="125">
        <v>0.2</v>
      </c>
      <c r="T343" s="125">
        <v>0.1</v>
      </c>
      <c r="U343" s="125">
        <v>0.1</v>
      </c>
      <c r="V343" s="125">
        <v>0.1</v>
      </c>
      <c r="W343" s="125">
        <v>0.1</v>
      </c>
      <c r="X343" s="125">
        <v>0.1</v>
      </c>
      <c r="Y343" s="125">
        <v>0.1</v>
      </c>
      <c r="Z343" s="367"/>
      <c r="AA343" s="124"/>
      <c r="AB343" s="124"/>
      <c r="AC343" s="125">
        <f>SUM(Q343:AB343)</f>
        <v>0.99999999999999989</v>
      </c>
      <c r="AD343" s="294">
        <f>+Q343</f>
        <v>0.1</v>
      </c>
      <c r="AE343" s="315">
        <f>SUM($Q$10:R343)</f>
        <v>14566.721635040971</v>
      </c>
      <c r="AF343" s="315">
        <f>SUM($Q$10:S343)</f>
        <v>22682.557550405279</v>
      </c>
      <c r="AG343" s="315" t="e">
        <f>SUM($Q$10:T343)</f>
        <v>#DIV/0!</v>
      </c>
      <c r="AH343" s="315" t="e">
        <f>SUM($Q$10:U343)</f>
        <v>#DIV/0!</v>
      </c>
      <c r="AI343" s="315" t="e">
        <f>SUM($Q$10:V343)</f>
        <v>#DIV/0!</v>
      </c>
      <c r="AJ343" s="315" t="e">
        <f>SUM($Q$10:W343)</f>
        <v>#DIV/0!</v>
      </c>
      <c r="AK343" s="315" t="e">
        <f>SUM($Q$10:X343)</f>
        <v>#DIV/0!</v>
      </c>
      <c r="AL343" s="315" t="e">
        <f>SUM($Q$10:Y343)</f>
        <v>#DIV/0!</v>
      </c>
      <c r="AM343" s="315" t="e">
        <f>SUM($Q$10:Z343)</f>
        <v>#DIV/0!</v>
      </c>
      <c r="AN343" s="315" t="e">
        <f>SUM($Q$10:AA343)</f>
        <v>#DIV/0!</v>
      </c>
      <c r="AO343" s="315" t="e">
        <f>SUM($Q$10:AB343)</f>
        <v>#DIV/0!</v>
      </c>
      <c r="AP343" s="63"/>
      <c r="AQ343" s="63"/>
      <c r="AR343" s="63"/>
      <c r="AS343" s="63"/>
      <c r="AT343" s="63"/>
      <c r="AU343" s="63"/>
      <c r="AV343" s="63"/>
      <c r="AW343" s="63"/>
      <c r="AX343" s="138"/>
      <c r="AY343" s="138"/>
      <c r="AZ343" s="138"/>
      <c r="BA343" s="138"/>
      <c r="BB343" s="138"/>
      <c r="BC343" s="138"/>
      <c r="BD343" s="138"/>
      <c r="BE343" s="138"/>
      <c r="BF343" s="138"/>
      <c r="BG343" s="138"/>
      <c r="BH343" s="138"/>
      <c r="BI343" s="138"/>
      <c r="BJ343" s="138"/>
      <c r="BK343" s="138"/>
      <c r="BL343" s="138"/>
      <c r="BM343" s="7"/>
      <c r="BN343" s="26"/>
    </row>
    <row r="344" spans="1:66" s="52" customFormat="1" ht="20.100000000000001" customHeight="1" x14ac:dyDescent="0.25">
      <c r="A344" s="39"/>
      <c r="B344" s="65"/>
      <c r="C344" s="138"/>
      <c r="D344" s="63"/>
      <c r="E344" s="63"/>
      <c r="F344" s="63"/>
      <c r="G344" s="64" t="s">
        <v>189</v>
      </c>
      <c r="H344" s="63"/>
      <c r="I344" s="64"/>
      <c r="J344" s="64"/>
      <c r="K344" s="64" t="s">
        <v>120</v>
      </c>
      <c r="L344" s="63" t="s">
        <v>562</v>
      </c>
      <c r="M344" s="63" t="s">
        <v>298</v>
      </c>
      <c r="N344" s="63" t="s">
        <v>346</v>
      </c>
      <c r="O344" s="63" t="s">
        <v>347</v>
      </c>
      <c r="P344" s="126" t="s">
        <v>13</v>
      </c>
      <c r="Q344" s="125">
        <v>0.1</v>
      </c>
      <c r="R344" s="125">
        <v>0.1</v>
      </c>
      <c r="S344" s="125">
        <v>0.2</v>
      </c>
      <c r="T344" s="124"/>
      <c r="U344" s="124"/>
      <c r="V344" s="124"/>
      <c r="W344" s="124"/>
      <c r="X344" s="124"/>
      <c r="Y344" s="124"/>
      <c r="Z344" s="367"/>
      <c r="AA344" s="124"/>
      <c r="AB344" s="124"/>
      <c r="AC344" s="125">
        <f>SUM(Q344:AB344)</f>
        <v>0.4</v>
      </c>
      <c r="AD344" s="294">
        <f>+Q344</f>
        <v>0.1</v>
      </c>
      <c r="AE344" s="315">
        <f>SUM($Q$11:R344)</f>
        <v>14566.921635040972</v>
      </c>
      <c r="AF344" s="315">
        <f>SUM($Q$11:S344)</f>
        <v>22682.957550405277</v>
      </c>
      <c r="AG344" s="315" t="e">
        <f>SUM($Q$11:T344)</f>
        <v>#DIV/0!</v>
      </c>
      <c r="AH344" s="315" t="e">
        <f>SUM($Q$11:U344)</f>
        <v>#DIV/0!</v>
      </c>
      <c r="AI344" s="315" t="e">
        <f>SUM($Q$11:V344)</f>
        <v>#DIV/0!</v>
      </c>
      <c r="AJ344" s="315" t="e">
        <f>SUM($Q$11:W344)</f>
        <v>#DIV/0!</v>
      </c>
      <c r="AK344" s="315" t="e">
        <f>SUM($Q$11:X344)</f>
        <v>#DIV/0!</v>
      </c>
      <c r="AL344" s="315" t="e">
        <f>SUM($Q$11:Y344)</f>
        <v>#DIV/0!</v>
      </c>
      <c r="AM344" s="315" t="e">
        <f>SUM($Q$11:Z344)</f>
        <v>#DIV/0!</v>
      </c>
      <c r="AN344" s="315" t="e">
        <f>SUM($Q$11:AA344)</f>
        <v>#DIV/0!</v>
      </c>
      <c r="AO344" s="315" t="e">
        <f>SUM($Q$11:AB344)</f>
        <v>#DIV/0!</v>
      </c>
      <c r="AP344" s="63" t="s">
        <v>563</v>
      </c>
      <c r="AQ344" s="63" t="s">
        <v>564</v>
      </c>
      <c r="AR344" s="63" t="s">
        <v>565</v>
      </c>
      <c r="AS344" s="63" t="s">
        <v>566</v>
      </c>
      <c r="AT344" s="63" t="s">
        <v>843</v>
      </c>
      <c r="AU344" s="63" t="s">
        <v>844</v>
      </c>
      <c r="AV344" s="63"/>
      <c r="AW344" s="63"/>
      <c r="AX344" s="138"/>
      <c r="AY344" s="138"/>
      <c r="AZ344" s="138"/>
      <c r="BA344" s="138"/>
      <c r="BB344" s="138"/>
      <c r="BC344" s="138"/>
      <c r="BD344" s="138"/>
      <c r="BE344" s="138"/>
      <c r="BF344" s="138"/>
      <c r="BG344" s="138"/>
      <c r="BH344" s="138"/>
      <c r="BI344" s="138"/>
      <c r="BJ344" s="138"/>
      <c r="BK344" s="138"/>
      <c r="BL344" s="138"/>
      <c r="BM344" s="7"/>
    </row>
    <row r="345" spans="1:66" s="52" customFormat="1" ht="20.100000000000001" customHeight="1" x14ac:dyDescent="0.25">
      <c r="A345" s="39"/>
      <c r="B345" s="65"/>
      <c r="C345" s="138"/>
      <c r="D345" s="63"/>
      <c r="E345" s="63"/>
      <c r="F345" s="63"/>
      <c r="G345" s="64" t="s">
        <v>189</v>
      </c>
      <c r="H345" s="63"/>
      <c r="I345" s="64"/>
      <c r="J345" s="64"/>
      <c r="K345" s="64" t="s">
        <v>120</v>
      </c>
      <c r="L345" s="63" t="s">
        <v>562</v>
      </c>
      <c r="M345" s="63" t="s">
        <v>298</v>
      </c>
      <c r="N345" s="63" t="s">
        <v>346</v>
      </c>
      <c r="O345" s="63" t="s">
        <v>347</v>
      </c>
      <c r="P345" s="126" t="s">
        <v>14</v>
      </c>
      <c r="Q345" s="278">
        <f t="shared" ref="Q345:AB345" si="1313">+Q344/Q343</f>
        <v>1</v>
      </c>
      <c r="R345" s="278">
        <f t="shared" si="1313"/>
        <v>1</v>
      </c>
      <c r="S345" s="278">
        <f t="shared" si="1313"/>
        <v>1</v>
      </c>
      <c r="T345" s="278">
        <f t="shared" si="1313"/>
        <v>0</v>
      </c>
      <c r="U345" s="278">
        <f t="shared" si="1313"/>
        <v>0</v>
      </c>
      <c r="V345" s="278">
        <f t="shared" si="1313"/>
        <v>0</v>
      </c>
      <c r="W345" s="278">
        <f t="shared" si="1313"/>
        <v>0</v>
      </c>
      <c r="X345" s="278">
        <f t="shared" si="1313"/>
        <v>0</v>
      </c>
      <c r="Y345" s="278">
        <f t="shared" si="1313"/>
        <v>0</v>
      </c>
      <c r="Z345" s="278" t="e">
        <f t="shared" si="1313"/>
        <v>#DIV/0!</v>
      </c>
      <c r="AA345" s="278" t="e">
        <f t="shared" si="1313"/>
        <v>#DIV/0!</v>
      </c>
      <c r="AB345" s="278" t="e">
        <f t="shared" si="1313"/>
        <v>#DIV/0!</v>
      </c>
      <c r="AC345" s="278">
        <f>+AC344/AC343</f>
        <v>0.40000000000000008</v>
      </c>
      <c r="AD345" s="121">
        <f>AD344/AD343</f>
        <v>1</v>
      </c>
      <c r="AE345" s="121">
        <f t="shared" ref="AE345" si="1314">AE344/AE343</f>
        <v>1.0000137299253058</v>
      </c>
      <c r="AF345" s="121">
        <f t="shared" ref="AF345" si="1315">AF344/AF343</f>
        <v>1.0000176346956955</v>
      </c>
      <c r="AG345" s="121" t="e">
        <f t="shared" ref="AG345" si="1316">AG344/AG343</f>
        <v>#DIV/0!</v>
      </c>
      <c r="AH345" s="121" t="e">
        <f t="shared" ref="AH345" si="1317">AH344/AH343</f>
        <v>#DIV/0!</v>
      </c>
      <c r="AI345" s="121" t="e">
        <f t="shared" ref="AI345" si="1318">AI344/AI343</f>
        <v>#DIV/0!</v>
      </c>
      <c r="AJ345" s="121" t="e">
        <f t="shared" ref="AJ345" si="1319">AJ344/AJ343</f>
        <v>#DIV/0!</v>
      </c>
      <c r="AK345" s="121" t="e">
        <f t="shared" ref="AK345" si="1320">AK344/AK343</f>
        <v>#DIV/0!</v>
      </c>
      <c r="AL345" s="121" t="e">
        <f t="shared" ref="AL345" si="1321">AL344/AL343</f>
        <v>#DIV/0!</v>
      </c>
      <c r="AM345" s="121" t="e">
        <f t="shared" ref="AM345" si="1322">AM344/AM343</f>
        <v>#DIV/0!</v>
      </c>
      <c r="AN345" s="121" t="e">
        <f t="shared" ref="AN345" si="1323">AN344/AN343</f>
        <v>#DIV/0!</v>
      </c>
      <c r="AO345" s="121" t="e">
        <f t="shared" ref="AO345" si="1324">AO344/AO343</f>
        <v>#DIV/0!</v>
      </c>
      <c r="AP345" s="63"/>
      <c r="AQ345" s="63"/>
      <c r="AR345" s="63"/>
      <c r="AS345" s="63"/>
      <c r="AT345" s="63"/>
      <c r="AU345" s="63"/>
      <c r="AV345" s="63"/>
      <c r="AW345" s="63"/>
      <c r="AX345" s="138"/>
      <c r="AY345" s="138"/>
      <c r="AZ345" s="138"/>
      <c r="BA345" s="138"/>
      <c r="BB345" s="138"/>
      <c r="BC345" s="138"/>
      <c r="BD345" s="138"/>
      <c r="BE345" s="138"/>
      <c r="BF345" s="138"/>
      <c r="BG345" s="138"/>
      <c r="BH345" s="138"/>
      <c r="BI345" s="138"/>
      <c r="BJ345" s="138"/>
      <c r="BK345" s="138"/>
      <c r="BL345" s="138"/>
      <c r="BM345" s="7"/>
    </row>
    <row r="346" spans="1:66" s="52" customFormat="1" ht="81.75" customHeight="1" x14ac:dyDescent="0.25">
      <c r="A346" s="39"/>
      <c r="B346" s="65" t="s">
        <v>100</v>
      </c>
      <c r="C346" s="138"/>
      <c r="D346" s="63">
        <f>+D343+1</f>
        <v>113</v>
      </c>
      <c r="E346" s="63">
        <v>71</v>
      </c>
      <c r="F346" s="63">
        <v>3</v>
      </c>
      <c r="G346" s="64" t="s">
        <v>190</v>
      </c>
      <c r="H346" s="63">
        <v>3</v>
      </c>
      <c r="I346" s="64" t="s">
        <v>53</v>
      </c>
      <c r="J346" s="64" t="s">
        <v>108</v>
      </c>
      <c r="K346" s="64" t="s">
        <v>120</v>
      </c>
      <c r="L346" s="63" t="s">
        <v>432</v>
      </c>
      <c r="M346" s="63" t="s">
        <v>298</v>
      </c>
      <c r="N346" s="63" t="s">
        <v>346</v>
      </c>
      <c r="O346" s="63" t="s">
        <v>347</v>
      </c>
      <c r="P346" s="126" t="s">
        <v>12</v>
      </c>
      <c r="Q346" s="72">
        <v>1</v>
      </c>
      <c r="R346" s="72">
        <v>0</v>
      </c>
      <c r="S346" s="72">
        <v>0</v>
      </c>
      <c r="T346" s="72">
        <v>0</v>
      </c>
      <c r="U346" s="72">
        <v>0</v>
      </c>
      <c r="V346" s="72">
        <v>1</v>
      </c>
      <c r="W346" s="72">
        <v>0</v>
      </c>
      <c r="X346" s="72">
        <v>0</v>
      </c>
      <c r="Y346" s="72">
        <v>0</v>
      </c>
      <c r="Z346" s="372">
        <v>0</v>
      </c>
      <c r="AA346" s="72">
        <v>0</v>
      </c>
      <c r="AB346" s="72">
        <v>1</v>
      </c>
      <c r="AC346" s="72">
        <f>SUM(Q346:AB346)</f>
        <v>3</v>
      </c>
      <c r="AD346" s="294">
        <f>+Q346</f>
        <v>1</v>
      </c>
      <c r="AE346" s="315">
        <f>SUM($Q$10:R346)</f>
        <v>14569.921635040972</v>
      </c>
      <c r="AF346" s="315">
        <f>SUM($Q$10:S346)</f>
        <v>22686.957550405277</v>
      </c>
      <c r="AG346" s="315" t="e">
        <f>SUM($Q$10:T346)</f>
        <v>#DIV/0!</v>
      </c>
      <c r="AH346" s="315" t="e">
        <f>SUM($Q$10:U346)</f>
        <v>#DIV/0!</v>
      </c>
      <c r="AI346" s="315" t="e">
        <f>SUM($Q$10:V346)</f>
        <v>#DIV/0!</v>
      </c>
      <c r="AJ346" s="315" t="e">
        <f>SUM($Q$10:W346)</f>
        <v>#DIV/0!</v>
      </c>
      <c r="AK346" s="315" t="e">
        <f>SUM($Q$10:X346)</f>
        <v>#DIV/0!</v>
      </c>
      <c r="AL346" s="315" t="e">
        <f>SUM($Q$10:Y346)</f>
        <v>#DIV/0!</v>
      </c>
      <c r="AM346" s="315" t="e">
        <f>SUM($Q$10:Z346)</f>
        <v>#DIV/0!</v>
      </c>
      <c r="AN346" s="315" t="e">
        <f>SUM($Q$10:AA346)</f>
        <v>#DIV/0!</v>
      </c>
      <c r="AO346" s="315" t="e">
        <f>SUM($Q$10:AB346)</f>
        <v>#DIV/0!</v>
      </c>
      <c r="AP346" s="63"/>
      <c r="AQ346" s="63"/>
      <c r="AR346" s="63"/>
      <c r="AS346" s="63"/>
      <c r="AT346" s="63"/>
      <c r="AU346" s="63"/>
      <c r="AV346" s="63"/>
      <c r="AW346" s="63"/>
      <c r="AX346" s="138"/>
      <c r="AY346" s="138"/>
      <c r="AZ346" s="138"/>
      <c r="BA346" s="138"/>
      <c r="BB346" s="138"/>
      <c r="BC346" s="138"/>
      <c r="BD346" s="138"/>
      <c r="BE346" s="138"/>
      <c r="BF346" s="138"/>
      <c r="BG346" s="138"/>
      <c r="BH346" s="138"/>
      <c r="BI346" s="138"/>
      <c r="BJ346" s="138"/>
      <c r="BK346" s="138"/>
      <c r="BL346" s="138"/>
      <c r="BM346" s="7"/>
    </row>
    <row r="347" spans="1:66" s="52" customFormat="1" ht="87.75" customHeight="1" x14ac:dyDescent="0.25">
      <c r="A347" s="39"/>
      <c r="B347" s="65"/>
      <c r="C347" s="138"/>
      <c r="D347" s="63"/>
      <c r="E347" s="63"/>
      <c r="F347" s="63"/>
      <c r="G347" s="64" t="s">
        <v>190</v>
      </c>
      <c r="H347" s="63"/>
      <c r="I347" s="64"/>
      <c r="J347" s="64"/>
      <c r="K347" s="64" t="s">
        <v>120</v>
      </c>
      <c r="L347" s="63" t="s">
        <v>432</v>
      </c>
      <c r="M347" s="63" t="s">
        <v>298</v>
      </c>
      <c r="N347" s="63" t="s">
        <v>346</v>
      </c>
      <c r="O347" s="63" t="s">
        <v>347</v>
      </c>
      <c r="P347" s="126" t="s">
        <v>13</v>
      </c>
      <c r="Q347" s="72">
        <v>1</v>
      </c>
      <c r="R347" s="72">
        <v>0</v>
      </c>
      <c r="S347" s="72">
        <v>0</v>
      </c>
      <c r="T347" s="124"/>
      <c r="U347" s="124"/>
      <c r="V347" s="124"/>
      <c r="W347" s="124"/>
      <c r="X347" s="124"/>
      <c r="Y347" s="124"/>
      <c r="Z347" s="367"/>
      <c r="AA347" s="124"/>
      <c r="AB347" s="124"/>
      <c r="AC347" s="72">
        <f>SUM(Q347:AB347)</f>
        <v>1</v>
      </c>
      <c r="AD347" s="294">
        <f>+Q347</f>
        <v>1</v>
      </c>
      <c r="AE347" s="315">
        <f>SUM($Q$11:R347)</f>
        <v>14570.921635040972</v>
      </c>
      <c r="AF347" s="315">
        <f>SUM($Q$11:S347)</f>
        <v>22687.957550405277</v>
      </c>
      <c r="AG347" s="315" t="e">
        <f>SUM($Q$11:T347)</f>
        <v>#DIV/0!</v>
      </c>
      <c r="AH347" s="315" t="e">
        <f>SUM($Q$11:U347)</f>
        <v>#DIV/0!</v>
      </c>
      <c r="AI347" s="315" t="e">
        <f>SUM($Q$11:V347)</f>
        <v>#DIV/0!</v>
      </c>
      <c r="AJ347" s="315" t="e">
        <f>SUM($Q$11:W347)</f>
        <v>#DIV/0!</v>
      </c>
      <c r="AK347" s="315" t="e">
        <f>SUM($Q$11:X347)</f>
        <v>#DIV/0!</v>
      </c>
      <c r="AL347" s="315" t="e">
        <f>SUM($Q$11:Y347)</f>
        <v>#DIV/0!</v>
      </c>
      <c r="AM347" s="315" t="e">
        <f>SUM($Q$11:Z347)</f>
        <v>#DIV/0!</v>
      </c>
      <c r="AN347" s="315" t="e">
        <f>SUM($Q$11:AA347)</f>
        <v>#DIV/0!</v>
      </c>
      <c r="AO347" s="315" t="e">
        <f>SUM($Q$11:AB347)</f>
        <v>#DIV/0!</v>
      </c>
      <c r="AP347" s="63" t="s">
        <v>570</v>
      </c>
      <c r="AQ347" s="63" t="s">
        <v>571</v>
      </c>
      <c r="AR347" s="63" t="s">
        <v>572</v>
      </c>
      <c r="AS347" s="63" t="s">
        <v>572</v>
      </c>
      <c r="AT347" s="63"/>
      <c r="AU347" s="63"/>
      <c r="AV347" s="63"/>
      <c r="AW347" s="63"/>
      <c r="AX347" s="138"/>
      <c r="AY347" s="138"/>
      <c r="AZ347" s="138"/>
      <c r="BA347" s="138"/>
      <c r="BB347" s="138"/>
      <c r="BC347" s="138"/>
      <c r="BD347" s="138"/>
      <c r="BE347" s="138"/>
      <c r="BF347" s="138"/>
      <c r="BG347" s="138"/>
      <c r="BH347" s="138"/>
      <c r="BI347" s="138"/>
      <c r="BJ347" s="138"/>
      <c r="BK347" s="138"/>
      <c r="BL347" s="138"/>
      <c r="BM347" s="7"/>
    </row>
    <row r="348" spans="1:66" s="52" customFormat="1" ht="20.100000000000001" customHeight="1" x14ac:dyDescent="0.25">
      <c r="A348" s="39"/>
      <c r="B348" s="65"/>
      <c r="C348" s="138"/>
      <c r="D348" s="63"/>
      <c r="E348" s="63"/>
      <c r="F348" s="63"/>
      <c r="G348" s="64" t="s">
        <v>190</v>
      </c>
      <c r="H348" s="63"/>
      <c r="I348" s="64"/>
      <c r="J348" s="64"/>
      <c r="K348" s="64" t="s">
        <v>120</v>
      </c>
      <c r="L348" s="63" t="s">
        <v>432</v>
      </c>
      <c r="M348" s="63" t="s">
        <v>298</v>
      </c>
      <c r="N348" s="63" t="s">
        <v>346</v>
      </c>
      <c r="O348" s="63" t="s">
        <v>347</v>
      </c>
      <c r="P348" s="126" t="s">
        <v>14</v>
      </c>
      <c r="Q348" s="278">
        <f t="shared" ref="Q348:AB348" si="1325">+Q347/Q346</f>
        <v>1</v>
      </c>
      <c r="R348" s="278">
        <v>0</v>
      </c>
      <c r="S348" s="278">
        <v>0</v>
      </c>
      <c r="T348" s="278" t="e">
        <f t="shared" si="1325"/>
        <v>#DIV/0!</v>
      </c>
      <c r="U348" s="278" t="e">
        <f t="shared" si="1325"/>
        <v>#DIV/0!</v>
      </c>
      <c r="V348" s="278">
        <f t="shared" si="1325"/>
        <v>0</v>
      </c>
      <c r="W348" s="278" t="e">
        <f t="shared" si="1325"/>
        <v>#DIV/0!</v>
      </c>
      <c r="X348" s="278" t="e">
        <f t="shared" si="1325"/>
        <v>#DIV/0!</v>
      </c>
      <c r="Y348" s="278" t="e">
        <f t="shared" si="1325"/>
        <v>#DIV/0!</v>
      </c>
      <c r="Z348" s="278" t="e">
        <f t="shared" si="1325"/>
        <v>#DIV/0!</v>
      </c>
      <c r="AA348" s="278" t="e">
        <f t="shared" si="1325"/>
        <v>#DIV/0!</v>
      </c>
      <c r="AB348" s="278">
        <f t="shared" si="1325"/>
        <v>0</v>
      </c>
      <c r="AC348" s="278">
        <f>+AC347/AC346</f>
        <v>0.33333333333333331</v>
      </c>
      <c r="AD348" s="121">
        <f>AD347/AD346</f>
        <v>1</v>
      </c>
      <c r="AE348" s="121">
        <f t="shared" ref="AE348" si="1326">AE347/AE346</f>
        <v>1.0000686345489735</v>
      </c>
      <c r="AF348" s="121">
        <f t="shared" ref="AF348" si="1327">AF347/AF346</f>
        <v>1.0000440781888791</v>
      </c>
      <c r="AG348" s="121" t="e">
        <f t="shared" ref="AG348" si="1328">AG347/AG346</f>
        <v>#DIV/0!</v>
      </c>
      <c r="AH348" s="121" t="e">
        <f t="shared" ref="AH348" si="1329">AH347/AH346</f>
        <v>#DIV/0!</v>
      </c>
      <c r="AI348" s="121" t="e">
        <f t="shared" ref="AI348" si="1330">AI347/AI346</f>
        <v>#DIV/0!</v>
      </c>
      <c r="AJ348" s="121" t="e">
        <f t="shared" ref="AJ348" si="1331">AJ347/AJ346</f>
        <v>#DIV/0!</v>
      </c>
      <c r="AK348" s="121" t="e">
        <f t="shared" ref="AK348" si="1332">AK347/AK346</f>
        <v>#DIV/0!</v>
      </c>
      <c r="AL348" s="121" t="e">
        <f t="shared" ref="AL348" si="1333">AL347/AL346</f>
        <v>#DIV/0!</v>
      </c>
      <c r="AM348" s="121" t="e">
        <f t="shared" ref="AM348" si="1334">AM347/AM346</f>
        <v>#DIV/0!</v>
      </c>
      <c r="AN348" s="121" t="e">
        <f t="shared" ref="AN348" si="1335">AN347/AN346</f>
        <v>#DIV/0!</v>
      </c>
      <c r="AO348" s="121" t="e">
        <f t="shared" ref="AO348" si="1336">AO347/AO346</f>
        <v>#DIV/0!</v>
      </c>
      <c r="AP348" s="63"/>
      <c r="AQ348" s="63"/>
      <c r="AR348" s="63"/>
      <c r="AS348" s="63"/>
      <c r="AT348" s="63"/>
      <c r="AU348" s="63"/>
      <c r="AV348" s="63"/>
      <c r="AW348" s="63"/>
      <c r="AX348" s="138"/>
      <c r="AY348" s="138"/>
      <c r="AZ348" s="138"/>
      <c r="BA348" s="138"/>
      <c r="BB348" s="138"/>
      <c r="BC348" s="138"/>
      <c r="BD348" s="138"/>
      <c r="BE348" s="138"/>
      <c r="BF348" s="138"/>
      <c r="BG348" s="138"/>
      <c r="BH348" s="138"/>
      <c r="BI348" s="138"/>
      <c r="BJ348" s="138"/>
      <c r="BK348" s="138"/>
      <c r="BL348" s="138"/>
      <c r="BM348" s="7"/>
    </row>
    <row r="349" spans="1:66" s="52" customFormat="1" ht="20.100000000000001" customHeight="1" x14ac:dyDescent="0.25">
      <c r="A349" s="39"/>
      <c r="B349" s="65" t="s">
        <v>100</v>
      </c>
      <c r="C349" s="138"/>
      <c r="D349" s="63">
        <f>+D346+1</f>
        <v>114</v>
      </c>
      <c r="E349" s="63">
        <v>1</v>
      </c>
      <c r="F349" s="63">
        <v>4</v>
      </c>
      <c r="G349" s="64" t="s">
        <v>191</v>
      </c>
      <c r="H349" s="74">
        <v>1</v>
      </c>
      <c r="I349" s="64" t="s">
        <v>53</v>
      </c>
      <c r="J349" s="64" t="s">
        <v>108</v>
      </c>
      <c r="K349" s="64" t="s">
        <v>122</v>
      </c>
      <c r="L349" s="63" t="s">
        <v>573</v>
      </c>
      <c r="M349" s="63" t="s">
        <v>298</v>
      </c>
      <c r="N349" s="63" t="s">
        <v>346</v>
      </c>
      <c r="O349" s="63" t="s">
        <v>347</v>
      </c>
      <c r="P349" s="126" t="s">
        <v>12</v>
      </c>
      <c r="Q349" s="125">
        <v>0.2</v>
      </c>
      <c r="R349" s="125">
        <v>0.2</v>
      </c>
      <c r="S349" s="125">
        <v>0.2</v>
      </c>
      <c r="T349" s="125">
        <v>0.1</v>
      </c>
      <c r="U349" s="125">
        <v>0.1</v>
      </c>
      <c r="V349" s="125">
        <v>0.2</v>
      </c>
      <c r="W349" s="124"/>
      <c r="X349" s="124"/>
      <c r="Y349" s="124"/>
      <c r="Z349" s="367"/>
      <c r="AA349" s="124"/>
      <c r="AB349" s="124"/>
      <c r="AC349" s="125">
        <f>SUM(Q349:AB349)</f>
        <v>1</v>
      </c>
      <c r="AD349" s="294">
        <f>+Q349</f>
        <v>0.2</v>
      </c>
      <c r="AE349" s="315">
        <f>SUM($Q$10:R349)</f>
        <v>14572.321635040973</v>
      </c>
      <c r="AF349" s="315">
        <f>SUM($Q$10:S349)</f>
        <v>22689.557550405279</v>
      </c>
      <c r="AG349" s="315" t="e">
        <f>SUM($Q$10:T349)</f>
        <v>#DIV/0!</v>
      </c>
      <c r="AH349" s="315" t="e">
        <f>SUM($Q$10:U349)</f>
        <v>#DIV/0!</v>
      </c>
      <c r="AI349" s="315" t="e">
        <f>SUM($Q$10:V349)</f>
        <v>#DIV/0!</v>
      </c>
      <c r="AJ349" s="315" t="e">
        <f>SUM($Q$10:W349)</f>
        <v>#DIV/0!</v>
      </c>
      <c r="AK349" s="315" t="e">
        <f>SUM($Q$10:X349)</f>
        <v>#DIV/0!</v>
      </c>
      <c r="AL349" s="315" t="e">
        <f>SUM($Q$10:Y349)</f>
        <v>#DIV/0!</v>
      </c>
      <c r="AM349" s="315" t="e">
        <f>SUM($Q$10:Z349)</f>
        <v>#DIV/0!</v>
      </c>
      <c r="AN349" s="315" t="e">
        <f>SUM($Q$10:AA349)</f>
        <v>#DIV/0!</v>
      </c>
      <c r="AO349" s="315" t="e">
        <f>SUM($Q$10:AB349)</f>
        <v>#DIV/0!</v>
      </c>
      <c r="AP349" s="63"/>
      <c r="AQ349" s="63"/>
      <c r="AR349" s="63"/>
      <c r="AS349" s="63"/>
      <c r="AT349" s="63"/>
      <c r="AU349" s="63"/>
      <c r="AV349" s="63"/>
      <c r="AW349" s="63"/>
      <c r="AX349" s="138"/>
      <c r="AY349" s="138"/>
      <c r="AZ349" s="138"/>
      <c r="BA349" s="138"/>
      <c r="BB349" s="138"/>
      <c r="BC349" s="138"/>
      <c r="BD349" s="138"/>
      <c r="BE349" s="138"/>
      <c r="BF349" s="138"/>
      <c r="BG349" s="138"/>
      <c r="BH349" s="138"/>
      <c r="BI349" s="138"/>
      <c r="BJ349" s="138"/>
      <c r="BK349" s="138"/>
      <c r="BL349" s="138"/>
      <c r="BM349" s="7"/>
    </row>
    <row r="350" spans="1:66" s="52" customFormat="1" ht="101.25" customHeight="1" x14ac:dyDescent="0.25">
      <c r="A350" s="39"/>
      <c r="B350" s="65"/>
      <c r="C350" s="138"/>
      <c r="D350" s="63"/>
      <c r="E350" s="63"/>
      <c r="F350" s="63"/>
      <c r="G350" s="64" t="s">
        <v>191</v>
      </c>
      <c r="H350" s="63"/>
      <c r="I350" s="64"/>
      <c r="J350" s="64"/>
      <c r="K350" s="64" t="s">
        <v>122</v>
      </c>
      <c r="L350" s="63" t="s">
        <v>573</v>
      </c>
      <c r="M350" s="63" t="s">
        <v>298</v>
      </c>
      <c r="N350" s="63" t="s">
        <v>346</v>
      </c>
      <c r="O350" s="63" t="s">
        <v>347</v>
      </c>
      <c r="P350" s="126" t="s">
        <v>13</v>
      </c>
      <c r="Q350" s="125">
        <v>0.2</v>
      </c>
      <c r="R350" s="125">
        <v>0.2</v>
      </c>
      <c r="S350" s="125">
        <v>0.2</v>
      </c>
      <c r="T350" s="124"/>
      <c r="U350" s="124"/>
      <c r="V350" s="124"/>
      <c r="W350" s="124"/>
      <c r="X350" s="124"/>
      <c r="Y350" s="124"/>
      <c r="Z350" s="367"/>
      <c r="AA350" s="124"/>
      <c r="AB350" s="124"/>
      <c r="AC350" s="295">
        <f>SUM(Q350:AB350)</f>
        <v>0.60000000000000009</v>
      </c>
      <c r="AD350" s="294">
        <f>+Q350</f>
        <v>0.2</v>
      </c>
      <c r="AE350" s="315">
        <f>SUM($Q$11:R350)</f>
        <v>14572.721635040974</v>
      </c>
      <c r="AF350" s="315">
        <f>SUM($Q$11:S350)</f>
        <v>22690.157550405282</v>
      </c>
      <c r="AG350" s="315" t="e">
        <f>SUM($Q$11:T350)</f>
        <v>#DIV/0!</v>
      </c>
      <c r="AH350" s="315" t="e">
        <f>SUM($Q$11:U350)</f>
        <v>#DIV/0!</v>
      </c>
      <c r="AI350" s="315" t="e">
        <f>SUM($Q$11:V350)</f>
        <v>#DIV/0!</v>
      </c>
      <c r="AJ350" s="315" t="e">
        <f>SUM($Q$11:W350)</f>
        <v>#DIV/0!</v>
      </c>
      <c r="AK350" s="315" t="e">
        <f>SUM($Q$11:X350)</f>
        <v>#DIV/0!</v>
      </c>
      <c r="AL350" s="315" t="e">
        <f>SUM($Q$11:Y350)</f>
        <v>#DIV/0!</v>
      </c>
      <c r="AM350" s="315" t="e">
        <f>SUM($Q$11:Z350)</f>
        <v>#DIV/0!</v>
      </c>
      <c r="AN350" s="315" t="e">
        <f>SUM($Q$11:AA350)</f>
        <v>#DIV/0!</v>
      </c>
      <c r="AO350" s="315" t="e">
        <f>SUM($Q$11:AB350)</f>
        <v>#DIV/0!</v>
      </c>
      <c r="AP350" s="63" t="s">
        <v>574</v>
      </c>
      <c r="AQ350" s="63" t="s">
        <v>575</v>
      </c>
      <c r="AR350" s="63" t="s">
        <v>574</v>
      </c>
      <c r="AS350" s="63" t="s">
        <v>576</v>
      </c>
      <c r="AT350" s="63" t="s">
        <v>574</v>
      </c>
      <c r="AU350" s="63" t="s">
        <v>845</v>
      </c>
      <c r="AV350" s="63"/>
      <c r="AW350" s="63"/>
      <c r="AX350" s="138"/>
      <c r="AY350" s="138"/>
      <c r="AZ350" s="138"/>
      <c r="BA350" s="138"/>
      <c r="BB350" s="138"/>
      <c r="BC350" s="138"/>
      <c r="BD350" s="138"/>
      <c r="BE350" s="138"/>
      <c r="BF350" s="138"/>
      <c r="BG350" s="138"/>
      <c r="BH350" s="138"/>
      <c r="BI350" s="138"/>
      <c r="BJ350" s="138"/>
      <c r="BK350" s="138"/>
      <c r="BL350" s="138"/>
      <c r="BM350" s="7"/>
    </row>
    <row r="351" spans="1:66" s="52" customFormat="1" ht="20.100000000000001" customHeight="1" x14ac:dyDescent="0.25">
      <c r="A351" s="39"/>
      <c r="B351" s="65"/>
      <c r="C351" s="138"/>
      <c r="D351" s="63"/>
      <c r="E351" s="63"/>
      <c r="F351" s="63"/>
      <c r="G351" s="64" t="s">
        <v>191</v>
      </c>
      <c r="H351" s="63"/>
      <c r="I351" s="64"/>
      <c r="J351" s="64"/>
      <c r="K351" s="64" t="s">
        <v>122</v>
      </c>
      <c r="L351" s="63" t="s">
        <v>573</v>
      </c>
      <c r="M351" s="63" t="s">
        <v>298</v>
      </c>
      <c r="N351" s="63" t="s">
        <v>346</v>
      </c>
      <c r="O351" s="63" t="s">
        <v>347</v>
      </c>
      <c r="P351" s="126" t="s">
        <v>14</v>
      </c>
      <c r="Q351" s="278">
        <f t="shared" ref="Q351:AB351" si="1337">+Q350/Q349</f>
        <v>1</v>
      </c>
      <c r="R351" s="278">
        <f t="shared" si="1337"/>
        <v>1</v>
      </c>
      <c r="S351" s="278">
        <f t="shared" si="1337"/>
        <v>1</v>
      </c>
      <c r="T351" s="278">
        <f t="shared" si="1337"/>
        <v>0</v>
      </c>
      <c r="U351" s="278">
        <f t="shared" si="1337"/>
        <v>0</v>
      </c>
      <c r="V351" s="278">
        <f t="shared" si="1337"/>
        <v>0</v>
      </c>
      <c r="W351" s="278" t="e">
        <f t="shared" si="1337"/>
        <v>#DIV/0!</v>
      </c>
      <c r="X351" s="278" t="e">
        <f t="shared" si="1337"/>
        <v>#DIV/0!</v>
      </c>
      <c r="Y351" s="278" t="e">
        <f t="shared" si="1337"/>
        <v>#DIV/0!</v>
      </c>
      <c r="Z351" s="278" t="e">
        <f t="shared" si="1337"/>
        <v>#DIV/0!</v>
      </c>
      <c r="AA351" s="278" t="e">
        <f t="shared" si="1337"/>
        <v>#DIV/0!</v>
      </c>
      <c r="AB351" s="278" t="e">
        <f t="shared" si="1337"/>
        <v>#DIV/0!</v>
      </c>
      <c r="AC351" s="278">
        <f>+AC350/AC349</f>
        <v>0.60000000000000009</v>
      </c>
      <c r="AD351" s="121">
        <f>AD350/AD349</f>
        <v>1</v>
      </c>
      <c r="AE351" s="121">
        <f t="shared" ref="AE351" si="1338">AE350/AE349</f>
        <v>1.000027449298061</v>
      </c>
      <c r="AF351" s="121">
        <f t="shared" ref="AF351" si="1339">AF350/AF349</f>
        <v>1.0000264438827715</v>
      </c>
      <c r="AG351" s="121" t="e">
        <f t="shared" ref="AG351" si="1340">AG350/AG349</f>
        <v>#DIV/0!</v>
      </c>
      <c r="AH351" s="121" t="e">
        <f t="shared" ref="AH351" si="1341">AH350/AH349</f>
        <v>#DIV/0!</v>
      </c>
      <c r="AI351" s="121" t="e">
        <f t="shared" ref="AI351" si="1342">AI350/AI349</f>
        <v>#DIV/0!</v>
      </c>
      <c r="AJ351" s="121" t="e">
        <f t="shared" ref="AJ351" si="1343">AJ350/AJ349</f>
        <v>#DIV/0!</v>
      </c>
      <c r="AK351" s="121" t="e">
        <f t="shared" ref="AK351" si="1344">AK350/AK349</f>
        <v>#DIV/0!</v>
      </c>
      <c r="AL351" s="121" t="e">
        <f t="shared" ref="AL351" si="1345">AL350/AL349</f>
        <v>#DIV/0!</v>
      </c>
      <c r="AM351" s="121" t="e">
        <f t="shared" ref="AM351" si="1346">AM350/AM349</f>
        <v>#DIV/0!</v>
      </c>
      <c r="AN351" s="121" t="e">
        <f t="shared" ref="AN351" si="1347">AN350/AN349</f>
        <v>#DIV/0!</v>
      </c>
      <c r="AO351" s="121" t="e">
        <f t="shared" ref="AO351" si="1348">AO350/AO349</f>
        <v>#DIV/0!</v>
      </c>
      <c r="AP351" s="63"/>
      <c r="AQ351" s="63"/>
      <c r="AR351" s="63"/>
      <c r="AS351" s="63"/>
      <c r="AT351" s="63"/>
      <c r="AU351" s="63"/>
      <c r="AV351" s="63"/>
      <c r="AW351" s="63"/>
      <c r="AX351" s="138"/>
      <c r="AY351" s="138"/>
      <c r="AZ351" s="138"/>
      <c r="BA351" s="138"/>
      <c r="BB351" s="138"/>
      <c r="BC351" s="138"/>
      <c r="BD351" s="138"/>
      <c r="BE351" s="138"/>
      <c r="BF351" s="138"/>
      <c r="BG351" s="138"/>
      <c r="BH351" s="138"/>
      <c r="BI351" s="138"/>
      <c r="BJ351" s="138"/>
      <c r="BK351" s="138"/>
      <c r="BL351" s="138"/>
      <c r="BM351" s="7"/>
    </row>
    <row r="352" spans="1:66" ht="20.100000000000001" customHeight="1" x14ac:dyDescent="0.25">
      <c r="A352" s="39"/>
      <c r="B352" s="65" t="s">
        <v>100</v>
      </c>
      <c r="C352" s="138"/>
      <c r="D352" s="63">
        <f>+D349+1</f>
        <v>115</v>
      </c>
      <c r="E352" s="63">
        <v>72</v>
      </c>
      <c r="F352" s="63">
        <v>5</v>
      </c>
      <c r="G352" s="64" t="s">
        <v>192</v>
      </c>
      <c r="H352" s="63">
        <v>12</v>
      </c>
      <c r="I352" s="64" t="s">
        <v>53</v>
      </c>
      <c r="J352" s="64" t="s">
        <v>108</v>
      </c>
      <c r="K352" s="64" t="s">
        <v>120</v>
      </c>
      <c r="L352" s="63" t="s">
        <v>433</v>
      </c>
      <c r="M352" s="63" t="s">
        <v>298</v>
      </c>
      <c r="N352" s="63" t="s">
        <v>346</v>
      </c>
      <c r="O352" s="63" t="s">
        <v>347</v>
      </c>
      <c r="P352" s="126" t="s">
        <v>12</v>
      </c>
      <c r="Q352" s="72">
        <v>1</v>
      </c>
      <c r="R352" s="72">
        <v>1</v>
      </c>
      <c r="S352" s="72">
        <v>1</v>
      </c>
      <c r="T352" s="72">
        <v>1</v>
      </c>
      <c r="U352" s="72">
        <v>1</v>
      </c>
      <c r="V352" s="72">
        <v>1</v>
      </c>
      <c r="W352" s="72">
        <v>1</v>
      </c>
      <c r="X352" s="72">
        <v>1</v>
      </c>
      <c r="Y352" s="72">
        <v>1</v>
      </c>
      <c r="Z352" s="372">
        <v>1</v>
      </c>
      <c r="AA352" s="72">
        <v>1</v>
      </c>
      <c r="AB352" s="72">
        <v>1</v>
      </c>
      <c r="AC352" s="72">
        <f>SUM(Q352:AB352)</f>
        <v>12</v>
      </c>
      <c r="AD352" s="294">
        <f>+Q352</f>
        <v>1</v>
      </c>
      <c r="AE352" s="315">
        <f>SUM($Q$10:R352)</f>
        <v>14576.721635040974</v>
      </c>
      <c r="AF352" s="315">
        <f>SUM($Q$10:S352)</f>
        <v>22696.157550405282</v>
      </c>
      <c r="AG352" s="315" t="e">
        <f>SUM($Q$10:T352)</f>
        <v>#DIV/0!</v>
      </c>
      <c r="AH352" s="315" t="e">
        <f>SUM($Q$10:U352)</f>
        <v>#DIV/0!</v>
      </c>
      <c r="AI352" s="315" t="e">
        <f>SUM($Q$10:V352)</f>
        <v>#DIV/0!</v>
      </c>
      <c r="AJ352" s="315" t="e">
        <f>SUM($Q$10:W352)</f>
        <v>#DIV/0!</v>
      </c>
      <c r="AK352" s="315" t="e">
        <f>SUM($Q$10:X352)</f>
        <v>#DIV/0!</v>
      </c>
      <c r="AL352" s="315" t="e">
        <f>SUM($Q$10:Y352)</f>
        <v>#DIV/0!</v>
      </c>
      <c r="AM352" s="315" t="e">
        <f>SUM($Q$10:Z352)</f>
        <v>#DIV/0!</v>
      </c>
      <c r="AN352" s="315" t="e">
        <f>SUM($Q$10:AA352)</f>
        <v>#DIV/0!</v>
      </c>
      <c r="AO352" s="315" t="e">
        <f>SUM($Q$10:AB352)</f>
        <v>#DIV/0!</v>
      </c>
      <c r="AP352" s="63"/>
      <c r="AQ352" s="63"/>
      <c r="AR352" s="63"/>
      <c r="AS352" s="63"/>
      <c r="AT352" s="63"/>
      <c r="AU352" s="63"/>
      <c r="AV352" s="63"/>
      <c r="AW352" s="63"/>
      <c r="AX352" s="138"/>
      <c r="AY352" s="138"/>
      <c r="AZ352" s="138"/>
      <c r="BA352" s="138"/>
      <c r="BB352" s="138"/>
      <c r="BC352" s="138"/>
      <c r="BD352" s="138"/>
      <c r="BE352" s="138"/>
      <c r="BF352" s="138"/>
      <c r="BG352" s="138"/>
      <c r="BH352" s="138"/>
      <c r="BI352" s="138"/>
      <c r="BJ352" s="138"/>
      <c r="BK352" s="138"/>
      <c r="BL352" s="138"/>
      <c r="BM352" s="7"/>
      <c r="BN352" s="26"/>
    </row>
    <row r="353" spans="1:66" s="52" customFormat="1" ht="20.100000000000001" customHeight="1" x14ac:dyDescent="0.25">
      <c r="A353" s="39"/>
      <c r="B353" s="65"/>
      <c r="C353" s="138"/>
      <c r="D353" s="63"/>
      <c r="E353" s="63"/>
      <c r="F353" s="63"/>
      <c r="G353" s="64" t="s">
        <v>192</v>
      </c>
      <c r="H353" s="63"/>
      <c r="I353" s="64"/>
      <c r="J353" s="64"/>
      <c r="K353" s="64" t="s">
        <v>120</v>
      </c>
      <c r="L353" s="63" t="s">
        <v>433</v>
      </c>
      <c r="M353" s="63" t="s">
        <v>298</v>
      </c>
      <c r="N353" s="63" t="s">
        <v>346</v>
      </c>
      <c r="O353" s="63" t="s">
        <v>347</v>
      </c>
      <c r="P353" s="126" t="s">
        <v>13</v>
      </c>
      <c r="Q353" s="72">
        <v>1</v>
      </c>
      <c r="R353" s="72">
        <v>1</v>
      </c>
      <c r="S353" s="72">
        <v>2</v>
      </c>
      <c r="T353" s="124"/>
      <c r="U353" s="124"/>
      <c r="V353" s="124"/>
      <c r="W353" s="124"/>
      <c r="X353" s="124"/>
      <c r="Y353" s="124"/>
      <c r="Z353" s="367"/>
      <c r="AA353" s="124"/>
      <c r="AB353" s="124"/>
      <c r="AC353" s="72">
        <f>SUM(Q353:AB353)</f>
        <v>4</v>
      </c>
      <c r="AD353" s="294">
        <f>+Q353</f>
        <v>1</v>
      </c>
      <c r="AE353" s="315">
        <f>SUM($Q$11:R353)</f>
        <v>14578.721635040974</v>
      </c>
      <c r="AF353" s="315">
        <f>SUM($Q$11:S353)</f>
        <v>22700.157550405282</v>
      </c>
      <c r="AG353" s="315" t="e">
        <f>SUM($Q$11:T353)</f>
        <v>#DIV/0!</v>
      </c>
      <c r="AH353" s="315" t="e">
        <f>SUM($Q$11:U353)</f>
        <v>#DIV/0!</v>
      </c>
      <c r="AI353" s="315" t="e">
        <f>SUM($Q$11:V353)</f>
        <v>#DIV/0!</v>
      </c>
      <c r="AJ353" s="315" t="e">
        <f>SUM($Q$11:W353)</f>
        <v>#DIV/0!</v>
      </c>
      <c r="AK353" s="315" t="e">
        <f>SUM($Q$11:X353)</f>
        <v>#DIV/0!</v>
      </c>
      <c r="AL353" s="315" t="e">
        <f>SUM($Q$11:Y353)</f>
        <v>#DIV/0!</v>
      </c>
      <c r="AM353" s="315" t="e">
        <f>SUM($Q$11:Z353)</f>
        <v>#DIV/0!</v>
      </c>
      <c r="AN353" s="315" t="e">
        <f>SUM($Q$11:AA353)</f>
        <v>#DIV/0!</v>
      </c>
      <c r="AO353" s="315" t="e">
        <f>SUM($Q$11:AB353)</f>
        <v>#DIV/0!</v>
      </c>
      <c r="AP353" s="63" t="s">
        <v>577</v>
      </c>
      <c r="AQ353" s="63"/>
      <c r="AR353" s="63" t="s">
        <v>578</v>
      </c>
      <c r="AS353" s="63"/>
      <c r="AT353" s="63"/>
      <c r="AU353" s="63" t="s">
        <v>846</v>
      </c>
      <c r="AV353" s="63"/>
      <c r="AW353" s="63"/>
      <c r="AX353" s="138"/>
      <c r="AY353" s="138"/>
      <c r="AZ353" s="138"/>
      <c r="BA353" s="138"/>
      <c r="BB353" s="138"/>
      <c r="BC353" s="138"/>
      <c r="BD353" s="138"/>
      <c r="BE353" s="138"/>
      <c r="BF353" s="138"/>
      <c r="BG353" s="138"/>
      <c r="BH353" s="138"/>
      <c r="BI353" s="138"/>
      <c r="BJ353" s="138"/>
      <c r="BK353" s="138"/>
      <c r="BL353" s="138"/>
      <c r="BM353" s="7"/>
    </row>
    <row r="354" spans="1:66" s="52" customFormat="1" ht="130.5" customHeight="1" x14ac:dyDescent="0.25">
      <c r="A354" s="39"/>
      <c r="B354" s="65"/>
      <c r="C354" s="138"/>
      <c r="D354" s="63"/>
      <c r="E354" s="63"/>
      <c r="F354" s="63"/>
      <c r="G354" s="64" t="s">
        <v>192</v>
      </c>
      <c r="H354" s="63"/>
      <c r="I354" s="64"/>
      <c r="J354" s="64"/>
      <c r="K354" s="64" t="s">
        <v>120</v>
      </c>
      <c r="L354" s="63" t="s">
        <v>433</v>
      </c>
      <c r="M354" s="63" t="s">
        <v>298</v>
      </c>
      <c r="N354" s="63" t="s">
        <v>346</v>
      </c>
      <c r="O354" s="63" t="s">
        <v>347</v>
      </c>
      <c r="P354" s="126" t="s">
        <v>14</v>
      </c>
      <c r="Q354" s="278">
        <f t="shared" ref="Q354:AB354" si="1349">+Q353/Q352</f>
        <v>1</v>
      </c>
      <c r="R354" s="278">
        <f t="shared" si="1349"/>
        <v>1</v>
      </c>
      <c r="S354" s="278">
        <f t="shared" si="1349"/>
        <v>2</v>
      </c>
      <c r="T354" s="278">
        <f t="shared" si="1349"/>
        <v>0</v>
      </c>
      <c r="U354" s="278">
        <f t="shared" si="1349"/>
        <v>0</v>
      </c>
      <c r="V354" s="278">
        <f t="shared" si="1349"/>
        <v>0</v>
      </c>
      <c r="W354" s="278">
        <f t="shared" si="1349"/>
        <v>0</v>
      </c>
      <c r="X354" s="278">
        <f t="shared" si="1349"/>
        <v>0</v>
      </c>
      <c r="Y354" s="278">
        <f t="shared" si="1349"/>
        <v>0</v>
      </c>
      <c r="Z354" s="278">
        <f t="shared" si="1349"/>
        <v>0</v>
      </c>
      <c r="AA354" s="278">
        <f t="shared" si="1349"/>
        <v>0</v>
      </c>
      <c r="AB354" s="278">
        <f t="shared" si="1349"/>
        <v>0</v>
      </c>
      <c r="AC354" s="278">
        <f>+AC353/AC352</f>
        <v>0.33333333333333331</v>
      </c>
      <c r="AD354" s="121">
        <f>AD353/AD352</f>
        <v>1</v>
      </c>
      <c r="AE354" s="121">
        <f t="shared" ref="AE354" si="1350">AE353/AE352</f>
        <v>1.0001372050622954</v>
      </c>
      <c r="AF354" s="121">
        <f t="shared" ref="AF354" si="1351">AF353/AF352</f>
        <v>1.0001762412862669</v>
      </c>
      <c r="AG354" s="121" t="e">
        <f t="shared" ref="AG354" si="1352">AG353/AG352</f>
        <v>#DIV/0!</v>
      </c>
      <c r="AH354" s="121" t="e">
        <f t="shared" ref="AH354" si="1353">AH353/AH352</f>
        <v>#DIV/0!</v>
      </c>
      <c r="AI354" s="121" t="e">
        <f t="shared" ref="AI354" si="1354">AI353/AI352</f>
        <v>#DIV/0!</v>
      </c>
      <c r="AJ354" s="121" t="e">
        <f t="shared" ref="AJ354" si="1355">AJ353/AJ352</f>
        <v>#DIV/0!</v>
      </c>
      <c r="AK354" s="121" t="e">
        <f t="shared" ref="AK354" si="1356">AK353/AK352</f>
        <v>#DIV/0!</v>
      </c>
      <c r="AL354" s="121" t="e">
        <f t="shared" ref="AL354" si="1357">AL353/AL352</f>
        <v>#DIV/0!</v>
      </c>
      <c r="AM354" s="121" t="e">
        <f t="shared" ref="AM354" si="1358">AM353/AM352</f>
        <v>#DIV/0!</v>
      </c>
      <c r="AN354" s="121" t="e">
        <f t="shared" ref="AN354" si="1359">AN353/AN352</f>
        <v>#DIV/0!</v>
      </c>
      <c r="AO354" s="121" t="e">
        <f t="shared" ref="AO354" si="1360">AO353/AO352</f>
        <v>#DIV/0!</v>
      </c>
      <c r="AP354" s="63"/>
      <c r="AQ354" s="63"/>
      <c r="AR354" s="63"/>
      <c r="AS354" s="63"/>
      <c r="AT354" s="63"/>
      <c r="AU354" s="63"/>
      <c r="AV354" s="63"/>
      <c r="AW354" s="63"/>
      <c r="AX354" s="138"/>
      <c r="AY354" s="138"/>
      <c r="AZ354" s="138"/>
      <c r="BA354" s="138"/>
      <c r="BB354" s="138"/>
      <c r="BC354" s="138"/>
      <c r="BD354" s="138"/>
      <c r="BE354" s="138"/>
      <c r="BF354" s="138"/>
      <c r="BG354" s="138"/>
      <c r="BH354" s="138"/>
      <c r="BI354" s="138"/>
      <c r="BJ354" s="138"/>
      <c r="BK354" s="138"/>
      <c r="BL354" s="138"/>
      <c r="BM354" s="7"/>
    </row>
    <row r="355" spans="1:66" ht="67.5" customHeight="1" x14ac:dyDescent="0.25">
      <c r="A355" s="39"/>
      <c r="B355" s="65" t="s">
        <v>100</v>
      </c>
      <c r="C355" s="138"/>
      <c r="D355" s="63">
        <f>+D352+1</f>
        <v>116</v>
      </c>
      <c r="E355" s="63">
        <v>73</v>
      </c>
      <c r="F355" s="63">
        <v>6</v>
      </c>
      <c r="G355" s="67" t="s">
        <v>138</v>
      </c>
      <c r="H355" s="74">
        <v>1</v>
      </c>
      <c r="I355" s="62" t="s">
        <v>53</v>
      </c>
      <c r="J355" s="64" t="s">
        <v>108</v>
      </c>
      <c r="K355" s="64" t="s">
        <v>120</v>
      </c>
      <c r="L355" s="63" t="s">
        <v>567</v>
      </c>
      <c r="M355" s="63" t="s">
        <v>298</v>
      </c>
      <c r="N355" s="63" t="s">
        <v>346</v>
      </c>
      <c r="O355" s="63" t="s">
        <v>347</v>
      </c>
      <c r="P355" s="126" t="s">
        <v>12</v>
      </c>
      <c r="Q355" s="295">
        <v>1</v>
      </c>
      <c r="R355" s="295">
        <v>1</v>
      </c>
      <c r="S355" s="295">
        <v>1</v>
      </c>
      <c r="T355" s="124"/>
      <c r="U355" s="124"/>
      <c r="V355" s="124"/>
      <c r="W355" s="124"/>
      <c r="X355" s="124"/>
      <c r="Y355" s="124"/>
      <c r="Z355" s="367"/>
      <c r="AA355" s="124"/>
      <c r="AB355" s="124"/>
      <c r="AC355" s="295">
        <v>1</v>
      </c>
      <c r="AD355" s="294">
        <f>+Q355</f>
        <v>1</v>
      </c>
      <c r="AE355" s="315">
        <f>SUM($Q$10:R355)</f>
        <v>14582.721635040974</v>
      </c>
      <c r="AF355" s="315">
        <f>SUM($Q$10:S355)</f>
        <v>22707.157550405282</v>
      </c>
      <c r="AG355" s="315" t="e">
        <f>SUM($Q$10:T355)</f>
        <v>#DIV/0!</v>
      </c>
      <c r="AH355" s="315" t="e">
        <f>SUM($Q$10:U355)</f>
        <v>#DIV/0!</v>
      </c>
      <c r="AI355" s="315" t="e">
        <f>SUM($Q$10:V355)</f>
        <v>#DIV/0!</v>
      </c>
      <c r="AJ355" s="315" t="e">
        <f>SUM($Q$10:W355)</f>
        <v>#DIV/0!</v>
      </c>
      <c r="AK355" s="315" t="e">
        <f>SUM($Q$10:X355)</f>
        <v>#DIV/0!</v>
      </c>
      <c r="AL355" s="315" t="e">
        <f>SUM($Q$10:Y355)</f>
        <v>#DIV/0!</v>
      </c>
      <c r="AM355" s="315" t="e">
        <f>SUM($Q$10:Z355)</f>
        <v>#DIV/0!</v>
      </c>
      <c r="AN355" s="315" t="e">
        <f>SUM($Q$10:AA355)</f>
        <v>#DIV/0!</v>
      </c>
      <c r="AO355" s="315" t="e">
        <f>SUM($Q$10:AB355)</f>
        <v>#DIV/0!</v>
      </c>
      <c r="AP355" s="63"/>
      <c r="AQ355" s="63"/>
      <c r="AR355" s="63"/>
      <c r="AS355" s="63"/>
      <c r="AT355" s="63"/>
      <c r="AU355" s="63"/>
      <c r="AV355" s="63"/>
      <c r="AW355" s="63"/>
      <c r="AX355" s="138"/>
      <c r="AY355" s="138"/>
      <c r="AZ355" s="138"/>
      <c r="BA355" s="138"/>
      <c r="BB355" s="138"/>
      <c r="BC355" s="138"/>
      <c r="BD355" s="138"/>
      <c r="BE355" s="138"/>
      <c r="BF355" s="138"/>
      <c r="BG355" s="138"/>
      <c r="BH355" s="138"/>
      <c r="BI355" s="138"/>
      <c r="BJ355" s="138"/>
      <c r="BK355" s="138"/>
      <c r="BL355" s="138"/>
      <c r="BM355" s="7"/>
      <c r="BN355" s="26"/>
    </row>
    <row r="356" spans="1:66" s="52" customFormat="1" ht="20.100000000000001" customHeight="1" x14ac:dyDescent="0.25">
      <c r="A356" s="39"/>
      <c r="B356" s="65"/>
      <c r="C356" s="138"/>
      <c r="D356" s="63"/>
      <c r="E356" s="63"/>
      <c r="F356" s="63"/>
      <c r="G356" s="67" t="s">
        <v>138</v>
      </c>
      <c r="H356" s="74"/>
      <c r="I356" s="62"/>
      <c r="J356" s="64"/>
      <c r="K356" s="64" t="s">
        <v>120</v>
      </c>
      <c r="L356" s="63" t="s">
        <v>594</v>
      </c>
      <c r="M356" s="63" t="s">
        <v>298</v>
      </c>
      <c r="N356" s="63" t="s">
        <v>346</v>
      </c>
      <c r="O356" s="63" t="s">
        <v>347</v>
      </c>
      <c r="P356" s="126" t="s">
        <v>13</v>
      </c>
      <c r="Q356" s="295">
        <v>1</v>
      </c>
      <c r="R356" s="295">
        <v>1</v>
      </c>
      <c r="S356" s="295">
        <v>1</v>
      </c>
      <c r="T356" s="124"/>
      <c r="U356" s="124"/>
      <c r="V356" s="124"/>
      <c r="W356" s="124"/>
      <c r="X356" s="124"/>
      <c r="Y356" s="124"/>
      <c r="Z356" s="367"/>
      <c r="AA356" s="124"/>
      <c r="AB356" s="124"/>
      <c r="AC356" s="295">
        <v>1</v>
      </c>
      <c r="AD356" s="294">
        <f>+Q356</f>
        <v>1</v>
      </c>
      <c r="AE356" s="315">
        <f>SUM($Q$11:R356)</f>
        <v>14584.721635040974</v>
      </c>
      <c r="AF356" s="315">
        <f>SUM($Q$11:S356)</f>
        <v>22710.157550405282</v>
      </c>
      <c r="AG356" s="315" t="e">
        <f>SUM($Q$11:T356)</f>
        <v>#DIV/0!</v>
      </c>
      <c r="AH356" s="315" t="e">
        <f>SUM($Q$11:U356)</f>
        <v>#DIV/0!</v>
      </c>
      <c r="AI356" s="315" t="e">
        <f>SUM($Q$11:V356)</f>
        <v>#DIV/0!</v>
      </c>
      <c r="AJ356" s="315" t="e">
        <f>SUM($Q$11:W356)</f>
        <v>#DIV/0!</v>
      </c>
      <c r="AK356" s="315" t="e">
        <f>SUM($Q$11:X356)</f>
        <v>#DIV/0!</v>
      </c>
      <c r="AL356" s="315" t="e">
        <f>SUM($Q$11:Y356)</f>
        <v>#DIV/0!</v>
      </c>
      <c r="AM356" s="315" t="e">
        <f>SUM($Q$11:Z356)</f>
        <v>#DIV/0!</v>
      </c>
      <c r="AN356" s="315" t="e">
        <f>SUM($Q$11:AA356)</f>
        <v>#DIV/0!</v>
      </c>
      <c r="AO356" s="315" t="e">
        <f>SUM($Q$11:AB356)</f>
        <v>#DIV/0!</v>
      </c>
      <c r="AP356" s="127" t="s">
        <v>568</v>
      </c>
      <c r="AQ356" s="127" t="s">
        <v>569</v>
      </c>
      <c r="AR356" s="127" t="s">
        <v>568</v>
      </c>
      <c r="AS356" s="127" t="s">
        <v>569</v>
      </c>
      <c r="AT356" s="127" t="s">
        <v>568</v>
      </c>
      <c r="AU356" s="127" t="s">
        <v>569</v>
      </c>
      <c r="AV356" s="63"/>
      <c r="AW356" s="63"/>
      <c r="AX356" s="138"/>
      <c r="AY356" s="138"/>
      <c r="AZ356" s="138"/>
      <c r="BA356" s="138"/>
      <c r="BB356" s="138"/>
      <c r="BC356" s="138"/>
      <c r="BD356" s="138"/>
      <c r="BE356" s="138"/>
      <c r="BF356" s="138"/>
      <c r="BG356" s="138"/>
      <c r="BH356" s="138"/>
      <c r="BI356" s="138"/>
      <c r="BJ356" s="138"/>
      <c r="BK356" s="138"/>
      <c r="BL356" s="138"/>
      <c r="BM356" s="7"/>
    </row>
    <row r="357" spans="1:66" s="52" customFormat="1" ht="20.100000000000001" customHeight="1" x14ac:dyDescent="0.25">
      <c r="A357" s="39"/>
      <c r="B357" s="65"/>
      <c r="C357" s="138"/>
      <c r="D357" s="63"/>
      <c r="E357" s="63"/>
      <c r="F357" s="63"/>
      <c r="G357" s="67" t="s">
        <v>138</v>
      </c>
      <c r="H357" s="74"/>
      <c r="I357" s="62"/>
      <c r="J357" s="64"/>
      <c r="K357" s="64" t="s">
        <v>120</v>
      </c>
      <c r="L357" s="63" t="s">
        <v>595</v>
      </c>
      <c r="M357" s="63" t="s">
        <v>298</v>
      </c>
      <c r="N357" s="63" t="s">
        <v>346</v>
      </c>
      <c r="O357" s="63" t="s">
        <v>347</v>
      </c>
      <c r="P357" s="126" t="s">
        <v>14</v>
      </c>
      <c r="Q357" s="278">
        <f t="shared" ref="Q357:AB357" si="1361">+Q356/Q355</f>
        <v>1</v>
      </c>
      <c r="R357" s="278">
        <f t="shared" si="1361"/>
        <v>1</v>
      </c>
      <c r="S357" s="278">
        <f t="shared" si="1361"/>
        <v>1</v>
      </c>
      <c r="T357" s="278" t="e">
        <f t="shared" si="1361"/>
        <v>#DIV/0!</v>
      </c>
      <c r="U357" s="278" t="e">
        <f t="shared" si="1361"/>
        <v>#DIV/0!</v>
      </c>
      <c r="V357" s="278" t="e">
        <f t="shared" si="1361"/>
        <v>#DIV/0!</v>
      </c>
      <c r="W357" s="278" t="e">
        <f t="shared" si="1361"/>
        <v>#DIV/0!</v>
      </c>
      <c r="X357" s="278" t="e">
        <f t="shared" si="1361"/>
        <v>#DIV/0!</v>
      </c>
      <c r="Y357" s="278" t="e">
        <f t="shared" si="1361"/>
        <v>#DIV/0!</v>
      </c>
      <c r="Z357" s="278" t="e">
        <f t="shared" si="1361"/>
        <v>#DIV/0!</v>
      </c>
      <c r="AA357" s="278" t="e">
        <f t="shared" si="1361"/>
        <v>#DIV/0!</v>
      </c>
      <c r="AB357" s="278" t="e">
        <f t="shared" si="1361"/>
        <v>#DIV/0!</v>
      </c>
      <c r="AC357" s="278">
        <f>+AC356/AC355</f>
        <v>1</v>
      </c>
      <c r="AD357" s="121">
        <f>AD356/AD355</f>
        <v>1</v>
      </c>
      <c r="AE357" s="121">
        <f t="shared" ref="AE357" si="1362">AE356/AE355</f>
        <v>1.0001371486098449</v>
      </c>
      <c r="AF357" s="121">
        <f t="shared" ref="AF357" si="1363">AF356/AF355</f>
        <v>1.0001321169324404</v>
      </c>
      <c r="AG357" s="121" t="e">
        <f t="shared" ref="AG357" si="1364">AG356/AG355</f>
        <v>#DIV/0!</v>
      </c>
      <c r="AH357" s="121" t="e">
        <f t="shared" ref="AH357" si="1365">AH356/AH355</f>
        <v>#DIV/0!</v>
      </c>
      <c r="AI357" s="121" t="e">
        <f t="shared" ref="AI357" si="1366">AI356/AI355</f>
        <v>#DIV/0!</v>
      </c>
      <c r="AJ357" s="121" t="e">
        <f t="shared" ref="AJ357" si="1367">AJ356/AJ355</f>
        <v>#DIV/0!</v>
      </c>
      <c r="AK357" s="121" t="e">
        <f t="shared" ref="AK357" si="1368">AK356/AK355</f>
        <v>#DIV/0!</v>
      </c>
      <c r="AL357" s="121" t="e">
        <f t="shared" ref="AL357" si="1369">AL356/AL355</f>
        <v>#DIV/0!</v>
      </c>
      <c r="AM357" s="121" t="e">
        <f t="shared" ref="AM357" si="1370">AM356/AM355</f>
        <v>#DIV/0!</v>
      </c>
      <c r="AN357" s="121" t="e">
        <f t="shared" ref="AN357" si="1371">AN356/AN355</f>
        <v>#DIV/0!</v>
      </c>
      <c r="AO357" s="121" t="e">
        <f t="shared" ref="AO357" si="1372">AO356/AO355</f>
        <v>#DIV/0!</v>
      </c>
      <c r="AP357" s="63"/>
      <c r="AQ357" s="63"/>
      <c r="AR357" s="63"/>
      <c r="AS357" s="63"/>
      <c r="AT357" s="63"/>
      <c r="AU357" s="63"/>
      <c r="AV357" s="63"/>
      <c r="AW357" s="63"/>
      <c r="AX357" s="138"/>
      <c r="AY357" s="138"/>
      <c r="AZ357" s="138"/>
      <c r="BA357" s="138"/>
      <c r="BB357" s="138"/>
      <c r="BC357" s="138"/>
      <c r="BD357" s="138"/>
      <c r="BE357" s="138"/>
      <c r="BF357" s="138"/>
      <c r="BG357" s="138"/>
      <c r="BH357" s="138"/>
      <c r="BI357" s="138"/>
      <c r="BJ357" s="138"/>
      <c r="BK357" s="138"/>
      <c r="BL357" s="138"/>
      <c r="BM357" s="7"/>
      <c r="BN357" s="52">
        <v>29</v>
      </c>
    </row>
    <row r="358" spans="1:66" ht="31.5" customHeight="1" x14ac:dyDescent="0.25">
      <c r="A358" s="39"/>
      <c r="B358" s="65" t="s">
        <v>100</v>
      </c>
      <c r="C358" s="138"/>
      <c r="D358" s="63">
        <f>+D355+1</f>
        <v>117</v>
      </c>
      <c r="E358" s="63">
        <v>74</v>
      </c>
      <c r="F358" s="63">
        <v>1</v>
      </c>
      <c r="G358" s="64" t="s">
        <v>766</v>
      </c>
      <c r="H358" s="170">
        <v>1</v>
      </c>
      <c r="I358" s="64" t="s">
        <v>43</v>
      </c>
      <c r="J358" s="64" t="s">
        <v>113</v>
      </c>
      <c r="K358" s="64" t="s">
        <v>120</v>
      </c>
      <c r="L358" s="63" t="s">
        <v>434</v>
      </c>
      <c r="M358" s="63" t="s">
        <v>298</v>
      </c>
      <c r="N358" s="63" t="s">
        <v>348</v>
      </c>
      <c r="O358" s="63" t="s">
        <v>370</v>
      </c>
      <c r="P358" s="126" t="s">
        <v>12</v>
      </c>
      <c r="Q358" s="72">
        <v>0</v>
      </c>
      <c r="R358" s="72">
        <v>0</v>
      </c>
      <c r="S358" s="72">
        <v>0</v>
      </c>
      <c r="T358" s="72">
        <v>0</v>
      </c>
      <c r="U358" s="72">
        <v>0</v>
      </c>
      <c r="V358" s="72">
        <v>0</v>
      </c>
      <c r="W358" s="72">
        <v>0</v>
      </c>
      <c r="X358" s="294">
        <v>1</v>
      </c>
      <c r="Y358" s="72">
        <v>0</v>
      </c>
      <c r="Z358" s="72">
        <v>0</v>
      </c>
      <c r="AA358" s="72">
        <v>0</v>
      </c>
      <c r="AB358" s="72">
        <v>0</v>
      </c>
      <c r="AC358" s="294">
        <f>SUM(Q358:AB358)</f>
        <v>1</v>
      </c>
      <c r="AD358" s="294">
        <f>+Q358</f>
        <v>0</v>
      </c>
      <c r="AE358" s="315">
        <f>SUM($Q$10:R358)</f>
        <v>14586.721635040974</v>
      </c>
      <c r="AF358" s="315">
        <f>SUM($Q$10:S358)</f>
        <v>22713.157550405282</v>
      </c>
      <c r="AG358" s="315" t="e">
        <f>SUM($Q$10:T358)</f>
        <v>#DIV/0!</v>
      </c>
      <c r="AH358" s="315" t="e">
        <f>SUM($Q$10:U358)</f>
        <v>#DIV/0!</v>
      </c>
      <c r="AI358" s="315" t="e">
        <f>SUM($Q$10:V358)</f>
        <v>#DIV/0!</v>
      </c>
      <c r="AJ358" s="315" t="e">
        <f>SUM($Q$10:W358)</f>
        <v>#DIV/0!</v>
      </c>
      <c r="AK358" s="315" t="e">
        <f>SUM($Q$10:X358)</f>
        <v>#DIV/0!</v>
      </c>
      <c r="AL358" s="315" t="e">
        <f>SUM($Q$10:Y358)</f>
        <v>#DIV/0!</v>
      </c>
      <c r="AM358" s="315" t="e">
        <f>SUM($Q$10:Z358)</f>
        <v>#DIV/0!</v>
      </c>
      <c r="AN358" s="315" t="e">
        <f>SUM($Q$10:AA358)</f>
        <v>#DIV/0!</v>
      </c>
      <c r="AO358" s="315" t="e">
        <f>SUM($Q$10:AB358)</f>
        <v>#DIV/0!</v>
      </c>
      <c r="AP358" s="63"/>
      <c r="AQ358" s="63"/>
      <c r="AR358" s="63"/>
      <c r="AS358" s="63"/>
      <c r="AT358" s="63"/>
      <c r="AU358" s="63"/>
      <c r="AV358" s="63"/>
      <c r="AW358" s="63"/>
      <c r="AX358" s="138"/>
      <c r="AY358" s="138"/>
      <c r="AZ358" s="138"/>
      <c r="BA358" s="138"/>
      <c r="BB358" s="138"/>
      <c r="BC358" s="138"/>
      <c r="BD358" s="138"/>
      <c r="BE358" s="138"/>
      <c r="BF358" s="138"/>
      <c r="BG358" s="138"/>
      <c r="BH358" s="138"/>
      <c r="BI358" s="138"/>
      <c r="BJ358" s="138"/>
      <c r="BK358" s="138"/>
      <c r="BL358" s="138"/>
      <c r="BM358" s="7"/>
      <c r="BN358" s="26"/>
    </row>
    <row r="359" spans="1:66" s="52" customFormat="1" ht="20.100000000000001" customHeight="1" x14ac:dyDescent="0.25">
      <c r="A359" s="39"/>
      <c r="B359" s="65"/>
      <c r="C359" s="138"/>
      <c r="D359" s="63"/>
      <c r="E359" s="63"/>
      <c r="F359" s="63"/>
      <c r="G359" s="64" t="s">
        <v>193</v>
      </c>
      <c r="H359" s="170"/>
      <c r="I359" s="64"/>
      <c r="J359" s="64"/>
      <c r="K359" s="64" t="s">
        <v>120</v>
      </c>
      <c r="L359" s="63" t="s">
        <v>434</v>
      </c>
      <c r="M359" s="63" t="s">
        <v>298</v>
      </c>
      <c r="N359" s="63" t="s">
        <v>348</v>
      </c>
      <c r="O359" s="63" t="s">
        <v>370</v>
      </c>
      <c r="P359" s="126" t="s">
        <v>13</v>
      </c>
      <c r="Q359" s="72">
        <v>0</v>
      </c>
      <c r="R359" s="72">
        <v>0</v>
      </c>
      <c r="S359" s="72">
        <v>0</v>
      </c>
      <c r="T359" s="72"/>
      <c r="U359" s="72"/>
      <c r="V359" s="72"/>
      <c r="W359" s="72"/>
      <c r="X359" s="124"/>
      <c r="Y359" s="124"/>
      <c r="Z359" s="367"/>
      <c r="AA359" s="124"/>
      <c r="AB359" s="124"/>
      <c r="AC359" s="294">
        <f>SUM(Q359:AB359)</f>
        <v>0</v>
      </c>
      <c r="AD359" s="294">
        <f>+Q359</f>
        <v>0</v>
      </c>
      <c r="AE359" s="315">
        <f>SUM($Q$11:R359)</f>
        <v>14586.721635040974</v>
      </c>
      <c r="AF359" s="315">
        <f>SUM($Q$11:S359)</f>
        <v>22713.157550405282</v>
      </c>
      <c r="AG359" s="315" t="e">
        <f>SUM($Q$11:T359)</f>
        <v>#DIV/0!</v>
      </c>
      <c r="AH359" s="315" t="e">
        <f>SUM($Q$11:U359)</f>
        <v>#DIV/0!</v>
      </c>
      <c r="AI359" s="315" t="e">
        <f>SUM($Q$11:V359)</f>
        <v>#DIV/0!</v>
      </c>
      <c r="AJ359" s="315" t="e">
        <f>SUM($Q$11:W359)</f>
        <v>#DIV/0!</v>
      </c>
      <c r="AK359" s="315" t="e">
        <f>SUM($Q$11:X359)</f>
        <v>#DIV/0!</v>
      </c>
      <c r="AL359" s="315" t="e">
        <f>SUM($Q$11:Y359)</f>
        <v>#DIV/0!</v>
      </c>
      <c r="AM359" s="315" t="e">
        <f>SUM($Q$11:Z359)</f>
        <v>#DIV/0!</v>
      </c>
      <c r="AN359" s="315" t="e">
        <f>SUM($Q$11:AA359)</f>
        <v>#DIV/0!</v>
      </c>
      <c r="AO359" s="315" t="e">
        <f>SUM($Q$11:AB359)</f>
        <v>#DIV/0!</v>
      </c>
      <c r="AP359" s="63" t="s">
        <v>509</v>
      </c>
      <c r="AQ359" s="63" t="s">
        <v>509</v>
      </c>
      <c r="AR359" s="63" t="s">
        <v>509</v>
      </c>
      <c r="AS359" s="63" t="s">
        <v>509</v>
      </c>
      <c r="AT359" s="63"/>
      <c r="AU359" s="63"/>
      <c r="AV359" s="63"/>
      <c r="AW359" s="63"/>
      <c r="AX359" s="138"/>
      <c r="AY359" s="138"/>
      <c r="AZ359" s="138"/>
      <c r="BA359" s="138"/>
      <c r="BB359" s="138"/>
      <c r="BC359" s="138"/>
      <c r="BD359" s="138"/>
      <c r="BE359" s="138"/>
      <c r="BF359" s="138"/>
      <c r="BG359" s="138"/>
      <c r="BH359" s="138"/>
      <c r="BI359" s="138"/>
      <c r="BJ359" s="138"/>
      <c r="BK359" s="138"/>
      <c r="BL359" s="138"/>
      <c r="BM359" s="7"/>
    </row>
    <row r="360" spans="1:66" s="52" customFormat="1" ht="20.100000000000001" customHeight="1" x14ac:dyDescent="0.25">
      <c r="A360" s="39"/>
      <c r="B360" s="65"/>
      <c r="C360" s="138"/>
      <c r="D360" s="63"/>
      <c r="E360" s="63"/>
      <c r="F360" s="63"/>
      <c r="G360" s="64" t="s">
        <v>193</v>
      </c>
      <c r="H360" s="170"/>
      <c r="I360" s="64"/>
      <c r="J360" s="64"/>
      <c r="K360" s="64" t="s">
        <v>120</v>
      </c>
      <c r="L360" s="63" t="s">
        <v>434</v>
      </c>
      <c r="M360" s="63" t="s">
        <v>298</v>
      </c>
      <c r="N360" s="63" t="s">
        <v>348</v>
      </c>
      <c r="O360" s="63" t="s">
        <v>370</v>
      </c>
      <c r="P360" s="126" t="s">
        <v>14</v>
      </c>
      <c r="Q360" s="278">
        <v>0</v>
      </c>
      <c r="R360" s="278">
        <v>0</v>
      </c>
      <c r="S360" s="278">
        <v>0</v>
      </c>
      <c r="T360" s="278" t="e">
        <f t="shared" ref="T360:AB360" si="1373">+T359/T358</f>
        <v>#DIV/0!</v>
      </c>
      <c r="U360" s="278" t="e">
        <f t="shared" si="1373"/>
        <v>#DIV/0!</v>
      </c>
      <c r="V360" s="278" t="e">
        <f t="shared" si="1373"/>
        <v>#DIV/0!</v>
      </c>
      <c r="W360" s="278" t="e">
        <f t="shared" si="1373"/>
        <v>#DIV/0!</v>
      </c>
      <c r="X360" s="278">
        <f t="shared" si="1373"/>
        <v>0</v>
      </c>
      <c r="Y360" s="278" t="e">
        <f t="shared" si="1373"/>
        <v>#DIV/0!</v>
      </c>
      <c r="Z360" s="278" t="e">
        <f t="shared" si="1373"/>
        <v>#DIV/0!</v>
      </c>
      <c r="AA360" s="278" t="e">
        <f t="shared" si="1373"/>
        <v>#DIV/0!</v>
      </c>
      <c r="AB360" s="278" t="e">
        <f t="shared" si="1373"/>
        <v>#DIV/0!</v>
      </c>
      <c r="AC360" s="278">
        <f>+AC359/AC358</f>
        <v>0</v>
      </c>
      <c r="AD360" s="121" t="e">
        <f>AD359/AD358</f>
        <v>#DIV/0!</v>
      </c>
      <c r="AE360" s="121">
        <f t="shared" ref="AE360" si="1374">AE359/AE358</f>
        <v>1</v>
      </c>
      <c r="AF360" s="121">
        <f t="shared" ref="AF360" si="1375">AF359/AF358</f>
        <v>1</v>
      </c>
      <c r="AG360" s="121" t="e">
        <f t="shared" ref="AG360" si="1376">AG359/AG358</f>
        <v>#DIV/0!</v>
      </c>
      <c r="AH360" s="121" t="e">
        <f t="shared" ref="AH360" si="1377">AH359/AH358</f>
        <v>#DIV/0!</v>
      </c>
      <c r="AI360" s="121" t="e">
        <f t="shared" ref="AI360" si="1378">AI359/AI358</f>
        <v>#DIV/0!</v>
      </c>
      <c r="AJ360" s="121" t="e">
        <f t="shared" ref="AJ360" si="1379">AJ359/AJ358</f>
        <v>#DIV/0!</v>
      </c>
      <c r="AK360" s="121" t="e">
        <f t="shared" ref="AK360" si="1380">AK359/AK358</f>
        <v>#DIV/0!</v>
      </c>
      <c r="AL360" s="121" t="e">
        <f t="shared" ref="AL360" si="1381">AL359/AL358</f>
        <v>#DIV/0!</v>
      </c>
      <c r="AM360" s="121" t="e">
        <f t="shared" ref="AM360" si="1382">AM359/AM358</f>
        <v>#DIV/0!</v>
      </c>
      <c r="AN360" s="121" t="e">
        <f t="shared" ref="AN360" si="1383">AN359/AN358</f>
        <v>#DIV/0!</v>
      </c>
      <c r="AO360" s="121" t="e">
        <f t="shared" ref="AO360" si="1384">AO359/AO358</f>
        <v>#DIV/0!</v>
      </c>
      <c r="AP360" s="63"/>
      <c r="AQ360" s="63"/>
      <c r="AR360" s="63"/>
      <c r="AS360" s="63"/>
      <c r="AT360" s="63"/>
      <c r="AU360" s="63"/>
      <c r="AV360" s="63"/>
      <c r="AW360" s="63"/>
      <c r="AX360" s="138"/>
      <c r="AY360" s="138"/>
      <c r="AZ360" s="138"/>
      <c r="BA360" s="138"/>
      <c r="BB360" s="138"/>
      <c r="BC360" s="138"/>
      <c r="BD360" s="138"/>
      <c r="BE360" s="138"/>
      <c r="BF360" s="138"/>
      <c r="BG360" s="138"/>
      <c r="BH360" s="138"/>
      <c r="BI360" s="138"/>
      <c r="BJ360" s="138"/>
      <c r="BK360" s="138"/>
      <c r="BL360" s="138"/>
      <c r="BM360" s="7"/>
    </row>
    <row r="361" spans="1:66" ht="134.25" customHeight="1" x14ac:dyDescent="0.25">
      <c r="A361" s="39"/>
      <c r="B361" s="65" t="s">
        <v>100</v>
      </c>
      <c r="C361" s="138"/>
      <c r="D361" s="63">
        <f>+D358+1</f>
        <v>118</v>
      </c>
      <c r="E361" s="63">
        <v>75</v>
      </c>
      <c r="F361" s="63">
        <v>2</v>
      </c>
      <c r="G361" s="64" t="s">
        <v>773</v>
      </c>
      <c r="H361" s="63">
        <v>4</v>
      </c>
      <c r="I361" s="64" t="s">
        <v>43</v>
      </c>
      <c r="J361" s="64" t="s">
        <v>113</v>
      </c>
      <c r="K361" s="64" t="s">
        <v>120</v>
      </c>
      <c r="L361" s="63" t="s">
        <v>435</v>
      </c>
      <c r="M361" s="63" t="s">
        <v>298</v>
      </c>
      <c r="N361" s="63" t="s">
        <v>348</v>
      </c>
      <c r="O361" s="63" t="s">
        <v>370</v>
      </c>
      <c r="P361" s="126" t="s">
        <v>12</v>
      </c>
      <c r="Q361" s="72">
        <v>0</v>
      </c>
      <c r="R361" s="72">
        <v>0</v>
      </c>
      <c r="S361" s="72">
        <v>0</v>
      </c>
      <c r="T361" s="72">
        <v>1</v>
      </c>
      <c r="U361" s="72"/>
      <c r="V361" s="72">
        <v>1</v>
      </c>
      <c r="W361" s="72"/>
      <c r="X361" s="72"/>
      <c r="Y361" s="72">
        <v>1</v>
      </c>
      <c r="Z361" s="372"/>
      <c r="AA361" s="72"/>
      <c r="AB361" s="72">
        <v>1</v>
      </c>
      <c r="AC361" s="384">
        <f>SUM(Q361:AB361)</f>
        <v>4</v>
      </c>
      <c r="AD361" s="294">
        <f>+Q361</f>
        <v>0</v>
      </c>
      <c r="AE361" s="315">
        <f>SUM($Q$10:R361)</f>
        <v>14586.721635040974</v>
      </c>
      <c r="AF361" s="315">
        <f>SUM($Q$10:S361)</f>
        <v>22713.157550405282</v>
      </c>
      <c r="AG361" s="315" t="e">
        <f>SUM($Q$10:T361)</f>
        <v>#DIV/0!</v>
      </c>
      <c r="AH361" s="315" t="e">
        <f>SUM($Q$10:U361)</f>
        <v>#DIV/0!</v>
      </c>
      <c r="AI361" s="315" t="e">
        <f>SUM($Q$10:V361)</f>
        <v>#DIV/0!</v>
      </c>
      <c r="AJ361" s="315" t="e">
        <f>SUM($Q$10:W361)</f>
        <v>#DIV/0!</v>
      </c>
      <c r="AK361" s="315" t="e">
        <f>SUM($Q$10:X361)</f>
        <v>#DIV/0!</v>
      </c>
      <c r="AL361" s="315" t="e">
        <f>SUM($Q$10:Y361)</f>
        <v>#DIV/0!</v>
      </c>
      <c r="AM361" s="315" t="e">
        <f>SUM($Q$10:Z361)</f>
        <v>#DIV/0!</v>
      </c>
      <c r="AN361" s="315" t="e">
        <f>SUM($Q$10:AA361)</f>
        <v>#DIV/0!</v>
      </c>
      <c r="AO361" s="315" t="e">
        <f>SUM($Q$10:AB361)</f>
        <v>#DIV/0!</v>
      </c>
      <c r="AP361" s="63"/>
      <c r="AQ361" s="63"/>
      <c r="AR361" s="63"/>
      <c r="AS361" s="63"/>
      <c r="AT361" s="63"/>
      <c r="AU361" s="63"/>
      <c r="AV361" s="63"/>
      <c r="AW361" s="63"/>
      <c r="AX361" s="138"/>
      <c r="AY361" s="138"/>
      <c r="AZ361" s="138"/>
      <c r="BA361" s="138"/>
      <c r="BB361" s="138"/>
      <c r="BC361" s="138"/>
      <c r="BD361" s="138"/>
      <c r="BE361" s="138"/>
      <c r="BF361" s="138"/>
      <c r="BG361" s="138"/>
      <c r="BH361" s="138"/>
      <c r="BI361" s="138"/>
      <c r="BJ361" s="138"/>
      <c r="BK361" s="138"/>
      <c r="BL361" s="138"/>
      <c r="BM361" s="7"/>
      <c r="BN361" s="26"/>
    </row>
    <row r="362" spans="1:66" s="52" customFormat="1" ht="59.25" customHeight="1" x14ac:dyDescent="0.25">
      <c r="A362" s="39"/>
      <c r="B362" s="65"/>
      <c r="C362" s="138"/>
      <c r="D362" s="63"/>
      <c r="E362" s="63"/>
      <c r="F362" s="63"/>
      <c r="G362" s="64" t="s">
        <v>773</v>
      </c>
      <c r="H362" s="63"/>
      <c r="I362" s="64"/>
      <c r="J362" s="64"/>
      <c r="K362" s="64" t="s">
        <v>120</v>
      </c>
      <c r="L362" s="63" t="s">
        <v>435</v>
      </c>
      <c r="M362" s="63" t="s">
        <v>298</v>
      </c>
      <c r="N362" s="63" t="s">
        <v>348</v>
      </c>
      <c r="O362" s="63" t="s">
        <v>370</v>
      </c>
      <c r="P362" s="126" t="s">
        <v>13</v>
      </c>
      <c r="Q362" s="72">
        <v>0</v>
      </c>
      <c r="R362" s="72">
        <v>0</v>
      </c>
      <c r="S362" s="124">
        <v>0</v>
      </c>
      <c r="T362" s="124"/>
      <c r="U362" s="124"/>
      <c r="V362" s="124"/>
      <c r="W362" s="124"/>
      <c r="X362" s="124"/>
      <c r="Y362" s="124"/>
      <c r="Z362" s="367"/>
      <c r="AA362" s="124"/>
      <c r="AB362" s="124"/>
      <c r="AC362" s="384">
        <f>SUM(Q362:AB362)</f>
        <v>0</v>
      </c>
      <c r="AD362" s="294">
        <f>+Q362</f>
        <v>0</v>
      </c>
      <c r="AE362" s="315">
        <f>SUM($Q$11:R362)</f>
        <v>14586.721635040974</v>
      </c>
      <c r="AF362" s="315">
        <f>SUM($Q$11:S362)</f>
        <v>22713.157550405282</v>
      </c>
      <c r="AG362" s="315" t="e">
        <f>SUM($Q$11:T362)</f>
        <v>#DIV/0!</v>
      </c>
      <c r="AH362" s="315" t="e">
        <f>SUM($Q$11:U362)</f>
        <v>#DIV/0!</v>
      </c>
      <c r="AI362" s="315" t="e">
        <f>SUM($Q$11:V362)</f>
        <v>#DIV/0!</v>
      </c>
      <c r="AJ362" s="315" t="e">
        <f>SUM($Q$11:W362)</f>
        <v>#DIV/0!</v>
      </c>
      <c r="AK362" s="315" t="e">
        <f>SUM($Q$11:X362)</f>
        <v>#DIV/0!</v>
      </c>
      <c r="AL362" s="315" t="e">
        <f>SUM($Q$11:Y362)</f>
        <v>#DIV/0!</v>
      </c>
      <c r="AM362" s="315" t="e">
        <f>SUM($Q$11:Z362)</f>
        <v>#DIV/0!</v>
      </c>
      <c r="AN362" s="315" t="e">
        <f>SUM($Q$11:AA362)</f>
        <v>#DIV/0!</v>
      </c>
      <c r="AO362" s="315" t="e">
        <f>SUM($Q$11:AB362)</f>
        <v>#DIV/0!</v>
      </c>
      <c r="AP362" s="63" t="s">
        <v>509</v>
      </c>
      <c r="AQ362" s="63"/>
      <c r="AR362" s="63"/>
      <c r="AS362" s="63"/>
      <c r="AT362" s="63"/>
      <c r="AU362" s="63"/>
      <c r="AV362" s="63"/>
      <c r="AW362" s="63"/>
      <c r="AX362" s="138"/>
      <c r="AY362" s="138"/>
      <c r="AZ362" s="138"/>
      <c r="BA362" s="138"/>
      <c r="BB362" s="138"/>
      <c r="BC362" s="138"/>
      <c r="BD362" s="138"/>
      <c r="BE362" s="138"/>
      <c r="BF362" s="138"/>
      <c r="BG362" s="138"/>
      <c r="BH362" s="138"/>
      <c r="BI362" s="138"/>
      <c r="BJ362" s="138"/>
      <c r="BK362" s="138"/>
      <c r="BL362" s="138"/>
      <c r="BM362" s="7"/>
    </row>
    <row r="363" spans="1:66" s="52" customFormat="1" ht="20.100000000000001" customHeight="1" x14ac:dyDescent="0.25">
      <c r="A363" s="39"/>
      <c r="B363" s="65"/>
      <c r="C363" s="138"/>
      <c r="D363" s="63"/>
      <c r="E363" s="63"/>
      <c r="F363" s="63"/>
      <c r="G363" s="64" t="s">
        <v>773</v>
      </c>
      <c r="H363" s="63"/>
      <c r="I363" s="64"/>
      <c r="J363" s="64"/>
      <c r="K363" s="64" t="s">
        <v>120</v>
      </c>
      <c r="L363" s="63" t="s">
        <v>435</v>
      </c>
      <c r="M363" s="63" t="s">
        <v>298</v>
      </c>
      <c r="N363" s="63" t="s">
        <v>348</v>
      </c>
      <c r="O363" s="63" t="s">
        <v>370</v>
      </c>
      <c r="P363" s="126" t="s">
        <v>14</v>
      </c>
      <c r="Q363" s="278">
        <v>0</v>
      </c>
      <c r="R363" s="278">
        <v>0</v>
      </c>
      <c r="S363" s="278">
        <v>0</v>
      </c>
      <c r="T363" s="278">
        <f t="shared" ref="T363:AB363" si="1385">+T362/T361</f>
        <v>0</v>
      </c>
      <c r="U363" s="278" t="e">
        <f t="shared" si="1385"/>
        <v>#DIV/0!</v>
      </c>
      <c r="V363" s="278">
        <f t="shared" si="1385"/>
        <v>0</v>
      </c>
      <c r="W363" s="278" t="e">
        <f t="shared" si="1385"/>
        <v>#DIV/0!</v>
      </c>
      <c r="X363" s="278" t="e">
        <f t="shared" si="1385"/>
        <v>#DIV/0!</v>
      </c>
      <c r="Y363" s="278">
        <f t="shared" si="1385"/>
        <v>0</v>
      </c>
      <c r="Z363" s="278" t="e">
        <f t="shared" si="1385"/>
        <v>#DIV/0!</v>
      </c>
      <c r="AA363" s="278" t="e">
        <f t="shared" si="1385"/>
        <v>#DIV/0!</v>
      </c>
      <c r="AB363" s="278">
        <f t="shared" si="1385"/>
        <v>0</v>
      </c>
      <c r="AC363" s="278">
        <f>+AC362/AC361</f>
        <v>0</v>
      </c>
      <c r="AD363" s="121" t="e">
        <f>AD362/AD361</f>
        <v>#DIV/0!</v>
      </c>
      <c r="AE363" s="121">
        <f t="shared" ref="AE363" si="1386">AE362/AE361</f>
        <v>1</v>
      </c>
      <c r="AF363" s="121">
        <f t="shared" ref="AF363" si="1387">AF362/AF361</f>
        <v>1</v>
      </c>
      <c r="AG363" s="121" t="e">
        <f t="shared" ref="AG363" si="1388">AG362/AG361</f>
        <v>#DIV/0!</v>
      </c>
      <c r="AH363" s="121" t="e">
        <f t="shared" ref="AH363" si="1389">AH362/AH361</f>
        <v>#DIV/0!</v>
      </c>
      <c r="AI363" s="121" t="e">
        <f t="shared" ref="AI363" si="1390">AI362/AI361</f>
        <v>#DIV/0!</v>
      </c>
      <c r="AJ363" s="121" t="e">
        <f t="shared" ref="AJ363" si="1391">AJ362/AJ361</f>
        <v>#DIV/0!</v>
      </c>
      <c r="AK363" s="121" t="e">
        <f t="shared" ref="AK363" si="1392">AK362/AK361</f>
        <v>#DIV/0!</v>
      </c>
      <c r="AL363" s="121" t="e">
        <f t="shared" ref="AL363" si="1393">AL362/AL361</f>
        <v>#DIV/0!</v>
      </c>
      <c r="AM363" s="121" t="e">
        <f t="shared" ref="AM363" si="1394">AM362/AM361</f>
        <v>#DIV/0!</v>
      </c>
      <c r="AN363" s="121" t="e">
        <f t="shared" ref="AN363" si="1395">AN362/AN361</f>
        <v>#DIV/0!</v>
      </c>
      <c r="AO363" s="121" t="e">
        <f t="shared" ref="AO363" si="1396">AO362/AO361</f>
        <v>#DIV/0!</v>
      </c>
      <c r="AP363" s="63"/>
      <c r="AQ363" s="63"/>
      <c r="AR363" s="63"/>
      <c r="AS363" s="63"/>
      <c r="AT363" s="63"/>
      <c r="AU363" s="63"/>
      <c r="AV363" s="63"/>
      <c r="AW363" s="63"/>
      <c r="AX363" s="138"/>
      <c r="AY363" s="138"/>
      <c r="AZ363" s="138"/>
      <c r="BA363" s="138"/>
      <c r="BB363" s="138"/>
      <c r="BC363" s="138"/>
      <c r="BD363" s="138"/>
      <c r="BE363" s="138"/>
      <c r="BF363" s="138"/>
      <c r="BG363" s="138"/>
      <c r="BH363" s="138"/>
      <c r="BI363" s="138"/>
      <c r="BJ363" s="138"/>
      <c r="BK363" s="138"/>
      <c r="BL363" s="138"/>
      <c r="BM363" s="7"/>
    </row>
    <row r="364" spans="1:66" ht="60.75" customHeight="1" x14ac:dyDescent="0.25">
      <c r="A364" s="39"/>
      <c r="B364" s="65" t="s">
        <v>100</v>
      </c>
      <c r="C364" s="138"/>
      <c r="D364" s="63">
        <f>+D361+1</f>
        <v>119</v>
      </c>
      <c r="E364" s="63">
        <v>76</v>
      </c>
      <c r="F364" s="63">
        <v>3</v>
      </c>
      <c r="G364" s="64" t="s">
        <v>767</v>
      </c>
      <c r="H364" s="63">
        <v>11</v>
      </c>
      <c r="I364" s="64" t="s">
        <v>43</v>
      </c>
      <c r="J364" s="64" t="s">
        <v>113</v>
      </c>
      <c r="K364" s="64" t="s">
        <v>120</v>
      </c>
      <c r="L364" s="63" t="s">
        <v>436</v>
      </c>
      <c r="M364" s="63" t="s">
        <v>298</v>
      </c>
      <c r="N364" s="63" t="s">
        <v>348</v>
      </c>
      <c r="O364" s="63" t="s">
        <v>370</v>
      </c>
      <c r="P364" s="126" t="s">
        <v>12</v>
      </c>
      <c r="Q364" s="72">
        <v>0</v>
      </c>
      <c r="R364" s="72">
        <v>1</v>
      </c>
      <c r="S364" s="72">
        <v>0</v>
      </c>
      <c r="T364" s="72">
        <v>2</v>
      </c>
      <c r="U364" s="72">
        <v>2</v>
      </c>
      <c r="V364" s="72">
        <v>1</v>
      </c>
      <c r="W364" s="72">
        <v>1</v>
      </c>
      <c r="X364" s="72">
        <v>1</v>
      </c>
      <c r="Y364" s="72">
        <v>1</v>
      </c>
      <c r="Z364" s="372">
        <v>1</v>
      </c>
      <c r="AA364" s="72">
        <v>1</v>
      </c>
      <c r="AB364" s="72">
        <v>1</v>
      </c>
      <c r="AC364" s="384">
        <f>SUM(Q364:AB364)</f>
        <v>12</v>
      </c>
      <c r="AD364" s="294">
        <f>+Q364</f>
        <v>0</v>
      </c>
      <c r="AE364" s="315">
        <f>SUM($Q$10:R364)</f>
        <v>14587.721635040974</v>
      </c>
      <c r="AF364" s="315">
        <f>SUM($Q$10:S364)</f>
        <v>22714.157550405282</v>
      </c>
      <c r="AG364" s="315" t="e">
        <f>SUM($Q$10:T364)</f>
        <v>#DIV/0!</v>
      </c>
      <c r="AH364" s="315" t="e">
        <f>SUM($Q$10:U364)</f>
        <v>#DIV/0!</v>
      </c>
      <c r="AI364" s="315" t="e">
        <f>SUM($Q$10:V364)</f>
        <v>#DIV/0!</v>
      </c>
      <c r="AJ364" s="315" t="e">
        <f>SUM($Q$10:W364)</f>
        <v>#DIV/0!</v>
      </c>
      <c r="AK364" s="315" t="e">
        <f>SUM($Q$10:X364)</f>
        <v>#DIV/0!</v>
      </c>
      <c r="AL364" s="315" t="e">
        <f>SUM($Q$10:Y364)</f>
        <v>#DIV/0!</v>
      </c>
      <c r="AM364" s="315" t="e">
        <f>SUM($Q$10:Z364)</f>
        <v>#DIV/0!</v>
      </c>
      <c r="AN364" s="315" t="e">
        <f>SUM($Q$10:AA364)</f>
        <v>#DIV/0!</v>
      </c>
      <c r="AO364" s="315" t="e">
        <f>SUM($Q$10:AB364)</f>
        <v>#DIV/0!</v>
      </c>
      <c r="AP364" s="63"/>
      <c r="AQ364" s="63"/>
      <c r="AR364" s="63"/>
      <c r="AS364" s="63"/>
      <c r="AT364" s="63"/>
      <c r="AU364" s="63"/>
      <c r="AV364" s="63"/>
      <c r="AW364" s="63"/>
      <c r="AX364" s="138"/>
      <c r="AY364" s="138"/>
      <c r="AZ364" s="138"/>
      <c r="BA364" s="138"/>
      <c r="BB364" s="138"/>
      <c r="BC364" s="138"/>
      <c r="BD364" s="138"/>
      <c r="BE364" s="138"/>
      <c r="BF364" s="138"/>
      <c r="BG364" s="138"/>
      <c r="BH364" s="138"/>
      <c r="BI364" s="138"/>
      <c r="BJ364" s="138"/>
      <c r="BK364" s="138"/>
      <c r="BL364" s="138"/>
      <c r="BM364" s="7"/>
      <c r="BN364" s="26"/>
    </row>
    <row r="365" spans="1:66" s="52" customFormat="1" ht="75.75" customHeight="1" x14ac:dyDescent="0.25">
      <c r="A365" s="39"/>
      <c r="B365" s="65"/>
      <c r="C365" s="138"/>
      <c r="D365" s="63"/>
      <c r="E365" s="63"/>
      <c r="F365" s="63"/>
      <c r="G365" s="64" t="s">
        <v>767</v>
      </c>
      <c r="H365" s="63"/>
      <c r="I365" s="64"/>
      <c r="J365" s="64"/>
      <c r="K365" s="64" t="s">
        <v>120</v>
      </c>
      <c r="L365" s="63" t="s">
        <v>436</v>
      </c>
      <c r="M365" s="63" t="s">
        <v>298</v>
      </c>
      <c r="N365" s="63" t="s">
        <v>348</v>
      </c>
      <c r="O365" s="63" t="s">
        <v>370</v>
      </c>
      <c r="P365" s="126" t="s">
        <v>13</v>
      </c>
      <c r="Q365" s="72">
        <v>0</v>
      </c>
      <c r="R365" s="72">
        <v>1</v>
      </c>
      <c r="S365" s="124">
        <v>0</v>
      </c>
      <c r="T365" s="124"/>
      <c r="U365" s="124"/>
      <c r="V365" s="124"/>
      <c r="W365" s="124"/>
      <c r="X365" s="124"/>
      <c r="Y365" s="124"/>
      <c r="Z365" s="367"/>
      <c r="AA365" s="124"/>
      <c r="AB365" s="124"/>
      <c r="AC365" s="72">
        <f>SUM(Q365:AB365)</f>
        <v>1</v>
      </c>
      <c r="AD365" s="294">
        <f>+Q365</f>
        <v>0</v>
      </c>
      <c r="AE365" s="315">
        <f>SUM($Q$11:R365)</f>
        <v>14588.721635040974</v>
      </c>
      <c r="AF365" s="315">
        <f>SUM($Q$11:S365)</f>
        <v>22715.157550405282</v>
      </c>
      <c r="AG365" s="315" t="e">
        <f>SUM($Q$11:T365)</f>
        <v>#DIV/0!</v>
      </c>
      <c r="AH365" s="315" t="e">
        <f>SUM($Q$11:U365)</f>
        <v>#DIV/0!</v>
      </c>
      <c r="AI365" s="315" t="e">
        <f>SUM($Q$11:V365)</f>
        <v>#DIV/0!</v>
      </c>
      <c r="AJ365" s="315" t="e">
        <f>SUM($Q$11:W365)</f>
        <v>#DIV/0!</v>
      </c>
      <c r="AK365" s="315" t="e">
        <f>SUM($Q$11:X365)</f>
        <v>#DIV/0!</v>
      </c>
      <c r="AL365" s="315" t="e">
        <f>SUM($Q$11:Y365)</f>
        <v>#DIV/0!</v>
      </c>
      <c r="AM365" s="315" t="e">
        <f>SUM($Q$11:Z365)</f>
        <v>#DIV/0!</v>
      </c>
      <c r="AN365" s="315" t="e">
        <f>SUM($Q$11:AA365)</f>
        <v>#DIV/0!</v>
      </c>
      <c r="AO365" s="315" t="e">
        <f>SUM($Q$11:AB365)</f>
        <v>#DIV/0!</v>
      </c>
      <c r="AP365" s="63" t="s">
        <v>530</v>
      </c>
      <c r="AQ365" s="63" t="s">
        <v>530</v>
      </c>
      <c r="AR365" s="122" t="s">
        <v>774</v>
      </c>
      <c r="AS365" s="122" t="s">
        <v>775</v>
      </c>
      <c r="AT365" s="63"/>
      <c r="AU365" s="63"/>
      <c r="AV365" s="63"/>
      <c r="AW365" s="63"/>
      <c r="AX365" s="138"/>
      <c r="AY365" s="138"/>
      <c r="AZ365" s="138"/>
      <c r="BA365" s="138"/>
      <c r="BB365" s="138"/>
      <c r="BC365" s="138"/>
      <c r="BD365" s="138"/>
      <c r="BE365" s="138"/>
      <c r="BF365" s="138"/>
      <c r="BG365" s="138"/>
      <c r="BH365" s="138"/>
      <c r="BI365" s="138"/>
      <c r="BJ365" s="138"/>
      <c r="BK365" s="138"/>
      <c r="BL365" s="138"/>
      <c r="BM365" s="7"/>
    </row>
    <row r="366" spans="1:66" s="52" customFormat="1" ht="20.100000000000001" customHeight="1" x14ac:dyDescent="0.25">
      <c r="A366" s="39"/>
      <c r="B366" s="65"/>
      <c r="C366" s="138"/>
      <c r="D366" s="63"/>
      <c r="E366" s="63"/>
      <c r="F366" s="63"/>
      <c r="G366" s="64" t="s">
        <v>767</v>
      </c>
      <c r="H366" s="63"/>
      <c r="I366" s="64"/>
      <c r="J366" s="64"/>
      <c r="K366" s="64" t="s">
        <v>120</v>
      </c>
      <c r="L366" s="63" t="s">
        <v>436</v>
      </c>
      <c r="M366" s="63" t="s">
        <v>298</v>
      </c>
      <c r="N366" s="63" t="s">
        <v>348</v>
      </c>
      <c r="O366" s="63" t="s">
        <v>370</v>
      </c>
      <c r="P366" s="126" t="s">
        <v>14</v>
      </c>
      <c r="Q366" s="278">
        <v>0</v>
      </c>
      <c r="R366" s="278">
        <f t="shared" ref="R366:AB366" si="1397">+R365/R364</f>
        <v>1</v>
      </c>
      <c r="S366" s="278">
        <v>0</v>
      </c>
      <c r="T366" s="278">
        <f t="shared" si="1397"/>
        <v>0</v>
      </c>
      <c r="U366" s="278">
        <f t="shared" si="1397"/>
        <v>0</v>
      </c>
      <c r="V366" s="278">
        <f t="shared" si="1397"/>
        <v>0</v>
      </c>
      <c r="W366" s="278">
        <f t="shared" si="1397"/>
        <v>0</v>
      </c>
      <c r="X366" s="278">
        <f t="shared" si="1397"/>
        <v>0</v>
      </c>
      <c r="Y366" s="278">
        <f t="shared" si="1397"/>
        <v>0</v>
      </c>
      <c r="Z366" s="278">
        <f t="shared" si="1397"/>
        <v>0</v>
      </c>
      <c r="AA366" s="278">
        <f t="shared" si="1397"/>
        <v>0</v>
      </c>
      <c r="AB366" s="278">
        <f t="shared" si="1397"/>
        <v>0</v>
      </c>
      <c r="AC366" s="278">
        <f>+AC365/AC364</f>
        <v>8.3333333333333329E-2</v>
      </c>
      <c r="AD366" s="121" t="e">
        <f>AD365/AD364</f>
        <v>#DIV/0!</v>
      </c>
      <c r="AE366" s="121">
        <f t="shared" ref="AE366" si="1398">AE365/AE364</f>
        <v>1.0000685508008049</v>
      </c>
      <c r="AF366" s="121">
        <f t="shared" ref="AF366" si="1399">AF365/AF364</f>
        <v>1.0000440254056433</v>
      </c>
      <c r="AG366" s="121" t="e">
        <f t="shared" ref="AG366" si="1400">AG365/AG364</f>
        <v>#DIV/0!</v>
      </c>
      <c r="AH366" s="121" t="e">
        <f t="shared" ref="AH366" si="1401">AH365/AH364</f>
        <v>#DIV/0!</v>
      </c>
      <c r="AI366" s="121" t="e">
        <f t="shared" ref="AI366" si="1402">AI365/AI364</f>
        <v>#DIV/0!</v>
      </c>
      <c r="AJ366" s="121" t="e">
        <f t="shared" ref="AJ366" si="1403">AJ365/AJ364</f>
        <v>#DIV/0!</v>
      </c>
      <c r="AK366" s="121" t="e">
        <f t="shared" ref="AK366" si="1404">AK365/AK364</f>
        <v>#DIV/0!</v>
      </c>
      <c r="AL366" s="121" t="e">
        <f t="shared" ref="AL366" si="1405">AL365/AL364</f>
        <v>#DIV/0!</v>
      </c>
      <c r="AM366" s="121" t="e">
        <f t="shared" ref="AM366" si="1406">AM365/AM364</f>
        <v>#DIV/0!</v>
      </c>
      <c r="AN366" s="121" t="e">
        <f t="shared" ref="AN366" si="1407">AN365/AN364</f>
        <v>#DIV/0!</v>
      </c>
      <c r="AO366" s="121" t="e">
        <f t="shared" ref="AO366" si="1408">AO365/AO364</f>
        <v>#DIV/0!</v>
      </c>
      <c r="AP366" s="63"/>
      <c r="AQ366" s="63"/>
      <c r="AR366" s="63"/>
      <c r="AS366" s="63"/>
      <c r="AT366" s="63"/>
      <c r="AU366" s="63"/>
      <c r="AV366" s="63"/>
      <c r="AW366" s="63"/>
      <c r="AX366" s="138"/>
      <c r="AY366" s="138"/>
      <c r="AZ366" s="138"/>
      <c r="BA366" s="138"/>
      <c r="BB366" s="138"/>
      <c r="BC366" s="138"/>
      <c r="BD366" s="138"/>
      <c r="BE366" s="138"/>
      <c r="BF366" s="138"/>
      <c r="BG366" s="138"/>
      <c r="BH366" s="138"/>
      <c r="BI366" s="138"/>
      <c r="BJ366" s="138"/>
      <c r="BK366" s="138"/>
      <c r="BL366" s="138"/>
      <c r="BM366" s="7"/>
    </row>
    <row r="367" spans="1:66" ht="54" customHeight="1" x14ac:dyDescent="0.25">
      <c r="A367" s="39"/>
      <c r="B367" s="65" t="s">
        <v>100</v>
      </c>
      <c r="C367" s="138"/>
      <c r="D367" s="63">
        <f>+D364+1</f>
        <v>120</v>
      </c>
      <c r="E367" s="63">
        <v>77</v>
      </c>
      <c r="F367" s="63">
        <v>4</v>
      </c>
      <c r="G367" s="64" t="s">
        <v>768</v>
      </c>
      <c r="H367" s="74">
        <v>1</v>
      </c>
      <c r="I367" s="64" t="s">
        <v>43</v>
      </c>
      <c r="J367" s="64" t="s">
        <v>113</v>
      </c>
      <c r="K367" s="64" t="s">
        <v>120</v>
      </c>
      <c r="L367" s="63" t="s">
        <v>437</v>
      </c>
      <c r="M367" s="63" t="s">
        <v>298</v>
      </c>
      <c r="N367" s="63" t="s">
        <v>348</v>
      </c>
      <c r="O367" s="63" t="s">
        <v>370</v>
      </c>
      <c r="P367" s="126" t="s">
        <v>12</v>
      </c>
      <c r="Q367" s="72">
        <v>0</v>
      </c>
      <c r="R367" s="125">
        <v>0</v>
      </c>
      <c r="S367" s="125">
        <v>0</v>
      </c>
      <c r="T367" s="125">
        <v>0.33</v>
      </c>
      <c r="U367" s="125">
        <v>0</v>
      </c>
      <c r="V367" s="125">
        <v>0</v>
      </c>
      <c r="W367" s="125">
        <v>0.33</v>
      </c>
      <c r="X367" s="125">
        <v>0</v>
      </c>
      <c r="Y367" s="125">
        <v>0</v>
      </c>
      <c r="Z367" s="129">
        <v>0</v>
      </c>
      <c r="AA367" s="125">
        <v>0.34</v>
      </c>
      <c r="AB367" s="125">
        <v>0</v>
      </c>
      <c r="AC367" s="295">
        <f>SUM(Q367:AB367)</f>
        <v>1</v>
      </c>
      <c r="AD367" s="294">
        <f>+Q367</f>
        <v>0</v>
      </c>
      <c r="AE367" s="315">
        <f>SUM($Q$10:R367)</f>
        <v>14589.721635040974</v>
      </c>
      <c r="AF367" s="315">
        <f>SUM($Q$10:S367)</f>
        <v>22716.157550405282</v>
      </c>
      <c r="AG367" s="315" t="e">
        <f>SUM($Q$10:T367)</f>
        <v>#DIV/0!</v>
      </c>
      <c r="AH367" s="315" t="e">
        <f>SUM($Q$10:U367)</f>
        <v>#DIV/0!</v>
      </c>
      <c r="AI367" s="315" t="e">
        <f>SUM($Q$10:V367)</f>
        <v>#DIV/0!</v>
      </c>
      <c r="AJ367" s="315" t="e">
        <f>SUM($Q$10:W367)</f>
        <v>#DIV/0!</v>
      </c>
      <c r="AK367" s="315" t="e">
        <f>SUM($Q$10:X367)</f>
        <v>#DIV/0!</v>
      </c>
      <c r="AL367" s="315" t="e">
        <f>SUM($Q$10:Y367)</f>
        <v>#DIV/0!</v>
      </c>
      <c r="AM367" s="315" t="e">
        <f>SUM($Q$10:Z367)</f>
        <v>#DIV/0!</v>
      </c>
      <c r="AN367" s="315" t="e">
        <f>SUM($Q$10:AA367)</f>
        <v>#DIV/0!</v>
      </c>
      <c r="AO367" s="315" t="e">
        <f>SUM($Q$10:AB367)</f>
        <v>#DIV/0!</v>
      </c>
      <c r="AP367" s="63"/>
      <c r="AQ367" s="63"/>
      <c r="AR367" s="63"/>
      <c r="AS367" s="63"/>
      <c r="AT367" s="63"/>
      <c r="AU367" s="63"/>
      <c r="AV367" s="63"/>
      <c r="AW367" s="63"/>
      <c r="AX367" s="138"/>
      <c r="AY367" s="138"/>
      <c r="AZ367" s="138"/>
      <c r="BA367" s="138"/>
      <c r="BB367" s="138"/>
      <c r="BC367" s="138"/>
      <c r="BD367" s="138"/>
      <c r="BE367" s="138"/>
      <c r="BF367" s="138"/>
      <c r="BG367" s="138"/>
      <c r="BH367" s="138"/>
      <c r="BI367" s="138"/>
      <c r="BJ367" s="138"/>
      <c r="BK367" s="138"/>
      <c r="BL367" s="138"/>
      <c r="BM367" s="7"/>
      <c r="BN367" s="26"/>
    </row>
    <row r="368" spans="1:66" s="52" customFormat="1" ht="20.100000000000001" customHeight="1" x14ac:dyDescent="0.25">
      <c r="A368" s="39"/>
      <c r="B368" s="65"/>
      <c r="C368" s="138"/>
      <c r="D368" s="63"/>
      <c r="E368" s="63"/>
      <c r="F368" s="63"/>
      <c r="G368" s="64" t="s">
        <v>768</v>
      </c>
      <c r="H368" s="74"/>
      <c r="I368" s="64"/>
      <c r="J368" s="64"/>
      <c r="K368" s="64" t="s">
        <v>120</v>
      </c>
      <c r="L368" s="63" t="s">
        <v>437</v>
      </c>
      <c r="M368" s="63" t="s">
        <v>298</v>
      </c>
      <c r="N368" s="63" t="s">
        <v>348</v>
      </c>
      <c r="O368" s="63" t="s">
        <v>370</v>
      </c>
      <c r="P368" s="126" t="s">
        <v>13</v>
      </c>
      <c r="Q368" s="72">
        <v>0</v>
      </c>
      <c r="R368" s="125">
        <v>0</v>
      </c>
      <c r="S368" s="124">
        <v>0</v>
      </c>
      <c r="T368" s="125" t="s">
        <v>15</v>
      </c>
      <c r="U368" s="124"/>
      <c r="V368" s="124"/>
      <c r="W368" s="124"/>
      <c r="X368" s="124"/>
      <c r="Y368" s="124"/>
      <c r="Z368" s="367"/>
      <c r="AA368" s="124"/>
      <c r="AB368" s="124"/>
      <c r="AC368" s="295">
        <f>SUM(Q368:AB368)</f>
        <v>0</v>
      </c>
      <c r="AD368" s="294">
        <f>+Q368</f>
        <v>0</v>
      </c>
      <c r="AE368" s="315">
        <f>SUM($Q$11:R368)</f>
        <v>14589.721635040974</v>
      </c>
      <c r="AF368" s="315">
        <f>SUM($Q$11:S368)</f>
        <v>22716.157550405282</v>
      </c>
      <c r="AG368" s="315" t="e">
        <f>SUM($Q$11:T368)</f>
        <v>#DIV/0!</v>
      </c>
      <c r="AH368" s="315" t="e">
        <f>SUM($Q$11:U368)</f>
        <v>#DIV/0!</v>
      </c>
      <c r="AI368" s="315" t="e">
        <f>SUM($Q$11:V368)</f>
        <v>#DIV/0!</v>
      </c>
      <c r="AJ368" s="315" t="e">
        <f>SUM($Q$11:W368)</f>
        <v>#DIV/0!</v>
      </c>
      <c r="AK368" s="315" t="e">
        <f>SUM($Q$11:X368)</f>
        <v>#DIV/0!</v>
      </c>
      <c r="AL368" s="315" t="e">
        <f>SUM($Q$11:Y368)</f>
        <v>#DIV/0!</v>
      </c>
      <c r="AM368" s="315" t="e">
        <f>SUM($Q$11:Z368)</f>
        <v>#DIV/0!</v>
      </c>
      <c r="AN368" s="315" t="e">
        <f>SUM($Q$11:AA368)</f>
        <v>#DIV/0!</v>
      </c>
      <c r="AO368" s="315" t="e">
        <f>SUM($Q$11:AB368)</f>
        <v>#DIV/0!</v>
      </c>
      <c r="AP368" s="63" t="s">
        <v>530</v>
      </c>
      <c r="AQ368" s="63" t="s">
        <v>530</v>
      </c>
      <c r="AR368" s="63" t="s">
        <v>693</v>
      </c>
      <c r="AS368" s="63" t="s">
        <v>694</v>
      </c>
      <c r="AT368" s="63"/>
      <c r="AU368" s="63"/>
      <c r="AV368" s="63"/>
      <c r="AW368" s="63"/>
      <c r="AX368" s="138"/>
      <c r="AY368" s="138"/>
      <c r="AZ368" s="138"/>
      <c r="BA368" s="138"/>
      <c r="BB368" s="138"/>
      <c r="BC368" s="138"/>
      <c r="BD368" s="138"/>
      <c r="BE368" s="138"/>
      <c r="BF368" s="138"/>
      <c r="BG368" s="138"/>
      <c r="BH368" s="138"/>
      <c r="BI368" s="138"/>
      <c r="BJ368" s="138"/>
      <c r="BK368" s="138"/>
      <c r="BL368" s="138"/>
      <c r="BM368" s="7"/>
    </row>
    <row r="369" spans="1:66" s="52" customFormat="1" ht="20.100000000000001" customHeight="1" x14ac:dyDescent="0.25">
      <c r="A369" s="39"/>
      <c r="B369" s="65"/>
      <c r="C369" s="138"/>
      <c r="D369" s="63"/>
      <c r="E369" s="63"/>
      <c r="F369" s="63"/>
      <c r="G369" s="64" t="s">
        <v>768</v>
      </c>
      <c r="H369" s="74"/>
      <c r="I369" s="64"/>
      <c r="J369" s="64"/>
      <c r="K369" s="64" t="s">
        <v>120</v>
      </c>
      <c r="L369" s="63" t="s">
        <v>437</v>
      </c>
      <c r="M369" s="63" t="s">
        <v>298</v>
      </c>
      <c r="N369" s="63" t="s">
        <v>348</v>
      </c>
      <c r="O369" s="63" t="s">
        <v>370</v>
      </c>
      <c r="P369" s="126" t="s">
        <v>14</v>
      </c>
      <c r="Q369" s="278">
        <v>0</v>
      </c>
      <c r="R369" s="278">
        <v>0</v>
      </c>
      <c r="S369" s="278">
        <v>0</v>
      </c>
      <c r="T369" s="278" t="e">
        <f t="shared" ref="T369:AB369" si="1409">+T368/T367</f>
        <v>#VALUE!</v>
      </c>
      <c r="U369" s="278" t="e">
        <f t="shared" si="1409"/>
        <v>#DIV/0!</v>
      </c>
      <c r="V369" s="278" t="e">
        <f t="shared" si="1409"/>
        <v>#DIV/0!</v>
      </c>
      <c r="W369" s="278">
        <f t="shared" si="1409"/>
        <v>0</v>
      </c>
      <c r="X369" s="278" t="e">
        <f t="shared" si="1409"/>
        <v>#DIV/0!</v>
      </c>
      <c r="Y369" s="278" t="e">
        <f t="shared" si="1409"/>
        <v>#DIV/0!</v>
      </c>
      <c r="Z369" s="278" t="e">
        <f t="shared" si="1409"/>
        <v>#DIV/0!</v>
      </c>
      <c r="AA369" s="278">
        <f t="shared" si="1409"/>
        <v>0</v>
      </c>
      <c r="AB369" s="278" t="e">
        <f t="shared" si="1409"/>
        <v>#DIV/0!</v>
      </c>
      <c r="AC369" s="278">
        <f>+AC368/AC367</f>
        <v>0</v>
      </c>
      <c r="AD369" s="121" t="e">
        <f>AD368/AD367</f>
        <v>#DIV/0!</v>
      </c>
      <c r="AE369" s="121">
        <f t="shared" ref="AE369" si="1410">AE368/AE367</f>
        <v>1</v>
      </c>
      <c r="AF369" s="121">
        <f t="shared" ref="AF369" si="1411">AF368/AF367</f>
        <v>1</v>
      </c>
      <c r="AG369" s="121" t="e">
        <f t="shared" ref="AG369" si="1412">AG368/AG367</f>
        <v>#DIV/0!</v>
      </c>
      <c r="AH369" s="121" t="e">
        <f t="shared" ref="AH369" si="1413">AH368/AH367</f>
        <v>#DIV/0!</v>
      </c>
      <c r="AI369" s="121" t="e">
        <f t="shared" ref="AI369" si="1414">AI368/AI367</f>
        <v>#DIV/0!</v>
      </c>
      <c r="AJ369" s="121" t="e">
        <f t="shared" ref="AJ369" si="1415">AJ368/AJ367</f>
        <v>#DIV/0!</v>
      </c>
      <c r="AK369" s="121" t="e">
        <f t="shared" ref="AK369" si="1416">AK368/AK367</f>
        <v>#DIV/0!</v>
      </c>
      <c r="AL369" s="121" t="e">
        <f t="shared" ref="AL369" si="1417">AL368/AL367</f>
        <v>#DIV/0!</v>
      </c>
      <c r="AM369" s="121" t="e">
        <f t="shared" ref="AM369" si="1418">AM368/AM367</f>
        <v>#DIV/0!</v>
      </c>
      <c r="AN369" s="121" t="e">
        <f t="shared" ref="AN369" si="1419">AN368/AN367</f>
        <v>#DIV/0!</v>
      </c>
      <c r="AO369" s="121" t="e">
        <f t="shared" ref="AO369" si="1420">AO368/AO367</f>
        <v>#DIV/0!</v>
      </c>
      <c r="AP369" s="63"/>
      <c r="AQ369" s="63"/>
      <c r="AR369" s="63"/>
      <c r="AS369" s="63"/>
      <c r="AT369" s="63"/>
      <c r="AU369" s="63"/>
      <c r="AV369" s="63"/>
      <c r="AW369" s="63"/>
      <c r="AX369" s="138"/>
      <c r="AY369" s="138"/>
      <c r="AZ369" s="138"/>
      <c r="BA369" s="138"/>
      <c r="BB369" s="138"/>
      <c r="BC369" s="138"/>
      <c r="BD369" s="138"/>
      <c r="BE369" s="138"/>
      <c r="BF369" s="138"/>
      <c r="BG369" s="138"/>
      <c r="BH369" s="138"/>
      <c r="BI369" s="138"/>
      <c r="BJ369" s="138"/>
      <c r="BK369" s="138"/>
      <c r="BL369" s="138"/>
      <c r="BM369" s="7"/>
    </row>
    <row r="370" spans="1:66" ht="120" customHeight="1" x14ac:dyDescent="0.25">
      <c r="A370" s="39"/>
      <c r="B370" s="65" t="s">
        <v>100</v>
      </c>
      <c r="C370" s="138"/>
      <c r="D370" s="63">
        <f>+D367+1</f>
        <v>121</v>
      </c>
      <c r="E370" s="63">
        <v>78</v>
      </c>
      <c r="F370" s="63">
        <v>5</v>
      </c>
      <c r="G370" s="67" t="s">
        <v>138</v>
      </c>
      <c r="H370" s="74">
        <v>1</v>
      </c>
      <c r="I370" s="62" t="s">
        <v>53</v>
      </c>
      <c r="J370" s="64" t="s">
        <v>108</v>
      </c>
      <c r="K370" s="64" t="s">
        <v>120</v>
      </c>
      <c r="L370" s="63" t="s">
        <v>438</v>
      </c>
      <c r="M370" s="63" t="s">
        <v>298</v>
      </c>
      <c r="N370" s="63" t="s">
        <v>348</v>
      </c>
      <c r="O370" s="63" t="s">
        <v>370</v>
      </c>
      <c r="P370" s="126" t="s">
        <v>12</v>
      </c>
      <c r="Q370" s="385">
        <f>655+11%</f>
        <v>655.11</v>
      </c>
      <c r="R370" s="385">
        <f>533+14</f>
        <v>547</v>
      </c>
      <c r="S370" s="385">
        <f>428+103+18+62</f>
        <v>611</v>
      </c>
      <c r="T370" s="125"/>
      <c r="U370" s="125"/>
      <c r="V370" s="125"/>
      <c r="W370" s="125"/>
      <c r="X370" s="125"/>
      <c r="Y370" s="129"/>
      <c r="Z370" s="125"/>
      <c r="AA370" s="125"/>
      <c r="AB370" s="124"/>
      <c r="AC370" s="384">
        <f>SUM(Q370:AB370)</f>
        <v>1813.1100000000001</v>
      </c>
      <c r="AD370" s="294">
        <f>+Q370</f>
        <v>655.11</v>
      </c>
      <c r="AE370" s="315">
        <f>SUM($Q$10:R370)</f>
        <v>15791.831635040975</v>
      </c>
      <c r="AF370" s="315">
        <f>SUM($Q$10:S370)</f>
        <v>24529.267550405282</v>
      </c>
      <c r="AG370" s="315" t="e">
        <f>SUM($Q$10:T370)</f>
        <v>#DIV/0!</v>
      </c>
      <c r="AH370" s="315" t="e">
        <f>SUM($Q$10:U370)</f>
        <v>#DIV/0!</v>
      </c>
      <c r="AI370" s="315" t="e">
        <f>SUM($Q$10:V370)</f>
        <v>#DIV/0!</v>
      </c>
      <c r="AJ370" s="315" t="e">
        <f>SUM($Q$10:W370)</f>
        <v>#DIV/0!</v>
      </c>
      <c r="AK370" s="315" t="e">
        <f>SUM($Q$10:X370)</f>
        <v>#DIV/0!</v>
      </c>
      <c r="AL370" s="315" t="e">
        <f>SUM($Q$10:Y370)</f>
        <v>#DIV/0!</v>
      </c>
      <c r="AM370" s="315" t="e">
        <f>SUM($Q$10:Z370)</f>
        <v>#DIV/0!</v>
      </c>
      <c r="AN370" s="315" t="e">
        <f>SUM($Q$10:AA370)</f>
        <v>#DIV/0!</v>
      </c>
      <c r="AO370" s="315" t="e">
        <f>SUM($Q$10:AB370)</f>
        <v>#DIV/0!</v>
      </c>
      <c r="AP370" s="63"/>
      <c r="AQ370" s="63"/>
      <c r="AR370" s="63"/>
      <c r="AS370" s="63"/>
      <c r="AT370" s="63"/>
      <c r="AU370" s="63"/>
      <c r="AV370" s="63"/>
      <c r="AW370" s="63"/>
      <c r="AX370" s="138"/>
      <c r="AY370" s="138"/>
      <c r="AZ370" s="138"/>
      <c r="BA370" s="138"/>
      <c r="BB370" s="138"/>
      <c r="BC370" s="138"/>
      <c r="BD370" s="138"/>
      <c r="BE370" s="138"/>
      <c r="BF370" s="138"/>
      <c r="BG370" s="138"/>
      <c r="BH370" s="138"/>
      <c r="BI370" s="138"/>
      <c r="BJ370" s="138"/>
      <c r="BK370" s="138"/>
      <c r="BL370" s="138"/>
      <c r="BM370" s="7"/>
      <c r="BN370" s="26"/>
    </row>
    <row r="371" spans="1:66" s="52" customFormat="1" ht="20.100000000000001" customHeight="1" x14ac:dyDescent="0.25">
      <c r="A371" s="39"/>
      <c r="B371" s="65"/>
      <c r="C371" s="138"/>
      <c r="D371" s="63"/>
      <c r="E371" s="63"/>
      <c r="F371" s="63"/>
      <c r="G371" s="67" t="s">
        <v>138</v>
      </c>
      <c r="H371" s="74"/>
      <c r="I371" s="62"/>
      <c r="J371" s="64"/>
      <c r="K371" s="64" t="s">
        <v>120</v>
      </c>
      <c r="L371" s="63" t="s">
        <v>438</v>
      </c>
      <c r="M371" s="63" t="s">
        <v>298</v>
      </c>
      <c r="N371" s="63" t="s">
        <v>348</v>
      </c>
      <c r="O371" s="63" t="s">
        <v>370</v>
      </c>
      <c r="P371" s="126" t="s">
        <v>13</v>
      </c>
      <c r="Q371" s="386">
        <v>584.11</v>
      </c>
      <c r="R371" s="386">
        <v>541</v>
      </c>
      <c r="S371" s="386">
        <f>428+165</f>
        <v>593</v>
      </c>
      <c r="T371" s="124"/>
      <c r="U371" s="124"/>
      <c r="V371" s="124"/>
      <c r="W371" s="124"/>
      <c r="X371" s="124"/>
      <c r="Y371" s="124"/>
      <c r="Z371" s="367"/>
      <c r="AA371" s="124"/>
      <c r="AB371" s="124"/>
      <c r="AC371" s="384">
        <f>SUM(Q371:AB371)</f>
        <v>1718.1100000000001</v>
      </c>
      <c r="AD371" s="294">
        <f>+Q371</f>
        <v>584.11</v>
      </c>
      <c r="AE371" s="315">
        <f>SUM($Q$11:R371)</f>
        <v>16916.941635040974</v>
      </c>
      <c r="AF371" s="315">
        <f>SUM($Q$11:S371)</f>
        <v>26247.377550405283</v>
      </c>
      <c r="AG371" s="315" t="e">
        <f>SUM($Q$11:T371)</f>
        <v>#DIV/0!</v>
      </c>
      <c r="AH371" s="315" t="e">
        <f>SUM($Q$11:U371)</f>
        <v>#DIV/0!</v>
      </c>
      <c r="AI371" s="315" t="e">
        <f>SUM($Q$11:V371)</f>
        <v>#DIV/0!</v>
      </c>
      <c r="AJ371" s="315" t="e">
        <f>SUM($Q$11:W371)</f>
        <v>#DIV/0!</v>
      </c>
      <c r="AK371" s="315" t="e">
        <f>SUM($Q$11:X371)</f>
        <v>#DIV/0!</v>
      </c>
      <c r="AL371" s="315" t="e">
        <f>SUM($Q$11:Y371)</f>
        <v>#DIV/0!</v>
      </c>
      <c r="AM371" s="315" t="e">
        <f>SUM($Q$11:Z371)</f>
        <v>#DIV/0!</v>
      </c>
      <c r="AN371" s="315" t="e">
        <f>SUM($Q$11:AA371)</f>
        <v>#DIV/0!</v>
      </c>
      <c r="AO371" s="315" t="e">
        <f>SUM($Q$11:AB371)</f>
        <v>#DIV/0!</v>
      </c>
      <c r="AP371" s="139" t="s">
        <v>777</v>
      </c>
      <c r="AQ371" s="139" t="s">
        <v>778</v>
      </c>
      <c r="AR371" s="139" t="s">
        <v>777</v>
      </c>
      <c r="AS371" s="139" t="s">
        <v>779</v>
      </c>
      <c r="AT371" s="139" t="s">
        <v>777</v>
      </c>
      <c r="AU371" s="139" t="s">
        <v>862</v>
      </c>
      <c r="AV371" s="63"/>
      <c r="AW371" s="63"/>
      <c r="AX371" s="138"/>
      <c r="AY371" s="138"/>
      <c r="AZ371" s="138"/>
      <c r="BA371" s="138"/>
      <c r="BB371" s="138"/>
      <c r="BC371" s="138"/>
      <c r="BD371" s="138"/>
      <c r="BE371" s="138"/>
      <c r="BF371" s="138"/>
      <c r="BG371" s="138"/>
      <c r="BH371" s="138"/>
      <c r="BI371" s="138"/>
      <c r="BJ371" s="138"/>
      <c r="BK371" s="138"/>
      <c r="BL371" s="138"/>
      <c r="BM371" s="7"/>
    </row>
    <row r="372" spans="1:66" s="52" customFormat="1" ht="20.100000000000001" customHeight="1" x14ac:dyDescent="0.25">
      <c r="A372" s="39"/>
      <c r="B372" s="65"/>
      <c r="C372" s="138"/>
      <c r="D372" s="63"/>
      <c r="E372" s="63"/>
      <c r="F372" s="63"/>
      <c r="G372" s="67" t="s">
        <v>138</v>
      </c>
      <c r="H372" s="74"/>
      <c r="I372" s="62"/>
      <c r="J372" s="64"/>
      <c r="K372" s="64" t="s">
        <v>120</v>
      </c>
      <c r="L372" s="63" t="s">
        <v>438</v>
      </c>
      <c r="M372" s="63" t="s">
        <v>298</v>
      </c>
      <c r="N372" s="63" t="s">
        <v>348</v>
      </c>
      <c r="O372" s="63" t="s">
        <v>370</v>
      </c>
      <c r="P372" s="126" t="s">
        <v>14</v>
      </c>
      <c r="Q372" s="278">
        <f t="shared" ref="Q372:AB372" si="1421">+Q371/Q370</f>
        <v>0.8916212544458183</v>
      </c>
      <c r="R372" s="278">
        <f t="shared" si="1421"/>
        <v>0.98903107861060324</v>
      </c>
      <c r="S372" s="278">
        <f t="shared" si="1421"/>
        <v>0.97054009819967269</v>
      </c>
      <c r="T372" s="278" t="e">
        <f t="shared" si="1421"/>
        <v>#DIV/0!</v>
      </c>
      <c r="U372" s="278" t="e">
        <f t="shared" si="1421"/>
        <v>#DIV/0!</v>
      </c>
      <c r="V372" s="278" t="e">
        <f t="shared" si="1421"/>
        <v>#DIV/0!</v>
      </c>
      <c r="W372" s="278" t="e">
        <f t="shared" si="1421"/>
        <v>#DIV/0!</v>
      </c>
      <c r="X372" s="278" t="e">
        <f t="shared" si="1421"/>
        <v>#DIV/0!</v>
      </c>
      <c r="Y372" s="278" t="e">
        <f t="shared" si="1421"/>
        <v>#DIV/0!</v>
      </c>
      <c r="Z372" s="278" t="e">
        <f t="shared" si="1421"/>
        <v>#DIV/0!</v>
      </c>
      <c r="AA372" s="278" t="e">
        <f t="shared" si="1421"/>
        <v>#DIV/0!</v>
      </c>
      <c r="AB372" s="278" t="e">
        <f t="shared" si="1421"/>
        <v>#DIV/0!</v>
      </c>
      <c r="AC372" s="278">
        <f>+AC371/AC370</f>
        <v>0.94760384091423022</v>
      </c>
      <c r="AD372" s="121">
        <f>AD371/AD370</f>
        <v>0.8916212544458183</v>
      </c>
      <c r="AE372" s="121">
        <f t="shared" ref="AE372" si="1422">AE371/AE370</f>
        <v>1.0712463269620642</v>
      </c>
      <c r="AF372" s="121">
        <f t="shared" ref="AF372" si="1423">AF371/AF370</f>
        <v>1.0700432655181999</v>
      </c>
      <c r="AG372" s="121" t="e">
        <f t="shared" ref="AG372" si="1424">AG371/AG370</f>
        <v>#DIV/0!</v>
      </c>
      <c r="AH372" s="121" t="e">
        <f t="shared" ref="AH372" si="1425">AH371/AH370</f>
        <v>#DIV/0!</v>
      </c>
      <c r="AI372" s="121" t="e">
        <f t="shared" ref="AI372" si="1426">AI371/AI370</f>
        <v>#DIV/0!</v>
      </c>
      <c r="AJ372" s="121" t="e">
        <f t="shared" ref="AJ372" si="1427">AJ371/AJ370</f>
        <v>#DIV/0!</v>
      </c>
      <c r="AK372" s="121" t="e">
        <f t="shared" ref="AK372" si="1428">AK371/AK370</f>
        <v>#DIV/0!</v>
      </c>
      <c r="AL372" s="121" t="e">
        <f t="shared" ref="AL372" si="1429">AL371/AL370</f>
        <v>#DIV/0!</v>
      </c>
      <c r="AM372" s="121" t="e">
        <f t="shared" ref="AM372" si="1430">AM371/AM370</f>
        <v>#DIV/0!</v>
      </c>
      <c r="AN372" s="121" t="e">
        <f t="shared" ref="AN372" si="1431">AN371/AN370</f>
        <v>#DIV/0!</v>
      </c>
      <c r="AO372" s="121" t="e">
        <f t="shared" ref="AO372" si="1432">AO371/AO370</f>
        <v>#DIV/0!</v>
      </c>
      <c r="AP372" s="63"/>
      <c r="AQ372" s="63"/>
      <c r="AR372" s="63"/>
      <c r="AS372" s="63"/>
      <c r="AT372" s="63"/>
      <c r="AU372" s="63"/>
      <c r="AV372" s="63"/>
      <c r="AW372" s="63"/>
      <c r="AX372" s="138"/>
      <c r="AY372" s="138"/>
      <c r="AZ372" s="138"/>
      <c r="BA372" s="138"/>
      <c r="BB372" s="138"/>
      <c r="BC372" s="138"/>
      <c r="BD372" s="138"/>
      <c r="BE372" s="138"/>
      <c r="BF372" s="138"/>
      <c r="BG372" s="138"/>
      <c r="BH372" s="138"/>
      <c r="BI372" s="138"/>
      <c r="BJ372" s="138"/>
      <c r="BK372" s="138"/>
      <c r="BL372" s="138"/>
      <c r="BM372" s="7"/>
      <c r="BN372" s="52">
        <v>30</v>
      </c>
    </row>
    <row r="373" spans="1:66" ht="81" customHeight="1" x14ac:dyDescent="0.25">
      <c r="A373" s="39"/>
      <c r="B373" s="65" t="s">
        <v>100</v>
      </c>
      <c r="C373" s="138"/>
      <c r="D373" s="63">
        <f>+D370+1</f>
        <v>122</v>
      </c>
      <c r="E373" s="63">
        <v>79</v>
      </c>
      <c r="F373" s="63">
        <v>6</v>
      </c>
      <c r="G373" s="64" t="s">
        <v>137</v>
      </c>
      <c r="H373" s="74">
        <v>1</v>
      </c>
      <c r="I373" s="64" t="s">
        <v>45</v>
      </c>
      <c r="J373" s="64" t="s">
        <v>107</v>
      </c>
      <c r="K373" s="64" t="s">
        <v>120</v>
      </c>
      <c r="L373" s="63" t="s">
        <v>567</v>
      </c>
      <c r="M373" s="63" t="s">
        <v>298</v>
      </c>
      <c r="N373" s="63" t="s">
        <v>348</v>
      </c>
      <c r="O373" s="63" t="s">
        <v>370</v>
      </c>
      <c r="P373" s="126" t="s">
        <v>12</v>
      </c>
      <c r="Q373" s="72">
        <v>4</v>
      </c>
      <c r="R373" s="72">
        <v>4</v>
      </c>
      <c r="S373" s="72">
        <v>6</v>
      </c>
      <c r="T373" s="125"/>
      <c r="U373" s="125"/>
      <c r="V373" s="125"/>
      <c r="W373" s="125"/>
      <c r="X373" s="125"/>
      <c r="Y373" s="125"/>
      <c r="Z373" s="129"/>
      <c r="AA373" s="125"/>
      <c r="AB373" s="125"/>
      <c r="AC373" s="384">
        <f>SUM(Q373:AB373)</f>
        <v>14</v>
      </c>
      <c r="AD373" s="294">
        <f>+Q373</f>
        <v>4</v>
      </c>
      <c r="AE373" s="315">
        <f>SUM($Q$10:R373)</f>
        <v>16926.822287374031</v>
      </c>
      <c r="AF373" s="315">
        <f>SUM($Q$10:S373)</f>
        <v>26264.228742836538</v>
      </c>
      <c r="AG373" s="315" t="e">
        <f>SUM($Q$10:T373)</f>
        <v>#DIV/0!</v>
      </c>
      <c r="AH373" s="315" t="e">
        <f>SUM($Q$10:U373)</f>
        <v>#DIV/0!</v>
      </c>
      <c r="AI373" s="315" t="e">
        <f>SUM($Q$10:V373)</f>
        <v>#DIV/0!</v>
      </c>
      <c r="AJ373" s="315" t="e">
        <f>SUM($Q$10:W373)</f>
        <v>#DIV/0!</v>
      </c>
      <c r="AK373" s="315" t="e">
        <f>SUM($Q$10:X373)</f>
        <v>#DIV/0!</v>
      </c>
      <c r="AL373" s="315" t="e">
        <f>SUM($Q$10:Y373)</f>
        <v>#DIV/0!</v>
      </c>
      <c r="AM373" s="315" t="e">
        <f>SUM($Q$10:Z373)</f>
        <v>#DIV/0!</v>
      </c>
      <c r="AN373" s="315" t="e">
        <f>SUM($Q$10:AA373)</f>
        <v>#DIV/0!</v>
      </c>
      <c r="AO373" s="315" t="e">
        <f>SUM($Q$10:AB373)</f>
        <v>#DIV/0!</v>
      </c>
      <c r="AP373" s="63"/>
      <c r="AQ373" s="63"/>
      <c r="AR373" s="63"/>
      <c r="AS373" s="63"/>
      <c r="AT373" s="63"/>
      <c r="AU373" s="63"/>
      <c r="AV373" s="63"/>
      <c r="AW373" s="63"/>
      <c r="AX373" s="138"/>
      <c r="AY373" s="138"/>
      <c r="AZ373" s="138"/>
      <c r="BA373" s="138"/>
      <c r="BB373" s="138"/>
      <c r="BC373" s="138"/>
      <c r="BD373" s="138"/>
      <c r="BE373" s="138"/>
      <c r="BF373" s="138"/>
      <c r="BG373" s="138"/>
      <c r="BH373" s="138"/>
      <c r="BI373" s="138"/>
      <c r="BJ373" s="138"/>
      <c r="BK373" s="138"/>
      <c r="BL373" s="138"/>
      <c r="BM373" s="7"/>
      <c r="BN373" s="26"/>
    </row>
    <row r="374" spans="1:66" s="52" customFormat="1" ht="20.100000000000001" customHeight="1" x14ac:dyDescent="0.25">
      <c r="A374" s="39"/>
      <c r="B374" s="65"/>
      <c r="C374" s="138"/>
      <c r="D374" s="63"/>
      <c r="E374" s="63"/>
      <c r="F374" s="63"/>
      <c r="G374" s="64" t="s">
        <v>137</v>
      </c>
      <c r="H374" s="74"/>
      <c r="I374" s="64"/>
      <c r="J374" s="64"/>
      <c r="K374" s="64" t="s">
        <v>120</v>
      </c>
      <c r="L374" s="63" t="s">
        <v>594</v>
      </c>
      <c r="M374" s="63" t="s">
        <v>298</v>
      </c>
      <c r="N374" s="63" t="s">
        <v>348</v>
      </c>
      <c r="O374" s="63" t="s">
        <v>370</v>
      </c>
      <c r="P374" s="126" t="s">
        <v>13</v>
      </c>
      <c r="Q374" s="72">
        <v>4</v>
      </c>
      <c r="R374" s="72">
        <v>4</v>
      </c>
      <c r="S374" s="72">
        <v>6</v>
      </c>
      <c r="T374" s="124"/>
      <c r="U374" s="124"/>
      <c r="V374" s="124"/>
      <c r="W374" s="124"/>
      <c r="X374" s="124"/>
      <c r="Y374" s="124"/>
      <c r="Z374" s="367"/>
      <c r="AA374" s="124"/>
      <c r="AB374" s="124"/>
      <c r="AC374" s="384">
        <f>SUM(Q374:AB374)</f>
        <v>14</v>
      </c>
      <c r="AD374" s="294">
        <f>+Q374</f>
        <v>4</v>
      </c>
      <c r="AE374" s="315">
        <f>SUM($Q$11:R374)</f>
        <v>16934.822287374031</v>
      </c>
      <c r="AF374" s="315">
        <f>SUM($Q$11:S374)</f>
        <v>26278.228742836538</v>
      </c>
      <c r="AG374" s="315" t="e">
        <f>SUM($Q$11:T374)</f>
        <v>#DIV/0!</v>
      </c>
      <c r="AH374" s="315" t="e">
        <f>SUM($Q$11:U374)</f>
        <v>#DIV/0!</v>
      </c>
      <c r="AI374" s="315" t="e">
        <f>SUM($Q$11:V374)</f>
        <v>#DIV/0!</v>
      </c>
      <c r="AJ374" s="315" t="e">
        <f>SUM($Q$11:W374)</f>
        <v>#DIV/0!</v>
      </c>
      <c r="AK374" s="315" t="e">
        <f>SUM($Q$11:X374)</f>
        <v>#DIV/0!</v>
      </c>
      <c r="AL374" s="315" t="e">
        <f>SUM($Q$11:Y374)</f>
        <v>#DIV/0!</v>
      </c>
      <c r="AM374" s="315" t="e">
        <f>SUM($Q$11:Z374)</f>
        <v>#DIV/0!</v>
      </c>
      <c r="AN374" s="315" t="e">
        <f>SUM($Q$11:AA374)</f>
        <v>#DIV/0!</v>
      </c>
      <c r="AO374" s="315" t="e">
        <f>SUM($Q$11:AB374)</f>
        <v>#DIV/0!</v>
      </c>
      <c r="AP374" s="441" t="s">
        <v>863</v>
      </c>
      <c r="AQ374" s="441" t="s">
        <v>696</v>
      </c>
      <c r="AR374" s="441" t="s">
        <v>864</v>
      </c>
      <c r="AS374" s="441" t="s">
        <v>696</v>
      </c>
      <c r="AT374" s="441" t="s">
        <v>865</v>
      </c>
      <c r="AU374" s="441" t="s">
        <v>696</v>
      </c>
      <c r="AV374" s="63"/>
      <c r="AW374" s="63"/>
      <c r="AX374" s="138"/>
      <c r="AY374" s="138"/>
      <c r="AZ374" s="138"/>
      <c r="BA374" s="138"/>
      <c r="BB374" s="138"/>
      <c r="BC374" s="138"/>
      <c r="BD374" s="138"/>
      <c r="BE374" s="138"/>
      <c r="BF374" s="138"/>
      <c r="BG374" s="138"/>
      <c r="BH374" s="138"/>
      <c r="BI374" s="138"/>
      <c r="BJ374" s="138"/>
      <c r="BK374" s="138"/>
      <c r="BL374" s="138"/>
      <c r="BM374" s="7"/>
    </row>
    <row r="375" spans="1:66" s="52" customFormat="1" ht="20.100000000000001" customHeight="1" x14ac:dyDescent="0.25">
      <c r="A375" s="39"/>
      <c r="B375" s="65"/>
      <c r="C375" s="138"/>
      <c r="D375" s="63"/>
      <c r="E375" s="63"/>
      <c r="F375" s="63"/>
      <c r="G375" s="64" t="s">
        <v>137</v>
      </c>
      <c r="H375" s="74"/>
      <c r="I375" s="64"/>
      <c r="J375" s="64"/>
      <c r="K375" s="64" t="s">
        <v>120</v>
      </c>
      <c r="L375" s="63" t="s">
        <v>595</v>
      </c>
      <c r="M375" s="63" t="s">
        <v>298</v>
      </c>
      <c r="N375" s="63" t="s">
        <v>348</v>
      </c>
      <c r="O375" s="63" t="s">
        <v>370</v>
      </c>
      <c r="P375" s="126" t="s">
        <v>14</v>
      </c>
      <c r="Q375" s="278">
        <f t="shared" ref="Q375:R375" si="1433">+Q374/Q373</f>
        <v>1</v>
      </c>
      <c r="R375" s="278">
        <f t="shared" si="1433"/>
        <v>1</v>
      </c>
      <c r="S375" s="278">
        <f t="shared" ref="S375:AB375" si="1434">+S374/S373</f>
        <v>1</v>
      </c>
      <c r="T375" s="278" t="e">
        <f t="shared" si="1434"/>
        <v>#DIV/0!</v>
      </c>
      <c r="U375" s="278" t="e">
        <f t="shared" si="1434"/>
        <v>#DIV/0!</v>
      </c>
      <c r="V375" s="278" t="e">
        <f t="shared" si="1434"/>
        <v>#DIV/0!</v>
      </c>
      <c r="W375" s="278" t="e">
        <f t="shared" si="1434"/>
        <v>#DIV/0!</v>
      </c>
      <c r="X375" s="278" t="e">
        <f t="shared" si="1434"/>
        <v>#DIV/0!</v>
      </c>
      <c r="Y375" s="278" t="e">
        <f t="shared" si="1434"/>
        <v>#DIV/0!</v>
      </c>
      <c r="Z375" s="278" t="e">
        <f t="shared" si="1434"/>
        <v>#DIV/0!</v>
      </c>
      <c r="AA375" s="278" t="e">
        <f t="shared" si="1434"/>
        <v>#DIV/0!</v>
      </c>
      <c r="AB375" s="278" t="e">
        <f t="shared" si="1434"/>
        <v>#DIV/0!</v>
      </c>
      <c r="AC375" s="278">
        <f>+AC374/AC373</f>
        <v>1</v>
      </c>
      <c r="AD375" s="121">
        <f>AD374/AD373</f>
        <v>1</v>
      </c>
      <c r="AE375" s="121">
        <f t="shared" ref="AE375" si="1435">AE374/AE373</f>
        <v>1.0004726226733041</v>
      </c>
      <c r="AF375" s="121">
        <f t="shared" ref="AF375" si="1436">AF374/AF373</f>
        <v>1.000533044398032</v>
      </c>
      <c r="AG375" s="121" t="e">
        <f t="shared" ref="AG375" si="1437">AG374/AG373</f>
        <v>#DIV/0!</v>
      </c>
      <c r="AH375" s="121" t="e">
        <f t="shared" ref="AH375" si="1438">AH374/AH373</f>
        <v>#DIV/0!</v>
      </c>
      <c r="AI375" s="121" t="e">
        <f t="shared" ref="AI375" si="1439">AI374/AI373</f>
        <v>#DIV/0!</v>
      </c>
      <c r="AJ375" s="121" t="e">
        <f t="shared" ref="AJ375" si="1440">AJ374/AJ373</f>
        <v>#DIV/0!</v>
      </c>
      <c r="AK375" s="121" t="e">
        <f t="shared" ref="AK375" si="1441">AK374/AK373</f>
        <v>#DIV/0!</v>
      </c>
      <c r="AL375" s="121" t="e">
        <f t="shared" ref="AL375" si="1442">AL374/AL373</f>
        <v>#DIV/0!</v>
      </c>
      <c r="AM375" s="121" t="e">
        <f t="shared" ref="AM375" si="1443">AM374/AM373</f>
        <v>#DIV/0!</v>
      </c>
      <c r="AN375" s="121" t="e">
        <f t="shared" ref="AN375" si="1444">AN374/AN373</f>
        <v>#DIV/0!</v>
      </c>
      <c r="AO375" s="121" t="e">
        <f t="shared" ref="AO375" si="1445">AO374/AO373</f>
        <v>#DIV/0!</v>
      </c>
      <c r="AP375" s="63"/>
      <c r="AQ375" s="63"/>
      <c r="AR375" s="63"/>
      <c r="AS375" s="63"/>
      <c r="AT375" s="63"/>
      <c r="AU375" s="63"/>
      <c r="AV375" s="63"/>
      <c r="AW375" s="63"/>
      <c r="AX375" s="138"/>
      <c r="AY375" s="138"/>
      <c r="AZ375" s="138"/>
      <c r="BA375" s="138"/>
      <c r="BB375" s="138"/>
      <c r="BC375" s="138"/>
      <c r="BD375" s="138"/>
      <c r="BE375" s="138"/>
      <c r="BF375" s="138"/>
      <c r="BG375" s="138"/>
      <c r="BH375" s="138"/>
      <c r="BI375" s="138"/>
      <c r="BJ375" s="138"/>
      <c r="BK375" s="138"/>
      <c r="BL375" s="138"/>
      <c r="BM375" s="7"/>
      <c r="BN375" s="52">
        <v>31</v>
      </c>
    </row>
    <row r="376" spans="1:66" ht="60" customHeight="1" x14ac:dyDescent="0.25">
      <c r="A376" s="39"/>
      <c r="B376" s="65" t="s">
        <v>100</v>
      </c>
      <c r="C376" s="138"/>
      <c r="D376" s="63">
        <f>+D373+1</f>
        <v>123</v>
      </c>
      <c r="E376" s="63">
        <v>80</v>
      </c>
      <c r="F376" s="63">
        <v>7</v>
      </c>
      <c r="G376" s="64" t="s">
        <v>194</v>
      </c>
      <c r="H376" s="172">
        <v>25715</v>
      </c>
      <c r="I376" s="64" t="s">
        <v>43</v>
      </c>
      <c r="J376" s="64" t="s">
        <v>113</v>
      </c>
      <c r="K376" s="64" t="s">
        <v>120</v>
      </c>
      <c r="L376" s="63" t="s">
        <v>439</v>
      </c>
      <c r="M376" s="63" t="s">
        <v>298</v>
      </c>
      <c r="N376" s="63" t="s">
        <v>348</v>
      </c>
      <c r="O376" s="63" t="s">
        <v>370</v>
      </c>
      <c r="P376" s="126" t="s">
        <v>12</v>
      </c>
      <c r="Q376" s="118">
        <f>25715*7%</f>
        <v>1800.0500000000002</v>
      </c>
      <c r="R376" s="118">
        <f>+(25715*10%)</f>
        <v>2571.5</v>
      </c>
      <c r="S376" s="118">
        <f>+R376+1000</f>
        <v>3571.5</v>
      </c>
      <c r="T376" s="118">
        <f>+S376+1100</f>
        <v>4671.5</v>
      </c>
      <c r="U376" s="118">
        <f>+T376+1200</f>
        <v>5871.5</v>
      </c>
      <c r="V376" s="118">
        <f>+U376+1200</f>
        <v>7071.5</v>
      </c>
      <c r="W376" s="118">
        <f>+V376+1200</f>
        <v>8271.5</v>
      </c>
      <c r="X376" s="118">
        <f>+W376+1200</f>
        <v>9471.5</v>
      </c>
      <c r="Y376" s="118">
        <f>+X376+1000</f>
        <v>10471.5</v>
      </c>
      <c r="Z376" s="118">
        <f>+Y376+1000</f>
        <v>11471.5</v>
      </c>
      <c r="AA376" s="118">
        <f>+Z376+1000</f>
        <v>12471.5</v>
      </c>
      <c r="AB376" s="118">
        <f>+AA376+925</f>
        <v>13396.5</v>
      </c>
      <c r="AC376" s="118">
        <v>13397</v>
      </c>
      <c r="AD376" s="294">
        <f>+Q376</f>
        <v>1800.0500000000002</v>
      </c>
      <c r="AE376" s="315">
        <f>SUM($Q$10:R376)</f>
        <v>21308.37228737403</v>
      </c>
      <c r="AF376" s="315">
        <f>SUM($Q$10:S376)</f>
        <v>34224.278742836541</v>
      </c>
      <c r="AG376" s="315" t="e">
        <f>SUM($Q$10:T376)</f>
        <v>#DIV/0!</v>
      </c>
      <c r="AH376" s="315" t="e">
        <f>SUM($Q$10:U376)</f>
        <v>#DIV/0!</v>
      </c>
      <c r="AI376" s="315" t="e">
        <f>SUM($Q$10:V376)</f>
        <v>#DIV/0!</v>
      </c>
      <c r="AJ376" s="315" t="e">
        <f>SUM($Q$10:W376)</f>
        <v>#DIV/0!</v>
      </c>
      <c r="AK376" s="315" t="e">
        <f>SUM($Q$10:X376)</f>
        <v>#DIV/0!</v>
      </c>
      <c r="AL376" s="315" t="e">
        <f>SUM($Q$10:Y376)</f>
        <v>#DIV/0!</v>
      </c>
      <c r="AM376" s="315" t="e">
        <f>SUM($Q$10:Z376)</f>
        <v>#DIV/0!</v>
      </c>
      <c r="AN376" s="315" t="e">
        <f>SUM($Q$10:AA376)</f>
        <v>#DIV/0!</v>
      </c>
      <c r="AO376" s="315" t="e">
        <f>SUM($Q$10:AB376)</f>
        <v>#DIV/0!</v>
      </c>
      <c r="AP376" s="63"/>
      <c r="AQ376" s="63"/>
      <c r="AR376" s="63"/>
      <c r="AS376" s="63"/>
      <c r="AT376" s="63"/>
      <c r="AU376" s="63"/>
      <c r="AV376" s="63"/>
      <c r="AW376" s="63"/>
      <c r="AX376" s="138"/>
      <c r="AY376" s="138"/>
      <c r="AZ376" s="138"/>
      <c r="BA376" s="138"/>
      <c r="BB376" s="138"/>
      <c r="BC376" s="138"/>
      <c r="BD376" s="138"/>
      <c r="BE376" s="138"/>
      <c r="BF376" s="138"/>
      <c r="BG376" s="138"/>
      <c r="BH376" s="138"/>
      <c r="BI376" s="138"/>
      <c r="BJ376" s="138"/>
      <c r="BK376" s="138"/>
      <c r="BL376" s="138"/>
      <c r="BM376" s="7"/>
      <c r="BN376" s="26"/>
    </row>
    <row r="377" spans="1:66" s="52" customFormat="1" ht="20.100000000000001" customHeight="1" x14ac:dyDescent="0.25">
      <c r="A377" s="39"/>
      <c r="B377" s="65"/>
      <c r="C377" s="138"/>
      <c r="D377" s="63"/>
      <c r="E377" s="63"/>
      <c r="F377" s="63"/>
      <c r="G377" s="64" t="s">
        <v>194</v>
      </c>
      <c r="H377" s="172"/>
      <c r="I377" s="64"/>
      <c r="J377" s="64"/>
      <c r="K377" s="64" t="s">
        <v>120</v>
      </c>
      <c r="L377" s="63" t="s">
        <v>439</v>
      </c>
      <c r="M377" s="63" t="s">
        <v>298</v>
      </c>
      <c r="N377" s="63" t="s">
        <v>348</v>
      </c>
      <c r="O377" s="63" t="s">
        <v>370</v>
      </c>
      <c r="P377" s="126" t="s">
        <v>13</v>
      </c>
      <c r="Q377" s="118">
        <v>1577</v>
      </c>
      <c r="R377" s="118">
        <f>919+Q377</f>
        <v>2496</v>
      </c>
      <c r="S377" s="118">
        <f>1385+R377</f>
        <v>3881</v>
      </c>
      <c r="T377" s="124"/>
      <c r="U377" s="124"/>
      <c r="V377" s="124"/>
      <c r="W377" s="124"/>
      <c r="X377" s="124"/>
      <c r="Y377" s="124"/>
      <c r="Z377" s="367"/>
      <c r="AA377" s="124"/>
      <c r="AB377" s="124"/>
      <c r="AC377" s="118">
        <f>SUM(Q377:AB377)</f>
        <v>7954</v>
      </c>
      <c r="AD377" s="294">
        <f>+Q377</f>
        <v>1577</v>
      </c>
      <c r="AE377" s="315">
        <f>SUM($Q$11:R377)</f>
        <v>25381.37228737403</v>
      </c>
      <c r="AF377" s="315">
        <f>SUM($Q$11:S377)</f>
        <v>42178.278742836541</v>
      </c>
      <c r="AG377" s="315" t="e">
        <f>SUM($Q$11:T377)</f>
        <v>#DIV/0!</v>
      </c>
      <c r="AH377" s="315" t="e">
        <f>SUM($Q$11:U377)</f>
        <v>#DIV/0!</v>
      </c>
      <c r="AI377" s="315" t="e">
        <f>SUM($Q$11:V377)</f>
        <v>#DIV/0!</v>
      </c>
      <c r="AJ377" s="315" t="e">
        <f>SUM($Q$11:W377)</f>
        <v>#DIV/0!</v>
      </c>
      <c r="AK377" s="315" t="e">
        <f>SUM($Q$11:X377)</f>
        <v>#DIV/0!</v>
      </c>
      <c r="AL377" s="315" t="e">
        <f>SUM($Q$11:Y377)</f>
        <v>#DIV/0!</v>
      </c>
      <c r="AM377" s="315" t="e">
        <f>SUM($Q$11:Z377)</f>
        <v>#DIV/0!</v>
      </c>
      <c r="AN377" s="315" t="e">
        <f>SUM($Q$11:AA377)</f>
        <v>#DIV/0!</v>
      </c>
      <c r="AO377" s="315" t="e">
        <f>SUM($Q$11:AB377)</f>
        <v>#DIV/0!</v>
      </c>
      <c r="AP377" s="63" t="s">
        <v>697</v>
      </c>
      <c r="AQ377" s="63" t="s">
        <v>866</v>
      </c>
      <c r="AR377" s="63" t="s">
        <v>698</v>
      </c>
      <c r="AS377" s="63" t="s">
        <v>867</v>
      </c>
      <c r="AT377" s="63" t="s">
        <v>868</v>
      </c>
      <c r="AU377" s="63" t="s">
        <v>869</v>
      </c>
      <c r="AV377" s="63"/>
      <c r="AW377" s="63"/>
      <c r="AX377" s="138"/>
      <c r="AY377" s="138"/>
      <c r="AZ377" s="138"/>
      <c r="BA377" s="138"/>
      <c r="BB377" s="138"/>
      <c r="BC377" s="138"/>
      <c r="BD377" s="138"/>
      <c r="BE377" s="138"/>
      <c r="BF377" s="138"/>
      <c r="BG377" s="138"/>
      <c r="BH377" s="138"/>
      <c r="BI377" s="138"/>
      <c r="BJ377" s="138"/>
      <c r="BK377" s="138"/>
      <c r="BL377" s="138"/>
      <c r="BM377" s="7"/>
    </row>
    <row r="378" spans="1:66" s="52" customFormat="1" ht="20.100000000000001" customHeight="1" x14ac:dyDescent="0.25">
      <c r="A378" s="39"/>
      <c r="B378" s="65"/>
      <c r="C378" s="138"/>
      <c r="D378" s="63"/>
      <c r="E378" s="63"/>
      <c r="F378" s="63"/>
      <c r="G378" s="64" t="s">
        <v>194</v>
      </c>
      <c r="H378" s="172"/>
      <c r="I378" s="64"/>
      <c r="J378" s="64"/>
      <c r="K378" s="64" t="s">
        <v>120</v>
      </c>
      <c r="L378" s="63" t="s">
        <v>439</v>
      </c>
      <c r="M378" s="63" t="s">
        <v>298</v>
      </c>
      <c r="N378" s="63" t="s">
        <v>348</v>
      </c>
      <c r="O378" s="63" t="s">
        <v>370</v>
      </c>
      <c r="P378" s="126" t="s">
        <v>14</v>
      </c>
      <c r="Q378" s="278">
        <f t="shared" ref="Q378:AB378" si="1446">+Q377/Q376</f>
        <v>0.8760867753673508</v>
      </c>
      <c r="R378" s="278">
        <f t="shared" si="1446"/>
        <v>0.97063970445265413</v>
      </c>
      <c r="S378" s="278">
        <f t="shared" si="1446"/>
        <v>1.0866582668346634</v>
      </c>
      <c r="T378" s="278">
        <f t="shared" si="1446"/>
        <v>0</v>
      </c>
      <c r="U378" s="278">
        <f t="shared" si="1446"/>
        <v>0</v>
      </c>
      <c r="V378" s="278">
        <f t="shared" si="1446"/>
        <v>0</v>
      </c>
      <c r="W378" s="278">
        <f t="shared" si="1446"/>
        <v>0</v>
      </c>
      <c r="X378" s="278">
        <f t="shared" si="1446"/>
        <v>0</v>
      </c>
      <c r="Y378" s="278">
        <f t="shared" si="1446"/>
        <v>0</v>
      </c>
      <c r="Z378" s="278">
        <f t="shared" si="1446"/>
        <v>0</v>
      </c>
      <c r="AA378" s="278">
        <f t="shared" si="1446"/>
        <v>0</v>
      </c>
      <c r="AB378" s="278">
        <f t="shared" si="1446"/>
        <v>0</v>
      </c>
      <c r="AC378" s="278">
        <f>+AC377/AC376</f>
        <v>0.59371501082331868</v>
      </c>
      <c r="AD378" s="121">
        <f>AD377/AD376</f>
        <v>0.8760867753673508</v>
      </c>
      <c r="AE378" s="121">
        <f t="shared" ref="AE378" si="1447">AE377/AE376</f>
        <v>1.1911455246355629</v>
      </c>
      <c r="AF378" s="121">
        <f t="shared" ref="AF378" si="1448">AF377/AF376</f>
        <v>1.2324081117900796</v>
      </c>
      <c r="AG378" s="121" t="e">
        <f t="shared" ref="AG378" si="1449">AG377/AG376</f>
        <v>#DIV/0!</v>
      </c>
      <c r="AH378" s="121" t="e">
        <f t="shared" ref="AH378" si="1450">AH377/AH376</f>
        <v>#DIV/0!</v>
      </c>
      <c r="AI378" s="121" t="e">
        <f t="shared" ref="AI378" si="1451">AI377/AI376</f>
        <v>#DIV/0!</v>
      </c>
      <c r="AJ378" s="121" t="e">
        <f t="shared" ref="AJ378" si="1452">AJ377/AJ376</f>
        <v>#DIV/0!</v>
      </c>
      <c r="AK378" s="121" t="e">
        <f t="shared" ref="AK378" si="1453">AK377/AK376</f>
        <v>#DIV/0!</v>
      </c>
      <c r="AL378" s="121" t="e">
        <f t="shared" ref="AL378" si="1454">AL377/AL376</f>
        <v>#DIV/0!</v>
      </c>
      <c r="AM378" s="121" t="e">
        <f t="shared" ref="AM378" si="1455">AM377/AM376</f>
        <v>#DIV/0!</v>
      </c>
      <c r="AN378" s="121" t="e">
        <f t="shared" ref="AN378" si="1456">AN377/AN376</f>
        <v>#DIV/0!</v>
      </c>
      <c r="AO378" s="121" t="e">
        <f t="shared" ref="AO378" si="1457">AO377/AO376</f>
        <v>#DIV/0!</v>
      </c>
      <c r="AP378" s="63"/>
      <c r="AQ378" s="63"/>
      <c r="AR378" s="63"/>
      <c r="AS378" s="63"/>
      <c r="AT378" s="63"/>
      <c r="AU378" s="63"/>
      <c r="AV378" s="63"/>
      <c r="AW378" s="63"/>
      <c r="AX378" s="138"/>
      <c r="AY378" s="138"/>
      <c r="AZ378" s="138"/>
      <c r="BA378" s="138"/>
      <c r="BB378" s="138"/>
      <c r="BC378" s="138"/>
      <c r="BD378" s="138"/>
      <c r="BE378" s="138"/>
      <c r="BF378" s="138"/>
      <c r="BG378" s="138"/>
      <c r="BH378" s="138"/>
      <c r="BI378" s="138"/>
      <c r="BJ378" s="138"/>
      <c r="BK378" s="138"/>
      <c r="BL378" s="138"/>
      <c r="BM378" s="7"/>
    </row>
    <row r="379" spans="1:66" ht="55.5" customHeight="1" x14ac:dyDescent="0.25">
      <c r="A379" s="39"/>
      <c r="B379" s="65" t="s">
        <v>100</v>
      </c>
      <c r="C379" s="138"/>
      <c r="D379" s="63">
        <f>+D376+1</f>
        <v>124</v>
      </c>
      <c r="E379" s="63">
        <v>81</v>
      </c>
      <c r="F379" s="63">
        <v>8</v>
      </c>
      <c r="G379" s="64" t="s">
        <v>195</v>
      </c>
      <c r="H379" s="173">
        <v>46708</v>
      </c>
      <c r="I379" s="64" t="s">
        <v>43</v>
      </c>
      <c r="J379" s="64" t="s">
        <v>113</v>
      </c>
      <c r="K379" s="64" t="s">
        <v>120</v>
      </c>
      <c r="L379" s="63" t="s">
        <v>440</v>
      </c>
      <c r="M379" s="63" t="s">
        <v>298</v>
      </c>
      <c r="N379" s="63" t="s">
        <v>348</v>
      </c>
      <c r="O379" s="63" t="s">
        <v>370</v>
      </c>
      <c r="P379" s="126" t="s">
        <v>12</v>
      </c>
      <c r="Q379" s="118">
        <f>49167*11%</f>
        <v>5408.37</v>
      </c>
      <c r="R379" s="118">
        <f>49167*14%</f>
        <v>6883.380000000001</v>
      </c>
      <c r="S379" s="118">
        <f>49167*18%</f>
        <v>8850.06</v>
      </c>
      <c r="T379" s="118">
        <f>49167*23%</f>
        <v>11308.41</v>
      </c>
      <c r="U379" s="118">
        <f>49167*29%</f>
        <v>14258.429999999998</v>
      </c>
      <c r="V379" s="118">
        <f>49167*38%</f>
        <v>18683.46</v>
      </c>
      <c r="W379" s="118">
        <f>49167*49%</f>
        <v>24091.829999999998</v>
      </c>
      <c r="X379" s="118">
        <f>49167*58%</f>
        <v>28516.859999999997</v>
      </c>
      <c r="Y379" s="118">
        <f>49167*65%</f>
        <v>31958.550000000003</v>
      </c>
      <c r="Z379" s="118">
        <f>49167*80%</f>
        <v>39333.600000000006</v>
      </c>
      <c r="AA379" s="118">
        <f>49167*90%</f>
        <v>44250.3</v>
      </c>
      <c r="AB379" s="118">
        <f>49167*93%</f>
        <v>45725.310000000005</v>
      </c>
      <c r="AC379" s="118">
        <v>49167</v>
      </c>
      <c r="AD379" s="294">
        <f>+Q379</f>
        <v>5408.37</v>
      </c>
      <c r="AE379" s="315">
        <f>SUM($Q$10:R379)</f>
        <v>37674.96901385385</v>
      </c>
      <c r="AF379" s="315">
        <f>SUM($Q$10:S379)</f>
        <v>63323.022127583186</v>
      </c>
      <c r="AG379" s="315" t="e">
        <f>SUM($Q$10:T379)</f>
        <v>#DIV/0!</v>
      </c>
      <c r="AH379" s="315" t="e">
        <f>SUM($Q$10:U379)</f>
        <v>#DIV/0!</v>
      </c>
      <c r="AI379" s="315" t="e">
        <f>SUM($Q$10:V379)</f>
        <v>#DIV/0!</v>
      </c>
      <c r="AJ379" s="315" t="e">
        <f>SUM($Q$10:W379)</f>
        <v>#DIV/0!</v>
      </c>
      <c r="AK379" s="315" t="e">
        <f>SUM($Q$10:X379)</f>
        <v>#DIV/0!</v>
      </c>
      <c r="AL379" s="315" t="e">
        <f>SUM($Q$10:Y379)</f>
        <v>#DIV/0!</v>
      </c>
      <c r="AM379" s="315" t="e">
        <f>SUM($Q$10:Z379)</f>
        <v>#DIV/0!</v>
      </c>
      <c r="AN379" s="315" t="e">
        <f>SUM($Q$10:AA379)</f>
        <v>#DIV/0!</v>
      </c>
      <c r="AO379" s="315" t="e">
        <f>SUM($Q$10:AB379)</f>
        <v>#DIV/0!</v>
      </c>
      <c r="AP379" s="63"/>
      <c r="AQ379" s="63"/>
      <c r="AR379" s="63"/>
      <c r="AS379" s="63"/>
      <c r="AT379" s="63"/>
      <c r="AU379" s="63"/>
      <c r="AV379" s="63"/>
      <c r="AW379" s="63"/>
      <c r="AX379" s="138"/>
      <c r="AY379" s="138"/>
      <c r="AZ379" s="138"/>
      <c r="BA379" s="138"/>
      <c r="BB379" s="138"/>
      <c r="BC379" s="138"/>
      <c r="BD379" s="138"/>
      <c r="BE379" s="138"/>
      <c r="BF379" s="138"/>
      <c r="BG379" s="138"/>
      <c r="BH379" s="138"/>
      <c r="BI379" s="138"/>
      <c r="BJ379" s="138"/>
      <c r="BK379" s="138"/>
      <c r="BL379" s="138"/>
      <c r="BM379" s="7"/>
      <c r="BN379" s="26"/>
    </row>
    <row r="380" spans="1:66" s="52" customFormat="1" ht="20.100000000000001" customHeight="1" x14ac:dyDescent="0.25">
      <c r="A380" s="39"/>
      <c r="B380" s="65"/>
      <c r="C380" s="138"/>
      <c r="D380" s="63"/>
      <c r="E380" s="63"/>
      <c r="F380" s="63"/>
      <c r="G380" s="64" t="s">
        <v>195</v>
      </c>
      <c r="H380" s="173"/>
      <c r="I380" s="64"/>
      <c r="J380" s="64"/>
      <c r="K380" s="64" t="s">
        <v>120</v>
      </c>
      <c r="L380" s="63" t="s">
        <v>440</v>
      </c>
      <c r="M380" s="63" t="s">
        <v>298</v>
      </c>
      <c r="N380" s="63" t="s">
        <v>348</v>
      </c>
      <c r="O380" s="63" t="s">
        <v>370</v>
      </c>
      <c r="P380" s="126" t="s">
        <v>13</v>
      </c>
      <c r="Q380" s="118">
        <v>5329</v>
      </c>
      <c r="R380" s="118">
        <f>1552+Q380</f>
        <v>6881</v>
      </c>
      <c r="S380" s="124">
        <v>8635</v>
      </c>
      <c r="T380" s="124"/>
      <c r="U380" s="124"/>
      <c r="V380" s="124"/>
      <c r="W380" s="124"/>
      <c r="X380" s="124"/>
      <c r="Y380" s="124"/>
      <c r="Z380" s="367"/>
      <c r="AA380" s="124"/>
      <c r="AB380" s="124"/>
      <c r="AC380" s="118">
        <f>SUM(Q380:AB380)</f>
        <v>20845</v>
      </c>
      <c r="AD380" s="294">
        <f>+Q380</f>
        <v>5329</v>
      </c>
      <c r="AE380" s="315">
        <f>SUM($Q$11:R380)</f>
        <v>49884.96901385385</v>
      </c>
      <c r="AF380" s="315">
        <f>SUM($Q$11:S380)</f>
        <v>84168.022127583186</v>
      </c>
      <c r="AG380" s="315" t="e">
        <f>SUM($Q$11:T380)</f>
        <v>#DIV/0!</v>
      </c>
      <c r="AH380" s="315" t="e">
        <f>SUM($Q$11:U380)</f>
        <v>#DIV/0!</v>
      </c>
      <c r="AI380" s="315" t="e">
        <f>SUM($Q$11:V380)</f>
        <v>#DIV/0!</v>
      </c>
      <c r="AJ380" s="315" t="e">
        <f>SUM($Q$11:W380)</f>
        <v>#DIV/0!</v>
      </c>
      <c r="AK380" s="315" t="e">
        <f>SUM($Q$11:X380)</f>
        <v>#DIV/0!</v>
      </c>
      <c r="AL380" s="315" t="e">
        <f>SUM($Q$11:Y380)</f>
        <v>#DIV/0!</v>
      </c>
      <c r="AM380" s="315" t="e">
        <f>SUM($Q$11:Z380)</f>
        <v>#DIV/0!</v>
      </c>
      <c r="AN380" s="315" t="e">
        <f>SUM($Q$11:AA380)</f>
        <v>#DIV/0!</v>
      </c>
      <c r="AO380" s="315" t="e">
        <f>SUM($Q$11:AB380)</f>
        <v>#DIV/0!</v>
      </c>
      <c r="AP380" s="63" t="s">
        <v>699</v>
      </c>
      <c r="AQ380" s="63" t="s">
        <v>780</v>
      </c>
      <c r="AR380" s="63" t="s">
        <v>700</v>
      </c>
      <c r="AS380" s="63" t="s">
        <v>781</v>
      </c>
      <c r="AT380" s="63" t="s">
        <v>870</v>
      </c>
      <c r="AU380" s="63" t="s">
        <v>871</v>
      </c>
      <c r="AV380" s="63"/>
      <c r="AW380" s="63"/>
      <c r="AX380" s="138"/>
      <c r="AY380" s="138"/>
      <c r="AZ380" s="138"/>
      <c r="BA380" s="138"/>
      <c r="BB380" s="138"/>
      <c r="BC380" s="138"/>
      <c r="BD380" s="138"/>
      <c r="BE380" s="138"/>
      <c r="BF380" s="138"/>
      <c r="BG380" s="138"/>
      <c r="BH380" s="138"/>
      <c r="BI380" s="138"/>
      <c r="BJ380" s="138"/>
      <c r="BK380" s="138"/>
      <c r="BL380" s="138"/>
      <c r="BM380" s="7"/>
    </row>
    <row r="381" spans="1:66" s="52" customFormat="1" ht="20.100000000000001" customHeight="1" x14ac:dyDescent="0.25">
      <c r="A381" s="39"/>
      <c r="B381" s="65"/>
      <c r="C381" s="138"/>
      <c r="D381" s="63"/>
      <c r="E381" s="63"/>
      <c r="F381" s="63"/>
      <c r="G381" s="64" t="s">
        <v>195</v>
      </c>
      <c r="H381" s="173"/>
      <c r="I381" s="64"/>
      <c r="J381" s="64"/>
      <c r="K381" s="64" t="s">
        <v>120</v>
      </c>
      <c r="L381" s="63" t="s">
        <v>440</v>
      </c>
      <c r="M381" s="63" t="s">
        <v>298</v>
      </c>
      <c r="N381" s="63" t="s">
        <v>348</v>
      </c>
      <c r="O381" s="63" t="s">
        <v>370</v>
      </c>
      <c r="P381" s="126" t="s">
        <v>14</v>
      </c>
      <c r="Q381" s="278">
        <f t="shared" ref="Q381:AB381" si="1458">+Q380/Q379</f>
        <v>0.98532459872382994</v>
      </c>
      <c r="R381" s="278">
        <f t="shared" si="1458"/>
        <v>0.99965423963227351</v>
      </c>
      <c r="S381" s="278">
        <f t="shared" si="1458"/>
        <v>0.97569959977672471</v>
      </c>
      <c r="T381" s="278">
        <f t="shared" si="1458"/>
        <v>0</v>
      </c>
      <c r="U381" s="278">
        <f t="shared" si="1458"/>
        <v>0</v>
      </c>
      <c r="V381" s="278">
        <f t="shared" si="1458"/>
        <v>0</v>
      </c>
      <c r="W381" s="278">
        <f t="shared" si="1458"/>
        <v>0</v>
      </c>
      <c r="X381" s="278">
        <f t="shared" si="1458"/>
        <v>0</v>
      </c>
      <c r="Y381" s="278">
        <f t="shared" si="1458"/>
        <v>0</v>
      </c>
      <c r="Z381" s="278">
        <f t="shared" si="1458"/>
        <v>0</v>
      </c>
      <c r="AA381" s="278">
        <f t="shared" si="1458"/>
        <v>0</v>
      </c>
      <c r="AB381" s="278">
        <f t="shared" si="1458"/>
        <v>0</v>
      </c>
      <c r="AC381" s="278">
        <f>+AC380/AC379</f>
        <v>0.42396322736795006</v>
      </c>
      <c r="AD381" s="121">
        <f>AD380/AD379</f>
        <v>0.98532459872382994</v>
      </c>
      <c r="AE381" s="121">
        <f t="shared" ref="AE381" si="1459">AE380/AE379</f>
        <v>1.32408785778988</v>
      </c>
      <c r="AF381" s="121">
        <f t="shared" ref="AF381" si="1460">AF380/AF379</f>
        <v>1.3291851730955213</v>
      </c>
      <c r="AG381" s="121" t="e">
        <f t="shared" ref="AG381" si="1461">AG380/AG379</f>
        <v>#DIV/0!</v>
      </c>
      <c r="AH381" s="121" t="e">
        <f t="shared" ref="AH381" si="1462">AH380/AH379</f>
        <v>#DIV/0!</v>
      </c>
      <c r="AI381" s="121" t="e">
        <f t="shared" ref="AI381" si="1463">AI380/AI379</f>
        <v>#DIV/0!</v>
      </c>
      <c r="AJ381" s="121" t="e">
        <f t="shared" ref="AJ381" si="1464">AJ380/AJ379</f>
        <v>#DIV/0!</v>
      </c>
      <c r="AK381" s="121" t="e">
        <f t="shared" ref="AK381" si="1465">AK380/AK379</f>
        <v>#DIV/0!</v>
      </c>
      <c r="AL381" s="121" t="e">
        <f t="shared" ref="AL381" si="1466">AL380/AL379</f>
        <v>#DIV/0!</v>
      </c>
      <c r="AM381" s="121" t="e">
        <f t="shared" ref="AM381" si="1467">AM380/AM379</f>
        <v>#DIV/0!</v>
      </c>
      <c r="AN381" s="121" t="e">
        <f t="shared" ref="AN381" si="1468">AN380/AN379</f>
        <v>#DIV/0!</v>
      </c>
      <c r="AO381" s="121" t="e">
        <f t="shared" ref="AO381" si="1469">AO380/AO379</f>
        <v>#DIV/0!</v>
      </c>
      <c r="AP381" s="63"/>
      <c r="AQ381" s="63"/>
      <c r="AR381" s="63"/>
      <c r="AS381" s="63"/>
      <c r="AT381" s="63"/>
      <c r="AU381" s="63"/>
      <c r="AV381" s="63"/>
      <c r="AW381" s="63"/>
      <c r="AX381" s="138"/>
      <c r="AY381" s="138"/>
      <c r="AZ381" s="138"/>
      <c r="BA381" s="138"/>
      <c r="BB381" s="138"/>
      <c r="BC381" s="138"/>
      <c r="BD381" s="138"/>
      <c r="BE381" s="138"/>
      <c r="BF381" s="138"/>
      <c r="BG381" s="138"/>
      <c r="BH381" s="138"/>
      <c r="BI381" s="138"/>
      <c r="BJ381" s="138"/>
      <c r="BK381" s="138"/>
      <c r="BL381" s="138"/>
      <c r="BM381" s="7"/>
    </row>
    <row r="382" spans="1:66" ht="54.75" customHeight="1" x14ac:dyDescent="0.25">
      <c r="A382" s="39"/>
      <c r="B382" s="65" t="s">
        <v>100</v>
      </c>
      <c r="C382" s="138"/>
      <c r="D382" s="63">
        <f>+D379+1</f>
        <v>125</v>
      </c>
      <c r="E382" s="63">
        <v>82</v>
      </c>
      <c r="F382" s="63">
        <v>9</v>
      </c>
      <c r="G382" s="64" t="s">
        <v>196</v>
      </c>
      <c r="H382" s="174">
        <v>1</v>
      </c>
      <c r="I382" s="64" t="s">
        <v>43</v>
      </c>
      <c r="J382" s="64" t="s">
        <v>113</v>
      </c>
      <c r="K382" s="64" t="s">
        <v>120</v>
      </c>
      <c r="L382" s="62" t="s">
        <v>441</v>
      </c>
      <c r="M382" s="63" t="s">
        <v>298</v>
      </c>
      <c r="N382" s="63" t="s">
        <v>348</v>
      </c>
      <c r="O382" s="63" t="s">
        <v>370</v>
      </c>
      <c r="P382" s="126" t="s">
        <v>12</v>
      </c>
      <c r="Q382" s="118">
        <v>563</v>
      </c>
      <c r="R382" s="118">
        <v>1408</v>
      </c>
      <c r="S382" s="118">
        <v>1919</v>
      </c>
      <c r="T382" s="125"/>
      <c r="U382" s="125"/>
      <c r="V382" s="125"/>
      <c r="W382" s="125"/>
      <c r="X382" s="125"/>
      <c r="Y382" s="125"/>
      <c r="Z382" s="125"/>
      <c r="AA382" s="125"/>
      <c r="AB382" s="125"/>
      <c r="AC382" s="118">
        <f>SUM(Q382:AB382)</f>
        <v>3890</v>
      </c>
      <c r="AD382" s="294">
        <f>+Q382</f>
        <v>563</v>
      </c>
      <c r="AE382" s="315">
        <f>SUM($Q$10:R382)</f>
        <v>51857.953992692208</v>
      </c>
      <c r="AF382" s="315">
        <f>SUM($Q$10:S382)</f>
        <v>88060.982806021304</v>
      </c>
      <c r="AG382" s="315" t="e">
        <f>SUM($Q$10:T382)</f>
        <v>#DIV/0!</v>
      </c>
      <c r="AH382" s="315" t="e">
        <f>SUM($Q$10:U382)</f>
        <v>#DIV/0!</v>
      </c>
      <c r="AI382" s="315" t="e">
        <f>SUM($Q$10:V382)</f>
        <v>#DIV/0!</v>
      </c>
      <c r="AJ382" s="315" t="e">
        <f>SUM($Q$10:W382)</f>
        <v>#DIV/0!</v>
      </c>
      <c r="AK382" s="315" t="e">
        <f>SUM($Q$10:X382)</f>
        <v>#DIV/0!</v>
      </c>
      <c r="AL382" s="315" t="e">
        <f>SUM($Q$10:Y382)</f>
        <v>#DIV/0!</v>
      </c>
      <c r="AM382" s="315" t="e">
        <f>SUM($Q$10:Z382)</f>
        <v>#DIV/0!</v>
      </c>
      <c r="AN382" s="315" t="e">
        <f>SUM($Q$10:AA382)</f>
        <v>#DIV/0!</v>
      </c>
      <c r="AO382" s="315" t="e">
        <f>SUM($Q$10:AB382)</f>
        <v>#DIV/0!</v>
      </c>
      <c r="AP382" s="63"/>
      <c r="AQ382" s="63"/>
      <c r="AR382" s="63"/>
      <c r="AS382" s="63"/>
      <c r="AT382" s="63"/>
      <c r="AU382" s="63"/>
      <c r="AV382" s="63"/>
      <c r="AW382" s="63"/>
      <c r="AX382" s="138"/>
      <c r="AY382" s="138"/>
      <c r="AZ382" s="138"/>
      <c r="BA382" s="138"/>
      <c r="BB382" s="138"/>
      <c r="BC382" s="138"/>
      <c r="BD382" s="138"/>
      <c r="BE382" s="138"/>
      <c r="BF382" s="138"/>
      <c r="BG382" s="138"/>
      <c r="BH382" s="138"/>
      <c r="BI382" s="138"/>
      <c r="BJ382" s="138"/>
      <c r="BK382" s="138"/>
      <c r="BL382" s="138"/>
      <c r="BM382" s="7"/>
      <c r="BN382" s="26"/>
    </row>
    <row r="383" spans="1:66" s="52" customFormat="1" ht="20.100000000000001" customHeight="1" x14ac:dyDescent="0.25">
      <c r="A383" s="39"/>
      <c r="B383" s="65"/>
      <c r="C383" s="138"/>
      <c r="D383" s="63"/>
      <c r="E383" s="63"/>
      <c r="F383" s="63"/>
      <c r="G383" s="64" t="s">
        <v>196</v>
      </c>
      <c r="H383" s="174"/>
      <c r="I383" s="64"/>
      <c r="J383" s="64"/>
      <c r="K383" s="64" t="s">
        <v>120</v>
      </c>
      <c r="L383" s="62" t="s">
        <v>441</v>
      </c>
      <c r="M383" s="63" t="s">
        <v>298</v>
      </c>
      <c r="N383" s="63" t="s">
        <v>348</v>
      </c>
      <c r="O383" s="63" t="s">
        <v>370</v>
      </c>
      <c r="P383" s="126" t="s">
        <v>13</v>
      </c>
      <c r="Q383" s="118">
        <v>537</v>
      </c>
      <c r="R383" s="118">
        <v>1327</v>
      </c>
      <c r="S383" s="118">
        <v>1992</v>
      </c>
      <c r="T383" s="124"/>
      <c r="U383" s="124"/>
      <c r="V383" s="124"/>
      <c r="W383" s="124"/>
      <c r="X383" s="124"/>
      <c r="Y383" s="124"/>
      <c r="Z383" s="367"/>
      <c r="AA383" s="124"/>
      <c r="AB383" s="124"/>
      <c r="AC383" s="118">
        <f>SUM(Q383:AB383)</f>
        <v>3856</v>
      </c>
      <c r="AD383" s="294">
        <f>+Q383</f>
        <v>537</v>
      </c>
      <c r="AE383" s="315">
        <f>SUM($Q$11:R383)</f>
        <v>53721.953992692208</v>
      </c>
      <c r="AF383" s="315">
        <f>SUM($Q$11:S383)</f>
        <v>91916.982806021304</v>
      </c>
      <c r="AG383" s="315" t="e">
        <f>SUM($Q$11:T383)</f>
        <v>#DIV/0!</v>
      </c>
      <c r="AH383" s="315" t="e">
        <f>SUM($Q$11:U383)</f>
        <v>#DIV/0!</v>
      </c>
      <c r="AI383" s="315" t="e">
        <f>SUM($Q$11:V383)</f>
        <v>#DIV/0!</v>
      </c>
      <c r="AJ383" s="315" t="e">
        <f>SUM($Q$11:W383)</f>
        <v>#DIV/0!</v>
      </c>
      <c r="AK383" s="315" t="e">
        <f>SUM($Q$11:X383)</f>
        <v>#DIV/0!</v>
      </c>
      <c r="AL383" s="315" t="e">
        <f>SUM($Q$11:Y383)</f>
        <v>#DIV/0!</v>
      </c>
      <c r="AM383" s="315" t="e">
        <f>SUM($Q$11:Z383)</f>
        <v>#DIV/0!</v>
      </c>
      <c r="AN383" s="315" t="e">
        <f>SUM($Q$11:AA383)</f>
        <v>#DIV/0!</v>
      </c>
      <c r="AO383" s="315" t="e">
        <f>SUM($Q$11:AB383)</f>
        <v>#DIV/0!</v>
      </c>
      <c r="AP383" s="441" t="s">
        <v>701</v>
      </c>
      <c r="AQ383" s="441" t="s">
        <v>702</v>
      </c>
      <c r="AR383" s="441" t="s">
        <v>703</v>
      </c>
      <c r="AS383" s="441" t="s">
        <v>872</v>
      </c>
      <c r="AT383" s="441" t="s">
        <v>873</v>
      </c>
      <c r="AU383" s="441" t="s">
        <v>874</v>
      </c>
      <c r="AV383" s="63"/>
      <c r="AW383" s="63"/>
      <c r="AX383" s="138"/>
      <c r="AY383" s="138"/>
      <c r="AZ383" s="138"/>
      <c r="BA383" s="138"/>
      <c r="BB383" s="138"/>
      <c r="BC383" s="138"/>
      <c r="BD383" s="138"/>
      <c r="BE383" s="138"/>
      <c r="BF383" s="138"/>
      <c r="BG383" s="138"/>
      <c r="BH383" s="138"/>
      <c r="BI383" s="138"/>
      <c r="BJ383" s="138"/>
      <c r="BK383" s="138"/>
      <c r="BL383" s="138"/>
      <c r="BM383" s="7"/>
    </row>
    <row r="384" spans="1:66" s="52" customFormat="1" ht="20.100000000000001" customHeight="1" x14ac:dyDescent="0.25">
      <c r="A384" s="39"/>
      <c r="B384" s="65"/>
      <c r="C384" s="138"/>
      <c r="D384" s="63"/>
      <c r="E384" s="63"/>
      <c r="F384" s="63"/>
      <c r="G384" s="64" t="s">
        <v>196</v>
      </c>
      <c r="H384" s="174"/>
      <c r="I384" s="64"/>
      <c r="J384" s="64"/>
      <c r="K384" s="64" t="s">
        <v>120</v>
      </c>
      <c r="L384" s="62" t="s">
        <v>441</v>
      </c>
      <c r="M384" s="63" t="s">
        <v>298</v>
      </c>
      <c r="N384" s="63" t="s">
        <v>348</v>
      </c>
      <c r="O384" s="63" t="s">
        <v>370</v>
      </c>
      <c r="P384" s="126" t="s">
        <v>14</v>
      </c>
      <c r="Q384" s="278">
        <f t="shared" ref="Q384:AB384" si="1470">+Q383/Q382</f>
        <v>0.95381882770870341</v>
      </c>
      <c r="R384" s="278">
        <f t="shared" si="1470"/>
        <v>0.94247159090909094</v>
      </c>
      <c r="S384" s="278">
        <f t="shared" si="1470"/>
        <v>1.0380406461698801</v>
      </c>
      <c r="T384" s="278" t="e">
        <f t="shared" si="1470"/>
        <v>#DIV/0!</v>
      </c>
      <c r="U384" s="278" t="e">
        <f t="shared" si="1470"/>
        <v>#DIV/0!</v>
      </c>
      <c r="V384" s="278" t="e">
        <f t="shared" si="1470"/>
        <v>#DIV/0!</v>
      </c>
      <c r="W384" s="278" t="e">
        <f t="shared" si="1470"/>
        <v>#DIV/0!</v>
      </c>
      <c r="X384" s="278" t="e">
        <f t="shared" si="1470"/>
        <v>#DIV/0!</v>
      </c>
      <c r="Y384" s="278" t="e">
        <f t="shared" si="1470"/>
        <v>#DIV/0!</v>
      </c>
      <c r="Z384" s="278" t="e">
        <f t="shared" si="1470"/>
        <v>#DIV/0!</v>
      </c>
      <c r="AA384" s="278" t="e">
        <f t="shared" si="1470"/>
        <v>#DIV/0!</v>
      </c>
      <c r="AB384" s="278" t="e">
        <f t="shared" si="1470"/>
        <v>#DIV/0!</v>
      </c>
      <c r="AC384" s="278">
        <f>+AC383/AC382</f>
        <v>0.99125964010282774</v>
      </c>
      <c r="AD384" s="121">
        <f>AD383/AD382</f>
        <v>0.95381882770870341</v>
      </c>
      <c r="AE384" s="121">
        <f t="shared" ref="AE384" si="1471">AE383/AE382</f>
        <v>1.0359443413495002</v>
      </c>
      <c r="AF384" s="121">
        <f t="shared" ref="AF384" si="1472">AF383/AF382</f>
        <v>1.0437878374409459</v>
      </c>
      <c r="AG384" s="121" t="e">
        <f t="shared" ref="AG384" si="1473">AG383/AG382</f>
        <v>#DIV/0!</v>
      </c>
      <c r="AH384" s="121" t="e">
        <f t="shared" ref="AH384" si="1474">AH383/AH382</f>
        <v>#DIV/0!</v>
      </c>
      <c r="AI384" s="121" t="e">
        <f t="shared" ref="AI384" si="1475">AI383/AI382</f>
        <v>#DIV/0!</v>
      </c>
      <c r="AJ384" s="121" t="e">
        <f t="shared" ref="AJ384" si="1476">AJ383/AJ382</f>
        <v>#DIV/0!</v>
      </c>
      <c r="AK384" s="121" t="e">
        <f t="shared" ref="AK384" si="1477">AK383/AK382</f>
        <v>#DIV/0!</v>
      </c>
      <c r="AL384" s="121" t="e">
        <f t="shared" ref="AL384" si="1478">AL383/AL382</f>
        <v>#DIV/0!</v>
      </c>
      <c r="AM384" s="121" t="e">
        <f t="shared" ref="AM384" si="1479">AM383/AM382</f>
        <v>#DIV/0!</v>
      </c>
      <c r="AN384" s="121" t="e">
        <f t="shared" ref="AN384" si="1480">AN383/AN382</f>
        <v>#DIV/0!</v>
      </c>
      <c r="AO384" s="121" t="e">
        <f t="shared" ref="AO384" si="1481">AO383/AO382</f>
        <v>#DIV/0!</v>
      </c>
      <c r="AP384" s="63"/>
      <c r="AQ384" s="63"/>
      <c r="AR384" s="63"/>
      <c r="AS384" s="63"/>
      <c r="AT384" s="63"/>
      <c r="AU384" s="63"/>
      <c r="AV384" s="63"/>
      <c r="AW384" s="63"/>
      <c r="AX384" s="138"/>
      <c r="AY384" s="138"/>
      <c r="AZ384" s="138"/>
      <c r="BA384" s="138"/>
      <c r="BB384" s="138"/>
      <c r="BC384" s="138"/>
      <c r="BD384" s="138"/>
      <c r="BE384" s="138"/>
      <c r="BF384" s="138"/>
      <c r="BG384" s="138"/>
      <c r="BH384" s="138"/>
      <c r="BI384" s="138"/>
      <c r="BJ384" s="138"/>
      <c r="BK384" s="138"/>
      <c r="BL384" s="138"/>
      <c r="BM384" s="7"/>
      <c r="BN384" s="52">
        <v>32</v>
      </c>
    </row>
    <row r="385" spans="1:66" s="52" customFormat="1" ht="78.75" customHeight="1" x14ac:dyDescent="0.25">
      <c r="A385" s="39"/>
      <c r="B385" s="65"/>
      <c r="C385" s="138"/>
      <c r="D385" s="63">
        <f>+D382+1</f>
        <v>126</v>
      </c>
      <c r="E385" s="63">
        <v>2</v>
      </c>
      <c r="F385" s="63">
        <f>+F88+1</f>
        <v>2</v>
      </c>
      <c r="G385" s="65" t="s">
        <v>279</v>
      </c>
      <c r="H385" s="74">
        <v>1</v>
      </c>
      <c r="I385" s="64"/>
      <c r="J385" s="64"/>
      <c r="K385" s="64" t="s">
        <v>133</v>
      </c>
      <c r="L385" s="65" t="s">
        <v>855</v>
      </c>
      <c r="M385" s="63" t="s">
        <v>298</v>
      </c>
      <c r="N385" s="63" t="s">
        <v>349</v>
      </c>
      <c r="O385" s="63" t="s">
        <v>371</v>
      </c>
      <c r="P385" s="126" t="s">
        <v>12</v>
      </c>
      <c r="Q385" s="262">
        <v>182</v>
      </c>
      <c r="R385" s="262">
        <v>32</v>
      </c>
      <c r="S385" s="72">
        <v>12</v>
      </c>
      <c r="T385" s="278"/>
      <c r="U385" s="278"/>
      <c r="V385" s="278"/>
      <c r="W385" s="278"/>
      <c r="X385" s="278"/>
      <c r="Y385" s="278"/>
      <c r="Z385" s="278"/>
      <c r="AA385" s="278"/>
      <c r="AB385" s="278"/>
      <c r="AC385" s="72">
        <f>SUM(Q385:AB385)</f>
        <v>226</v>
      </c>
      <c r="AD385" s="121"/>
      <c r="AE385" s="121"/>
      <c r="AF385" s="121"/>
      <c r="AG385" s="121"/>
      <c r="AH385" s="121"/>
      <c r="AI385" s="121"/>
      <c r="AJ385" s="121"/>
      <c r="AK385" s="121"/>
      <c r="AL385" s="121"/>
      <c r="AM385" s="121"/>
      <c r="AN385" s="121"/>
      <c r="AO385" s="121"/>
      <c r="AP385" s="63"/>
      <c r="AQ385" s="63"/>
      <c r="AR385" s="63"/>
      <c r="AS385" s="63"/>
      <c r="AT385" s="63"/>
      <c r="AU385" s="63"/>
      <c r="AV385" s="63"/>
      <c r="AW385" s="63"/>
      <c r="AX385" s="138"/>
      <c r="AY385" s="138"/>
      <c r="AZ385" s="138"/>
      <c r="BA385" s="138"/>
      <c r="BB385" s="138"/>
      <c r="BC385" s="138"/>
      <c r="BD385" s="138"/>
      <c r="BE385" s="138"/>
      <c r="BF385" s="138"/>
      <c r="BG385" s="138"/>
      <c r="BH385" s="138"/>
      <c r="BI385" s="138"/>
      <c r="BJ385" s="138"/>
      <c r="BK385" s="138"/>
      <c r="BL385" s="138"/>
      <c r="BM385" s="7"/>
    </row>
    <row r="386" spans="1:66" s="52" customFormat="1" ht="20.100000000000001" customHeight="1" x14ac:dyDescent="0.25">
      <c r="A386" s="39"/>
      <c r="B386" s="65"/>
      <c r="C386" s="138"/>
      <c r="D386" s="63"/>
      <c r="E386" s="63"/>
      <c r="F386" s="63"/>
      <c r="G386" s="65" t="s">
        <v>279</v>
      </c>
      <c r="H386" s="174"/>
      <c r="I386" s="64"/>
      <c r="J386" s="64"/>
      <c r="K386" s="64" t="s">
        <v>133</v>
      </c>
      <c r="L386" s="65" t="s">
        <v>855</v>
      </c>
      <c r="M386" s="63" t="s">
        <v>298</v>
      </c>
      <c r="N386" s="63" t="s">
        <v>349</v>
      </c>
      <c r="O386" s="63" t="s">
        <v>371</v>
      </c>
      <c r="P386" s="126" t="s">
        <v>13</v>
      </c>
      <c r="Q386" s="262">
        <v>182</v>
      </c>
      <c r="R386" s="262">
        <v>32</v>
      </c>
      <c r="S386" s="72">
        <v>12</v>
      </c>
      <c r="T386" s="278"/>
      <c r="U386" s="278"/>
      <c r="V386" s="278"/>
      <c r="W386" s="278"/>
      <c r="X386" s="278"/>
      <c r="Y386" s="278"/>
      <c r="Z386" s="278"/>
      <c r="AA386" s="278"/>
      <c r="AB386" s="278"/>
      <c r="AC386" s="72">
        <f>SUM(Q386:AB386)</f>
        <v>226</v>
      </c>
      <c r="AD386" s="121"/>
      <c r="AE386" s="121"/>
      <c r="AF386" s="121"/>
      <c r="AG386" s="121"/>
      <c r="AH386" s="121"/>
      <c r="AI386" s="121"/>
      <c r="AJ386" s="121"/>
      <c r="AK386" s="121"/>
      <c r="AL386" s="121"/>
      <c r="AM386" s="121"/>
      <c r="AN386" s="121"/>
      <c r="AO386" s="121"/>
      <c r="AP386" s="63" t="s">
        <v>856</v>
      </c>
      <c r="AQ386" s="65"/>
      <c r="AR386" s="63" t="s">
        <v>856</v>
      </c>
      <c r="AS386" s="63"/>
      <c r="AT386" s="63" t="s">
        <v>856</v>
      </c>
      <c r="AU386" s="63"/>
      <c r="AV386" s="63"/>
      <c r="AW386" s="63"/>
      <c r="AX386" s="138"/>
      <c r="AY386" s="138"/>
      <c r="AZ386" s="138"/>
      <c r="BA386" s="138"/>
      <c r="BB386" s="138"/>
      <c r="BC386" s="138"/>
      <c r="BD386" s="138"/>
      <c r="BE386" s="138"/>
      <c r="BF386" s="138"/>
      <c r="BG386" s="138"/>
      <c r="BH386" s="138"/>
      <c r="BI386" s="138"/>
      <c r="BJ386" s="138"/>
      <c r="BK386" s="138"/>
      <c r="BL386" s="138"/>
      <c r="BM386" s="7"/>
    </row>
    <row r="387" spans="1:66" s="52" customFormat="1" ht="20.100000000000001" customHeight="1" x14ac:dyDescent="0.25">
      <c r="A387" s="39"/>
      <c r="B387" s="65"/>
      <c r="C387" s="138"/>
      <c r="D387" s="63"/>
      <c r="E387" s="63"/>
      <c r="F387" s="63"/>
      <c r="G387" s="65" t="s">
        <v>279</v>
      </c>
      <c r="H387" s="174"/>
      <c r="I387" s="64"/>
      <c r="J387" s="64"/>
      <c r="K387" s="64" t="s">
        <v>133</v>
      </c>
      <c r="L387" s="65" t="s">
        <v>855</v>
      </c>
      <c r="M387" s="63" t="s">
        <v>298</v>
      </c>
      <c r="N387" s="63" t="s">
        <v>349</v>
      </c>
      <c r="O387" s="63" t="s">
        <v>371</v>
      </c>
      <c r="P387" s="126" t="s">
        <v>14</v>
      </c>
      <c r="Q387" s="278">
        <f t="shared" ref="Q387:S387" si="1482">+Q386/Q385</f>
        <v>1</v>
      </c>
      <c r="R387" s="278">
        <f t="shared" si="1482"/>
        <v>1</v>
      </c>
      <c r="S387" s="278">
        <f t="shared" si="1482"/>
        <v>1</v>
      </c>
      <c r="T387" s="278" t="e">
        <f t="shared" ref="T387:AB387" si="1483">+T386/T385</f>
        <v>#DIV/0!</v>
      </c>
      <c r="U387" s="278" t="e">
        <f t="shared" si="1483"/>
        <v>#DIV/0!</v>
      </c>
      <c r="V387" s="278" t="e">
        <f t="shared" si="1483"/>
        <v>#DIV/0!</v>
      </c>
      <c r="W387" s="278" t="e">
        <f t="shared" si="1483"/>
        <v>#DIV/0!</v>
      </c>
      <c r="X387" s="278" t="e">
        <f t="shared" si="1483"/>
        <v>#DIV/0!</v>
      </c>
      <c r="Y387" s="278" t="e">
        <f t="shared" si="1483"/>
        <v>#DIV/0!</v>
      </c>
      <c r="Z387" s="278" t="e">
        <f t="shared" si="1483"/>
        <v>#DIV/0!</v>
      </c>
      <c r="AA387" s="278" t="e">
        <f t="shared" si="1483"/>
        <v>#DIV/0!</v>
      </c>
      <c r="AB387" s="278" t="e">
        <f t="shared" si="1483"/>
        <v>#DIV/0!</v>
      </c>
      <c r="AC387" s="278">
        <f>+AC386/AC385</f>
        <v>1</v>
      </c>
      <c r="AD387" s="121"/>
      <c r="AE387" s="121"/>
      <c r="AF387" s="121"/>
      <c r="AG387" s="121"/>
      <c r="AH387" s="121"/>
      <c r="AI387" s="121"/>
      <c r="AJ387" s="121"/>
      <c r="AK387" s="121"/>
      <c r="AL387" s="121"/>
      <c r="AM387" s="121"/>
      <c r="AN387" s="121"/>
      <c r="AO387" s="121"/>
      <c r="AP387" s="63"/>
      <c r="AQ387" s="63"/>
      <c r="AR387" s="63"/>
      <c r="AS387" s="63"/>
      <c r="AT387" s="63"/>
      <c r="AU387" s="63"/>
      <c r="AV387" s="63"/>
      <c r="AW387" s="63"/>
      <c r="AX387" s="138"/>
      <c r="AY387" s="138"/>
      <c r="AZ387" s="138"/>
      <c r="BA387" s="138"/>
      <c r="BB387" s="138"/>
      <c r="BC387" s="138"/>
      <c r="BD387" s="138"/>
      <c r="BE387" s="138"/>
      <c r="BF387" s="138"/>
      <c r="BG387" s="138"/>
      <c r="BH387" s="138"/>
      <c r="BI387" s="138"/>
      <c r="BJ387" s="138"/>
      <c r="BK387" s="138"/>
      <c r="BL387" s="138"/>
      <c r="BM387" s="7"/>
      <c r="BN387" s="52">
        <v>33</v>
      </c>
    </row>
    <row r="388" spans="1:66" ht="53.25" customHeight="1" x14ac:dyDescent="0.25">
      <c r="A388" s="39"/>
      <c r="B388" s="65" t="s">
        <v>100</v>
      </c>
      <c r="C388" s="138"/>
      <c r="D388" s="63">
        <f>+D385+1</f>
        <v>127</v>
      </c>
      <c r="E388" s="63">
        <v>83</v>
      </c>
      <c r="F388" s="63">
        <v>3</v>
      </c>
      <c r="G388" s="64" t="s">
        <v>197</v>
      </c>
      <c r="H388" s="63">
        <v>2</v>
      </c>
      <c r="I388" s="64" t="s">
        <v>45</v>
      </c>
      <c r="J388" s="64" t="s">
        <v>107</v>
      </c>
      <c r="K388" s="64" t="s">
        <v>120</v>
      </c>
      <c r="L388" s="63" t="s">
        <v>442</v>
      </c>
      <c r="M388" s="63" t="s">
        <v>298</v>
      </c>
      <c r="N388" s="63" t="s">
        <v>349</v>
      </c>
      <c r="O388" s="63" t="s">
        <v>350</v>
      </c>
      <c r="P388" s="126" t="s">
        <v>12</v>
      </c>
      <c r="Q388" s="72">
        <v>0</v>
      </c>
      <c r="R388" s="72">
        <v>0</v>
      </c>
      <c r="S388" s="72">
        <v>0</v>
      </c>
      <c r="T388" s="124"/>
      <c r="U388" s="124"/>
      <c r="V388" s="72">
        <v>1</v>
      </c>
      <c r="W388" s="124"/>
      <c r="X388" s="124"/>
      <c r="Y388" s="124"/>
      <c r="Z388" s="367"/>
      <c r="AA388" s="124"/>
      <c r="AB388" s="72">
        <v>1</v>
      </c>
      <c r="AC388" s="72">
        <f>SUM(Q388:AB388)</f>
        <v>2</v>
      </c>
      <c r="AD388" s="294">
        <f>+Q388</f>
        <v>0</v>
      </c>
      <c r="AE388" s="315">
        <f>SUM($Q$10:R388)</f>
        <v>54153.850283110827</v>
      </c>
      <c r="AF388" s="315">
        <f>SUM($Q$10:S388)</f>
        <v>92374.917137086086</v>
      </c>
      <c r="AG388" s="315" t="e">
        <f>SUM($Q$10:T388)</f>
        <v>#DIV/0!</v>
      </c>
      <c r="AH388" s="315" t="e">
        <f>SUM($Q$10:U388)</f>
        <v>#DIV/0!</v>
      </c>
      <c r="AI388" s="315" t="e">
        <f>SUM($Q$10:V388)</f>
        <v>#DIV/0!</v>
      </c>
      <c r="AJ388" s="315" t="e">
        <f>SUM($Q$10:W388)</f>
        <v>#DIV/0!</v>
      </c>
      <c r="AK388" s="315" t="e">
        <f>SUM($Q$10:X388)</f>
        <v>#DIV/0!</v>
      </c>
      <c r="AL388" s="315" t="e">
        <f>SUM($Q$10:Y388)</f>
        <v>#DIV/0!</v>
      </c>
      <c r="AM388" s="315" t="e">
        <f>SUM($Q$10:Z388)</f>
        <v>#DIV/0!</v>
      </c>
      <c r="AN388" s="315" t="e">
        <f>SUM($Q$10:AA388)</f>
        <v>#DIV/0!</v>
      </c>
      <c r="AO388" s="315" t="e">
        <f>SUM($Q$10:AB388)</f>
        <v>#DIV/0!</v>
      </c>
      <c r="AP388" s="63"/>
      <c r="AQ388" s="63"/>
      <c r="AR388" s="63"/>
      <c r="AS388" s="63"/>
      <c r="AT388" s="63"/>
      <c r="AU388" s="63"/>
      <c r="AV388" s="63"/>
      <c r="AW388" s="63"/>
      <c r="AX388" s="138"/>
      <c r="AY388" s="138"/>
      <c r="AZ388" s="138"/>
      <c r="BA388" s="138"/>
      <c r="BB388" s="138"/>
      <c r="BC388" s="138"/>
      <c r="BD388" s="138"/>
      <c r="BE388" s="138"/>
      <c r="BF388" s="138"/>
      <c r="BG388" s="138"/>
      <c r="BH388" s="138"/>
      <c r="BI388" s="138"/>
      <c r="BJ388" s="138"/>
      <c r="BK388" s="138"/>
      <c r="BL388" s="138"/>
      <c r="BM388" s="7"/>
      <c r="BN388" s="26"/>
    </row>
    <row r="389" spans="1:66" s="52" customFormat="1" ht="20.100000000000001" customHeight="1" x14ac:dyDescent="0.25">
      <c r="A389" s="39"/>
      <c r="B389" s="65"/>
      <c r="C389" s="138"/>
      <c r="D389" s="63"/>
      <c r="E389" s="63"/>
      <c r="F389" s="63"/>
      <c r="G389" s="64" t="s">
        <v>197</v>
      </c>
      <c r="H389" s="63"/>
      <c r="I389" s="64"/>
      <c r="J389" s="64"/>
      <c r="K389" s="64" t="s">
        <v>120</v>
      </c>
      <c r="L389" s="63" t="s">
        <v>442</v>
      </c>
      <c r="M389" s="63" t="s">
        <v>298</v>
      </c>
      <c r="N389" s="63" t="s">
        <v>349</v>
      </c>
      <c r="O389" s="63" t="s">
        <v>350</v>
      </c>
      <c r="P389" s="126" t="s">
        <v>13</v>
      </c>
      <c r="Q389" s="72">
        <v>0</v>
      </c>
      <c r="R389" s="72">
        <v>0</v>
      </c>
      <c r="S389" s="72">
        <v>0</v>
      </c>
      <c r="T389" s="124"/>
      <c r="U389" s="124"/>
      <c r="V389" s="124"/>
      <c r="W389" s="124"/>
      <c r="X389" s="124"/>
      <c r="Y389" s="124"/>
      <c r="Z389" s="367"/>
      <c r="AA389" s="124"/>
      <c r="AB389" s="124"/>
      <c r="AC389" s="72">
        <f>SUM(Q389:AB389)</f>
        <v>0</v>
      </c>
      <c r="AD389" s="294">
        <f>+Q389</f>
        <v>0</v>
      </c>
      <c r="AE389" s="315">
        <f>SUM($Q$11:R389)</f>
        <v>54153.850283110827</v>
      </c>
      <c r="AF389" s="315">
        <f>SUM($Q$11:S389)</f>
        <v>92374.917137086086</v>
      </c>
      <c r="AG389" s="315" t="e">
        <f>SUM($Q$11:T389)</f>
        <v>#DIV/0!</v>
      </c>
      <c r="AH389" s="315" t="e">
        <f>SUM($Q$11:U389)</f>
        <v>#DIV/0!</v>
      </c>
      <c r="AI389" s="315" t="e">
        <f>SUM($Q$11:V389)</f>
        <v>#DIV/0!</v>
      </c>
      <c r="AJ389" s="315" t="e">
        <f>SUM($Q$11:W389)</f>
        <v>#DIV/0!</v>
      </c>
      <c r="AK389" s="315" t="e">
        <f>SUM($Q$11:X389)</f>
        <v>#DIV/0!</v>
      </c>
      <c r="AL389" s="315" t="e">
        <f>SUM($Q$11:Y389)</f>
        <v>#DIV/0!</v>
      </c>
      <c r="AM389" s="315" t="e">
        <f>SUM($Q$11:Z389)</f>
        <v>#DIV/0!</v>
      </c>
      <c r="AN389" s="315" t="e">
        <f>SUM($Q$11:AA389)</f>
        <v>#DIV/0!</v>
      </c>
      <c r="AO389" s="315" t="e">
        <f>SUM($Q$11:AB389)</f>
        <v>#DIV/0!</v>
      </c>
      <c r="AP389" s="63"/>
      <c r="AQ389" s="63"/>
      <c r="AR389" s="63"/>
      <c r="AS389" s="63"/>
      <c r="AT389" s="63"/>
      <c r="AU389" s="63"/>
      <c r="AV389" s="63"/>
      <c r="AW389" s="63"/>
      <c r="AX389" s="138"/>
      <c r="AY389" s="138"/>
      <c r="AZ389" s="138"/>
      <c r="BA389" s="138"/>
      <c r="BB389" s="138"/>
      <c r="BC389" s="138"/>
      <c r="BD389" s="138"/>
      <c r="BE389" s="138"/>
      <c r="BF389" s="138"/>
      <c r="BG389" s="138"/>
      <c r="BH389" s="138"/>
      <c r="BI389" s="138"/>
      <c r="BJ389" s="138"/>
      <c r="BK389" s="138"/>
      <c r="BL389" s="138"/>
      <c r="BM389" s="7"/>
    </row>
    <row r="390" spans="1:66" s="52" customFormat="1" ht="20.100000000000001" customHeight="1" x14ac:dyDescent="0.25">
      <c r="A390" s="39"/>
      <c r="B390" s="65"/>
      <c r="C390" s="138"/>
      <c r="D390" s="63"/>
      <c r="E390" s="63"/>
      <c r="F390" s="63"/>
      <c r="G390" s="64" t="s">
        <v>197</v>
      </c>
      <c r="H390" s="63"/>
      <c r="I390" s="64"/>
      <c r="J390" s="64"/>
      <c r="K390" s="64" t="s">
        <v>120</v>
      </c>
      <c r="L390" s="63" t="s">
        <v>442</v>
      </c>
      <c r="M390" s="63" t="s">
        <v>298</v>
      </c>
      <c r="N390" s="63" t="s">
        <v>349</v>
      </c>
      <c r="O390" s="63" t="s">
        <v>350</v>
      </c>
      <c r="P390" s="126" t="s">
        <v>14</v>
      </c>
      <c r="Q390" s="278">
        <v>0</v>
      </c>
      <c r="R390" s="278">
        <v>0</v>
      </c>
      <c r="S390" s="278">
        <v>0</v>
      </c>
      <c r="T390" s="278" t="e">
        <f t="shared" ref="T390:AB390" si="1484">+T389/T388</f>
        <v>#DIV/0!</v>
      </c>
      <c r="U390" s="278" t="e">
        <f t="shared" si="1484"/>
        <v>#DIV/0!</v>
      </c>
      <c r="V390" s="278">
        <f t="shared" si="1484"/>
        <v>0</v>
      </c>
      <c r="W390" s="278" t="e">
        <f t="shared" si="1484"/>
        <v>#DIV/0!</v>
      </c>
      <c r="X390" s="278" t="e">
        <f t="shared" si="1484"/>
        <v>#DIV/0!</v>
      </c>
      <c r="Y390" s="278" t="e">
        <f t="shared" si="1484"/>
        <v>#DIV/0!</v>
      </c>
      <c r="Z390" s="278" t="e">
        <f t="shared" si="1484"/>
        <v>#DIV/0!</v>
      </c>
      <c r="AA390" s="278" t="e">
        <f t="shared" si="1484"/>
        <v>#DIV/0!</v>
      </c>
      <c r="AB390" s="278">
        <f t="shared" si="1484"/>
        <v>0</v>
      </c>
      <c r="AC390" s="278">
        <f>+AC389/AC388</f>
        <v>0</v>
      </c>
      <c r="AD390" s="121" t="e">
        <f>AD389/AD388</f>
        <v>#DIV/0!</v>
      </c>
      <c r="AE390" s="121">
        <f t="shared" ref="AE390" si="1485">AE389/AE388</f>
        <v>1</v>
      </c>
      <c r="AF390" s="121">
        <f t="shared" ref="AF390" si="1486">AF389/AF388</f>
        <v>1</v>
      </c>
      <c r="AG390" s="121" t="e">
        <f t="shared" ref="AG390" si="1487">AG389/AG388</f>
        <v>#DIV/0!</v>
      </c>
      <c r="AH390" s="121" t="e">
        <f t="shared" ref="AH390" si="1488">AH389/AH388</f>
        <v>#DIV/0!</v>
      </c>
      <c r="AI390" s="121" t="e">
        <f t="shared" ref="AI390" si="1489">AI389/AI388</f>
        <v>#DIV/0!</v>
      </c>
      <c r="AJ390" s="121" t="e">
        <f t="shared" ref="AJ390" si="1490">AJ389/AJ388</f>
        <v>#DIV/0!</v>
      </c>
      <c r="AK390" s="121" t="e">
        <f t="shared" ref="AK390" si="1491">AK389/AK388</f>
        <v>#DIV/0!</v>
      </c>
      <c r="AL390" s="121" t="e">
        <f t="shared" ref="AL390" si="1492">AL389/AL388</f>
        <v>#DIV/0!</v>
      </c>
      <c r="AM390" s="121" t="e">
        <f t="shared" ref="AM390" si="1493">AM389/AM388</f>
        <v>#DIV/0!</v>
      </c>
      <c r="AN390" s="121" t="e">
        <f t="shared" ref="AN390" si="1494">AN389/AN388</f>
        <v>#DIV/0!</v>
      </c>
      <c r="AO390" s="121" t="e">
        <f t="shared" ref="AO390" si="1495">AO389/AO388</f>
        <v>#DIV/0!</v>
      </c>
      <c r="AP390" s="63"/>
      <c r="AQ390" s="63"/>
      <c r="AR390" s="63"/>
      <c r="AS390" s="63"/>
      <c r="AT390" s="63"/>
      <c r="AU390" s="63"/>
      <c r="AV390" s="63"/>
      <c r="AW390" s="63"/>
      <c r="AX390" s="138"/>
      <c r="AY390" s="138"/>
      <c r="AZ390" s="138"/>
      <c r="BA390" s="138"/>
      <c r="BB390" s="138"/>
      <c r="BC390" s="138"/>
      <c r="BD390" s="138"/>
      <c r="BE390" s="138"/>
      <c r="BF390" s="138"/>
      <c r="BG390" s="138"/>
      <c r="BH390" s="138"/>
      <c r="BI390" s="138"/>
      <c r="BJ390" s="138"/>
      <c r="BK390" s="138"/>
      <c r="BL390" s="138"/>
      <c r="BM390" s="7"/>
    </row>
    <row r="391" spans="1:66" ht="48.75" customHeight="1" x14ac:dyDescent="0.25">
      <c r="A391" s="39"/>
      <c r="B391" s="65" t="s">
        <v>100</v>
      </c>
      <c r="C391" s="138"/>
      <c r="D391" s="63">
        <f>+D388+1</f>
        <v>128</v>
      </c>
      <c r="E391" s="63">
        <v>84</v>
      </c>
      <c r="F391" s="63">
        <v>4</v>
      </c>
      <c r="G391" s="64" t="s">
        <v>198</v>
      </c>
      <c r="H391" s="63">
        <v>6</v>
      </c>
      <c r="I391" s="64" t="s">
        <v>45</v>
      </c>
      <c r="J391" s="64" t="s">
        <v>107</v>
      </c>
      <c r="K391" s="64" t="s">
        <v>120</v>
      </c>
      <c r="L391" s="63" t="s">
        <v>443</v>
      </c>
      <c r="M391" s="63" t="s">
        <v>298</v>
      </c>
      <c r="N391" s="63" t="s">
        <v>349</v>
      </c>
      <c r="O391" s="63" t="s">
        <v>350</v>
      </c>
      <c r="P391" s="126" t="s">
        <v>12</v>
      </c>
      <c r="Q391" s="72">
        <v>0</v>
      </c>
      <c r="R391" s="72">
        <v>0</v>
      </c>
      <c r="S391" s="72">
        <v>1</v>
      </c>
      <c r="T391" s="72"/>
      <c r="U391" s="72">
        <v>1</v>
      </c>
      <c r="V391" s="72">
        <v>1</v>
      </c>
      <c r="W391" s="72">
        <v>1</v>
      </c>
      <c r="X391" s="72"/>
      <c r="Y391" s="72">
        <v>1</v>
      </c>
      <c r="Z391" s="372"/>
      <c r="AA391" s="72">
        <v>1</v>
      </c>
      <c r="AB391" s="124"/>
      <c r="AC391" s="72">
        <f>SUM(Q391:AB391)</f>
        <v>6</v>
      </c>
      <c r="AD391" s="294">
        <f>+Q391</f>
        <v>0</v>
      </c>
      <c r="AE391" s="315">
        <f>SUM($Q$10:R391)</f>
        <v>54153.850283110827</v>
      </c>
      <c r="AF391" s="315">
        <f>SUM($Q$10:S391)</f>
        <v>92375.917137086086</v>
      </c>
      <c r="AG391" s="315" t="e">
        <f>SUM($Q$10:T391)</f>
        <v>#DIV/0!</v>
      </c>
      <c r="AH391" s="315" t="e">
        <f>SUM($Q$10:U391)</f>
        <v>#DIV/0!</v>
      </c>
      <c r="AI391" s="315" t="e">
        <f>SUM($Q$10:V391)</f>
        <v>#DIV/0!</v>
      </c>
      <c r="AJ391" s="315" t="e">
        <f>SUM($Q$10:W391)</f>
        <v>#DIV/0!</v>
      </c>
      <c r="AK391" s="315" t="e">
        <f>SUM($Q$10:X391)</f>
        <v>#DIV/0!</v>
      </c>
      <c r="AL391" s="315" t="e">
        <f>SUM($Q$10:Y391)</f>
        <v>#DIV/0!</v>
      </c>
      <c r="AM391" s="315" t="e">
        <f>SUM($Q$10:Z391)</f>
        <v>#DIV/0!</v>
      </c>
      <c r="AN391" s="315" t="e">
        <f>SUM($Q$10:AA391)</f>
        <v>#DIV/0!</v>
      </c>
      <c r="AO391" s="315" t="e">
        <f>SUM($Q$10:AB391)</f>
        <v>#DIV/0!</v>
      </c>
      <c r="AP391" s="63"/>
      <c r="AQ391" s="63"/>
      <c r="AR391" s="63"/>
      <c r="AS391" s="63"/>
      <c r="AT391" s="63"/>
      <c r="AU391" s="63"/>
      <c r="AV391" s="63"/>
      <c r="AW391" s="63"/>
      <c r="AX391" s="138"/>
      <c r="AY391" s="138"/>
      <c r="AZ391" s="138"/>
      <c r="BA391" s="138"/>
      <c r="BB391" s="138"/>
      <c r="BC391" s="138"/>
      <c r="BD391" s="138"/>
      <c r="BE391" s="138"/>
      <c r="BF391" s="138"/>
      <c r="BG391" s="138"/>
      <c r="BH391" s="138"/>
      <c r="BI391" s="138"/>
      <c r="BJ391" s="138"/>
      <c r="BK391" s="138"/>
      <c r="BL391" s="138"/>
      <c r="BM391" s="7"/>
      <c r="BN391" s="26"/>
    </row>
    <row r="392" spans="1:66" s="52" customFormat="1" ht="20.100000000000001" customHeight="1" x14ac:dyDescent="0.25">
      <c r="A392" s="39"/>
      <c r="B392" s="65"/>
      <c r="C392" s="138"/>
      <c r="D392" s="63"/>
      <c r="E392" s="63"/>
      <c r="F392" s="63"/>
      <c r="G392" s="64" t="s">
        <v>198</v>
      </c>
      <c r="H392" s="63"/>
      <c r="I392" s="64"/>
      <c r="J392" s="64"/>
      <c r="K392" s="64" t="s">
        <v>120</v>
      </c>
      <c r="L392" s="63" t="s">
        <v>443</v>
      </c>
      <c r="M392" s="63" t="s">
        <v>298</v>
      </c>
      <c r="N392" s="63" t="s">
        <v>349</v>
      </c>
      <c r="O392" s="63" t="s">
        <v>350</v>
      </c>
      <c r="P392" s="126" t="s">
        <v>13</v>
      </c>
      <c r="Q392" s="72">
        <v>0</v>
      </c>
      <c r="R392" s="72">
        <v>0</v>
      </c>
      <c r="S392" s="72">
        <v>1</v>
      </c>
      <c r="T392" s="124"/>
      <c r="U392" s="124"/>
      <c r="V392" s="124"/>
      <c r="W392" s="124"/>
      <c r="X392" s="124"/>
      <c r="Y392" s="124"/>
      <c r="Z392" s="367"/>
      <c r="AA392" s="124"/>
      <c r="AB392" s="124"/>
      <c r="AC392" s="72">
        <f>SUM(Q392:AB392)</f>
        <v>1</v>
      </c>
      <c r="AD392" s="294">
        <f>+Q392</f>
        <v>0</v>
      </c>
      <c r="AE392" s="315">
        <f>SUM($Q$11:R392)</f>
        <v>54153.850283110827</v>
      </c>
      <c r="AF392" s="315">
        <f>SUM($Q$11:S392)</f>
        <v>92376.917137086086</v>
      </c>
      <c r="AG392" s="315" t="e">
        <f>SUM($Q$11:T392)</f>
        <v>#DIV/0!</v>
      </c>
      <c r="AH392" s="315" t="e">
        <f>SUM($Q$11:U392)</f>
        <v>#DIV/0!</v>
      </c>
      <c r="AI392" s="315" t="e">
        <f>SUM($Q$11:V392)</f>
        <v>#DIV/0!</v>
      </c>
      <c r="AJ392" s="315" t="e">
        <f>SUM($Q$11:W392)</f>
        <v>#DIV/0!</v>
      </c>
      <c r="AK392" s="315" t="e">
        <f>SUM($Q$11:X392)</f>
        <v>#DIV/0!</v>
      </c>
      <c r="AL392" s="315" t="e">
        <f>SUM($Q$11:Y392)</f>
        <v>#DIV/0!</v>
      </c>
      <c r="AM392" s="315" t="e">
        <f>SUM($Q$11:Z392)</f>
        <v>#DIV/0!</v>
      </c>
      <c r="AN392" s="315" t="e">
        <f>SUM($Q$11:AA392)</f>
        <v>#DIV/0!</v>
      </c>
      <c r="AO392" s="315" t="e">
        <f>SUM($Q$11:AB392)</f>
        <v>#DIV/0!</v>
      </c>
      <c r="AP392" s="63" t="s">
        <v>509</v>
      </c>
      <c r="AQ392" s="63"/>
      <c r="AR392" s="63"/>
      <c r="AS392" s="63"/>
      <c r="AT392" s="63"/>
      <c r="AU392" s="63" t="s">
        <v>950</v>
      </c>
      <c r="AV392" s="63"/>
      <c r="AW392" s="63"/>
      <c r="AX392" s="138"/>
      <c r="AY392" s="138"/>
      <c r="AZ392" s="138"/>
      <c r="BA392" s="138"/>
      <c r="BB392" s="138"/>
      <c r="BC392" s="138"/>
      <c r="BD392" s="138"/>
      <c r="BE392" s="138"/>
      <c r="BF392" s="138"/>
      <c r="BG392" s="138"/>
      <c r="BH392" s="138"/>
      <c r="BI392" s="138"/>
      <c r="BJ392" s="138"/>
      <c r="BK392" s="138"/>
      <c r="BL392" s="138"/>
      <c r="BM392" s="7"/>
    </row>
    <row r="393" spans="1:66" s="52" customFormat="1" ht="20.100000000000001" customHeight="1" x14ac:dyDescent="0.25">
      <c r="A393" s="39"/>
      <c r="B393" s="65"/>
      <c r="C393" s="138"/>
      <c r="D393" s="63"/>
      <c r="E393" s="63"/>
      <c r="F393" s="63"/>
      <c r="G393" s="64" t="s">
        <v>198</v>
      </c>
      <c r="H393" s="63"/>
      <c r="I393" s="64"/>
      <c r="J393" s="64"/>
      <c r="K393" s="64" t="s">
        <v>120</v>
      </c>
      <c r="L393" s="63" t="s">
        <v>443</v>
      </c>
      <c r="M393" s="63" t="s">
        <v>298</v>
      </c>
      <c r="N393" s="63" t="s">
        <v>349</v>
      </c>
      <c r="O393" s="63" t="s">
        <v>350</v>
      </c>
      <c r="P393" s="126" t="s">
        <v>14</v>
      </c>
      <c r="Q393" s="278">
        <v>0</v>
      </c>
      <c r="R393" s="278">
        <v>0</v>
      </c>
      <c r="S393" s="278">
        <f t="shared" ref="S393:AB393" si="1496">+S392/S391</f>
        <v>1</v>
      </c>
      <c r="T393" s="278" t="e">
        <f t="shared" si="1496"/>
        <v>#DIV/0!</v>
      </c>
      <c r="U393" s="278">
        <f t="shared" si="1496"/>
        <v>0</v>
      </c>
      <c r="V393" s="278">
        <f t="shared" si="1496"/>
        <v>0</v>
      </c>
      <c r="W393" s="278">
        <f t="shared" si="1496"/>
        <v>0</v>
      </c>
      <c r="X393" s="278" t="e">
        <f t="shared" si="1496"/>
        <v>#DIV/0!</v>
      </c>
      <c r="Y393" s="278">
        <f t="shared" si="1496"/>
        <v>0</v>
      </c>
      <c r="Z393" s="278" t="e">
        <f t="shared" si="1496"/>
        <v>#DIV/0!</v>
      </c>
      <c r="AA393" s="278">
        <f t="shared" si="1496"/>
        <v>0</v>
      </c>
      <c r="AB393" s="278" t="e">
        <f t="shared" si="1496"/>
        <v>#DIV/0!</v>
      </c>
      <c r="AC393" s="278">
        <f>+AC392/AC391</f>
        <v>0.16666666666666666</v>
      </c>
      <c r="AD393" s="121" t="e">
        <f>AD392/AD391</f>
        <v>#DIV/0!</v>
      </c>
      <c r="AE393" s="121">
        <f t="shared" ref="AE393" si="1497">AE392/AE391</f>
        <v>1</v>
      </c>
      <c r="AF393" s="121">
        <f t="shared" ref="AF393" si="1498">AF392/AF391</f>
        <v>1.0000108253323052</v>
      </c>
      <c r="AG393" s="121" t="e">
        <f t="shared" ref="AG393" si="1499">AG392/AG391</f>
        <v>#DIV/0!</v>
      </c>
      <c r="AH393" s="121" t="e">
        <f t="shared" ref="AH393" si="1500">AH392/AH391</f>
        <v>#DIV/0!</v>
      </c>
      <c r="AI393" s="121" t="e">
        <f t="shared" ref="AI393" si="1501">AI392/AI391</f>
        <v>#DIV/0!</v>
      </c>
      <c r="AJ393" s="121" t="e">
        <f t="shared" ref="AJ393" si="1502">AJ392/AJ391</f>
        <v>#DIV/0!</v>
      </c>
      <c r="AK393" s="121" t="e">
        <f t="shared" ref="AK393" si="1503">AK392/AK391</f>
        <v>#DIV/0!</v>
      </c>
      <c r="AL393" s="121" t="e">
        <f t="shared" ref="AL393" si="1504">AL392/AL391</f>
        <v>#DIV/0!</v>
      </c>
      <c r="AM393" s="121" t="e">
        <f t="shared" ref="AM393" si="1505">AM392/AM391</f>
        <v>#DIV/0!</v>
      </c>
      <c r="AN393" s="121" t="e">
        <f t="shared" ref="AN393" si="1506">AN392/AN391</f>
        <v>#DIV/0!</v>
      </c>
      <c r="AO393" s="121" t="e">
        <f t="shared" ref="AO393" si="1507">AO392/AO391</f>
        <v>#DIV/0!</v>
      </c>
      <c r="AP393" s="63"/>
      <c r="AQ393" s="63"/>
      <c r="AR393" s="63"/>
      <c r="AS393" s="63"/>
      <c r="AT393" s="63"/>
      <c r="AU393" s="63"/>
      <c r="AV393" s="63"/>
      <c r="AW393" s="63"/>
      <c r="AX393" s="138"/>
      <c r="AY393" s="138"/>
      <c r="AZ393" s="138"/>
      <c r="BA393" s="138"/>
      <c r="BB393" s="138"/>
      <c r="BC393" s="138"/>
      <c r="BD393" s="138"/>
      <c r="BE393" s="138"/>
      <c r="BF393" s="138"/>
      <c r="BG393" s="138"/>
      <c r="BH393" s="138"/>
      <c r="BI393" s="138"/>
      <c r="BJ393" s="138"/>
      <c r="BK393" s="138"/>
      <c r="BL393" s="138"/>
      <c r="BM393" s="7"/>
    </row>
    <row r="394" spans="1:66" ht="83.25" customHeight="1" x14ac:dyDescent="0.25">
      <c r="A394" s="39"/>
      <c r="B394" s="65" t="s">
        <v>100</v>
      </c>
      <c r="C394" s="138"/>
      <c r="D394" s="63">
        <f>+D391+1</f>
        <v>129</v>
      </c>
      <c r="E394" s="63">
        <v>85</v>
      </c>
      <c r="F394" s="63">
        <v>5</v>
      </c>
      <c r="G394" s="64" t="s">
        <v>199</v>
      </c>
      <c r="H394" s="63">
        <v>2</v>
      </c>
      <c r="I394" s="64" t="s">
        <v>45</v>
      </c>
      <c r="J394" s="64" t="s">
        <v>107</v>
      </c>
      <c r="K394" s="64" t="s">
        <v>120</v>
      </c>
      <c r="L394" s="63" t="s">
        <v>444</v>
      </c>
      <c r="M394" s="63" t="s">
        <v>298</v>
      </c>
      <c r="N394" s="63" t="s">
        <v>349</v>
      </c>
      <c r="O394" s="63" t="s">
        <v>350</v>
      </c>
      <c r="P394" s="126" t="s">
        <v>12</v>
      </c>
      <c r="Q394" s="72">
        <v>0</v>
      </c>
      <c r="R394" s="72">
        <v>0</v>
      </c>
      <c r="S394" s="72">
        <v>0</v>
      </c>
      <c r="T394" s="124"/>
      <c r="U394" s="124"/>
      <c r="V394" s="124">
        <v>1</v>
      </c>
      <c r="W394" s="124"/>
      <c r="X394" s="124"/>
      <c r="Y394" s="124"/>
      <c r="Z394" s="367"/>
      <c r="AA394" s="124"/>
      <c r="AB394" s="124">
        <v>1</v>
      </c>
      <c r="AC394" s="72">
        <f>SUM(Q394:AB394)</f>
        <v>2</v>
      </c>
      <c r="AD394" s="294">
        <f>+Q394</f>
        <v>0</v>
      </c>
      <c r="AE394" s="315">
        <f>SUM($Q$10:R394)</f>
        <v>54153.850283110827</v>
      </c>
      <c r="AF394" s="315">
        <f>SUM($Q$10:S394)</f>
        <v>92377.917137086086</v>
      </c>
      <c r="AG394" s="315" t="e">
        <f>SUM($Q$10:T394)</f>
        <v>#DIV/0!</v>
      </c>
      <c r="AH394" s="315" t="e">
        <f>SUM($Q$10:U394)</f>
        <v>#DIV/0!</v>
      </c>
      <c r="AI394" s="315" t="e">
        <f>SUM($Q$10:V394)</f>
        <v>#DIV/0!</v>
      </c>
      <c r="AJ394" s="315" t="e">
        <f>SUM($Q$10:W394)</f>
        <v>#DIV/0!</v>
      </c>
      <c r="AK394" s="315" t="e">
        <f>SUM($Q$10:X394)</f>
        <v>#DIV/0!</v>
      </c>
      <c r="AL394" s="315" t="e">
        <f>SUM($Q$10:Y394)</f>
        <v>#DIV/0!</v>
      </c>
      <c r="AM394" s="315" t="e">
        <f>SUM($Q$10:Z394)</f>
        <v>#DIV/0!</v>
      </c>
      <c r="AN394" s="315" t="e">
        <f>SUM($Q$10:AA394)</f>
        <v>#DIV/0!</v>
      </c>
      <c r="AO394" s="315" t="e">
        <f>SUM($Q$10:AB394)</f>
        <v>#DIV/0!</v>
      </c>
      <c r="AP394" s="63"/>
      <c r="AQ394" s="63"/>
      <c r="AR394" s="63"/>
      <c r="AS394" s="63"/>
      <c r="AT394" s="63"/>
      <c r="AU394" s="63"/>
      <c r="AV394" s="63"/>
      <c r="AW394" s="63"/>
      <c r="AX394" s="138"/>
      <c r="AY394" s="138"/>
      <c r="AZ394" s="138"/>
      <c r="BA394" s="138"/>
      <c r="BB394" s="138"/>
      <c r="BC394" s="138"/>
      <c r="BD394" s="138"/>
      <c r="BE394" s="138"/>
      <c r="BF394" s="138"/>
      <c r="BG394" s="138"/>
      <c r="BH394" s="138"/>
      <c r="BI394" s="138"/>
      <c r="BJ394" s="138"/>
      <c r="BK394" s="138"/>
      <c r="BL394" s="138"/>
      <c r="BM394" s="7"/>
      <c r="BN394" s="26"/>
    </row>
    <row r="395" spans="1:66" s="52" customFormat="1" ht="20.100000000000001" customHeight="1" x14ac:dyDescent="0.25">
      <c r="A395" s="39"/>
      <c r="B395" s="65"/>
      <c r="C395" s="138"/>
      <c r="D395" s="63"/>
      <c r="E395" s="63"/>
      <c r="F395" s="63"/>
      <c r="G395" s="64" t="s">
        <v>199</v>
      </c>
      <c r="H395" s="63"/>
      <c r="I395" s="64"/>
      <c r="J395" s="64"/>
      <c r="K395" s="64" t="s">
        <v>120</v>
      </c>
      <c r="L395" s="63" t="s">
        <v>444</v>
      </c>
      <c r="M395" s="63" t="s">
        <v>298</v>
      </c>
      <c r="N395" s="63" t="s">
        <v>349</v>
      </c>
      <c r="O395" s="63" t="s">
        <v>350</v>
      </c>
      <c r="P395" s="126" t="s">
        <v>13</v>
      </c>
      <c r="Q395" s="72">
        <v>0</v>
      </c>
      <c r="R395" s="72">
        <v>0</v>
      </c>
      <c r="S395" s="72">
        <v>0</v>
      </c>
      <c r="T395" s="124"/>
      <c r="U395" s="124"/>
      <c r="V395" s="124"/>
      <c r="W395" s="124"/>
      <c r="X395" s="124"/>
      <c r="Y395" s="124"/>
      <c r="Z395" s="367"/>
      <c r="AA395" s="124"/>
      <c r="AB395" s="124"/>
      <c r="AC395" s="295">
        <f>SUM(Q395:AB395)</f>
        <v>0</v>
      </c>
      <c r="AD395" s="294">
        <f>+Q395</f>
        <v>0</v>
      </c>
      <c r="AE395" s="315">
        <f>SUM($Q$11:R395)</f>
        <v>54153.850283110827</v>
      </c>
      <c r="AF395" s="315">
        <f>SUM($Q$11:S395)</f>
        <v>92377.917137086086</v>
      </c>
      <c r="AG395" s="315" t="e">
        <f>SUM($Q$11:T395)</f>
        <v>#DIV/0!</v>
      </c>
      <c r="AH395" s="315" t="e">
        <f>SUM($Q$11:U395)</f>
        <v>#DIV/0!</v>
      </c>
      <c r="AI395" s="315" t="e">
        <f>SUM($Q$11:V395)</f>
        <v>#DIV/0!</v>
      </c>
      <c r="AJ395" s="315" t="e">
        <f>SUM($Q$11:W395)</f>
        <v>#DIV/0!</v>
      </c>
      <c r="AK395" s="315" t="e">
        <f>SUM($Q$11:X395)</f>
        <v>#DIV/0!</v>
      </c>
      <c r="AL395" s="315" t="e">
        <f>SUM($Q$11:Y395)</f>
        <v>#DIV/0!</v>
      </c>
      <c r="AM395" s="315" t="e">
        <f>SUM($Q$11:Z395)</f>
        <v>#DIV/0!</v>
      </c>
      <c r="AN395" s="315" t="e">
        <f>SUM($Q$11:AA395)</f>
        <v>#DIV/0!</v>
      </c>
      <c r="AO395" s="315" t="e">
        <f>SUM($Q$11:AB395)</f>
        <v>#DIV/0!</v>
      </c>
      <c r="AP395" s="63"/>
      <c r="AQ395" s="63"/>
      <c r="AR395" s="63"/>
      <c r="AS395" s="63"/>
      <c r="AT395" s="63"/>
      <c r="AU395" s="63"/>
      <c r="AV395" s="63"/>
      <c r="AW395" s="63"/>
      <c r="AX395" s="138"/>
      <c r="AY395" s="138"/>
      <c r="AZ395" s="138"/>
      <c r="BA395" s="138"/>
      <c r="BB395" s="138"/>
      <c r="BC395" s="138"/>
      <c r="BD395" s="138"/>
      <c r="BE395" s="138"/>
      <c r="BF395" s="138"/>
      <c r="BG395" s="138"/>
      <c r="BH395" s="138"/>
      <c r="BI395" s="138"/>
      <c r="BJ395" s="138"/>
      <c r="BK395" s="138"/>
      <c r="BL395" s="138"/>
      <c r="BM395" s="7"/>
    </row>
    <row r="396" spans="1:66" s="52" customFormat="1" ht="20.100000000000001" customHeight="1" x14ac:dyDescent="0.25">
      <c r="A396" s="39"/>
      <c r="B396" s="65"/>
      <c r="C396" s="138"/>
      <c r="D396" s="63"/>
      <c r="E396" s="63"/>
      <c r="F396" s="63"/>
      <c r="G396" s="64" t="s">
        <v>199</v>
      </c>
      <c r="H396" s="63"/>
      <c r="I396" s="64"/>
      <c r="J396" s="64"/>
      <c r="K396" s="64" t="s">
        <v>120</v>
      </c>
      <c r="L396" s="63" t="s">
        <v>444</v>
      </c>
      <c r="M396" s="63" t="s">
        <v>298</v>
      </c>
      <c r="N396" s="63" t="s">
        <v>349</v>
      </c>
      <c r="O396" s="63" t="s">
        <v>350</v>
      </c>
      <c r="P396" s="126" t="s">
        <v>14</v>
      </c>
      <c r="Q396" s="278">
        <v>0</v>
      </c>
      <c r="R396" s="278">
        <v>0</v>
      </c>
      <c r="S396" s="278">
        <v>0</v>
      </c>
      <c r="T396" s="278" t="e">
        <f t="shared" ref="T396:AB396" si="1508">+T395/T394</f>
        <v>#DIV/0!</v>
      </c>
      <c r="U396" s="278" t="e">
        <f t="shared" si="1508"/>
        <v>#DIV/0!</v>
      </c>
      <c r="V396" s="278">
        <f t="shared" si="1508"/>
        <v>0</v>
      </c>
      <c r="W396" s="278" t="e">
        <f t="shared" si="1508"/>
        <v>#DIV/0!</v>
      </c>
      <c r="X396" s="278" t="e">
        <f t="shared" si="1508"/>
        <v>#DIV/0!</v>
      </c>
      <c r="Y396" s="278" t="e">
        <f t="shared" si="1508"/>
        <v>#DIV/0!</v>
      </c>
      <c r="Z396" s="278" t="e">
        <f t="shared" si="1508"/>
        <v>#DIV/0!</v>
      </c>
      <c r="AA396" s="278" t="e">
        <f t="shared" si="1508"/>
        <v>#DIV/0!</v>
      </c>
      <c r="AB396" s="278">
        <f t="shared" si="1508"/>
        <v>0</v>
      </c>
      <c r="AC396" s="278">
        <f>+AC395/AC394</f>
        <v>0</v>
      </c>
      <c r="AD396" s="121" t="e">
        <f>AD395/AD394</f>
        <v>#DIV/0!</v>
      </c>
      <c r="AE396" s="121">
        <f t="shared" ref="AE396" si="1509">AE395/AE394</f>
        <v>1</v>
      </c>
      <c r="AF396" s="121">
        <f t="shared" ref="AF396" si="1510">AF395/AF394</f>
        <v>1</v>
      </c>
      <c r="AG396" s="121" t="e">
        <f t="shared" ref="AG396" si="1511">AG395/AG394</f>
        <v>#DIV/0!</v>
      </c>
      <c r="AH396" s="121" t="e">
        <f t="shared" ref="AH396" si="1512">AH395/AH394</f>
        <v>#DIV/0!</v>
      </c>
      <c r="AI396" s="121" t="e">
        <f t="shared" ref="AI396" si="1513">AI395/AI394</f>
        <v>#DIV/0!</v>
      </c>
      <c r="AJ396" s="121" t="e">
        <f t="shared" ref="AJ396" si="1514">AJ395/AJ394</f>
        <v>#DIV/0!</v>
      </c>
      <c r="AK396" s="121" t="e">
        <f t="shared" ref="AK396" si="1515">AK395/AK394</f>
        <v>#DIV/0!</v>
      </c>
      <c r="AL396" s="121" t="e">
        <f t="shared" ref="AL396" si="1516">AL395/AL394</f>
        <v>#DIV/0!</v>
      </c>
      <c r="AM396" s="121" t="e">
        <f t="shared" ref="AM396" si="1517">AM395/AM394</f>
        <v>#DIV/0!</v>
      </c>
      <c r="AN396" s="121" t="e">
        <f t="shared" ref="AN396" si="1518">AN395/AN394</f>
        <v>#DIV/0!</v>
      </c>
      <c r="AO396" s="121" t="e">
        <f t="shared" ref="AO396" si="1519">AO395/AO394</f>
        <v>#DIV/0!</v>
      </c>
      <c r="AP396" s="63"/>
      <c r="AQ396" s="63"/>
      <c r="AR396" s="63"/>
      <c r="AS396" s="63"/>
      <c r="AT396" s="63"/>
      <c r="AU396" s="63"/>
      <c r="AV396" s="63"/>
      <c r="AW396" s="63"/>
      <c r="AX396" s="138"/>
      <c r="AY396" s="138"/>
      <c r="AZ396" s="138"/>
      <c r="BA396" s="138"/>
      <c r="BB396" s="138"/>
      <c r="BC396" s="138"/>
      <c r="BD396" s="138"/>
      <c r="BE396" s="138"/>
      <c r="BF396" s="138"/>
      <c r="BG396" s="138"/>
      <c r="BH396" s="138"/>
      <c r="BI396" s="138"/>
      <c r="BJ396" s="138"/>
      <c r="BK396" s="138"/>
      <c r="BL396" s="138"/>
      <c r="BM396" s="7"/>
    </row>
    <row r="397" spans="1:66" ht="48" customHeight="1" x14ac:dyDescent="0.25">
      <c r="A397" s="39"/>
      <c r="B397" s="65" t="s">
        <v>100</v>
      </c>
      <c r="C397" s="138"/>
      <c r="D397" s="63">
        <f>+D394+1</f>
        <v>130</v>
      </c>
      <c r="E397" s="63">
        <v>86</v>
      </c>
      <c r="F397" s="63">
        <v>6</v>
      </c>
      <c r="G397" s="64" t="s">
        <v>200</v>
      </c>
      <c r="H397" s="74">
        <v>1</v>
      </c>
      <c r="I397" s="64" t="s">
        <v>45</v>
      </c>
      <c r="J397" s="64" t="s">
        <v>116</v>
      </c>
      <c r="K397" s="64" t="s">
        <v>120</v>
      </c>
      <c r="L397" s="63" t="s">
        <v>379</v>
      </c>
      <c r="M397" s="63" t="s">
        <v>298</v>
      </c>
      <c r="N397" s="63" t="s">
        <v>349</v>
      </c>
      <c r="O397" s="63" t="s">
        <v>350</v>
      </c>
      <c r="P397" s="126" t="s">
        <v>12</v>
      </c>
      <c r="Q397" s="128">
        <v>21</v>
      </c>
      <c r="R397" s="128">
        <v>27</v>
      </c>
      <c r="S397" s="128">
        <v>24</v>
      </c>
      <c r="T397" s="124"/>
      <c r="U397" s="124"/>
      <c r="V397" s="124"/>
      <c r="W397" s="124"/>
      <c r="X397" s="124"/>
      <c r="Y397" s="124"/>
      <c r="Z397" s="367"/>
      <c r="AA397" s="124"/>
      <c r="AB397" s="124"/>
      <c r="AC397" s="128">
        <f>SUM(Q397:AB397)</f>
        <v>72</v>
      </c>
      <c r="AD397" s="294">
        <f>+Q397</f>
        <v>21</v>
      </c>
      <c r="AE397" s="315">
        <f>SUM($Q$10:R397)</f>
        <v>54201.850283110827</v>
      </c>
      <c r="AF397" s="315">
        <f>SUM($Q$10:S397)</f>
        <v>92449.917137086086</v>
      </c>
      <c r="AG397" s="315" t="e">
        <f>SUM($Q$10:T397)</f>
        <v>#DIV/0!</v>
      </c>
      <c r="AH397" s="315" t="e">
        <f>SUM($Q$10:U397)</f>
        <v>#DIV/0!</v>
      </c>
      <c r="AI397" s="315" t="e">
        <f>SUM($Q$10:V397)</f>
        <v>#DIV/0!</v>
      </c>
      <c r="AJ397" s="315" t="e">
        <f>SUM($Q$10:W397)</f>
        <v>#DIV/0!</v>
      </c>
      <c r="AK397" s="315" t="e">
        <f>SUM($Q$10:X397)</f>
        <v>#DIV/0!</v>
      </c>
      <c r="AL397" s="315" t="e">
        <f>SUM($Q$10:Y397)</f>
        <v>#DIV/0!</v>
      </c>
      <c r="AM397" s="315" t="e">
        <f>SUM($Q$10:Z397)</f>
        <v>#DIV/0!</v>
      </c>
      <c r="AN397" s="315" t="e">
        <f>SUM($Q$10:AA397)</f>
        <v>#DIV/0!</v>
      </c>
      <c r="AO397" s="315" t="e">
        <f>SUM($Q$10:AB397)</f>
        <v>#DIV/0!</v>
      </c>
      <c r="AP397" s="63"/>
      <c r="AQ397" s="63"/>
      <c r="AR397" s="63"/>
      <c r="AS397" s="63"/>
      <c r="AT397" s="63"/>
      <c r="AU397" s="63"/>
      <c r="AV397" s="63"/>
      <c r="AW397" s="63"/>
      <c r="AX397" s="138"/>
      <c r="AY397" s="138"/>
      <c r="AZ397" s="138"/>
      <c r="BA397" s="138"/>
      <c r="BB397" s="138"/>
      <c r="BC397" s="138"/>
      <c r="BD397" s="138"/>
      <c r="BE397" s="138"/>
      <c r="BF397" s="138"/>
      <c r="BG397" s="138"/>
      <c r="BH397" s="138"/>
      <c r="BI397" s="138"/>
      <c r="BJ397" s="138"/>
      <c r="BK397" s="138"/>
      <c r="BL397" s="138"/>
      <c r="BM397" s="7"/>
      <c r="BN397" s="26"/>
    </row>
    <row r="398" spans="1:66" s="52" customFormat="1" ht="20.100000000000001" customHeight="1" x14ac:dyDescent="0.25">
      <c r="A398" s="39"/>
      <c r="B398" s="65"/>
      <c r="C398" s="138"/>
      <c r="D398" s="63"/>
      <c r="E398" s="63"/>
      <c r="F398" s="63"/>
      <c r="G398" s="64" t="s">
        <v>200</v>
      </c>
      <c r="H398" s="74"/>
      <c r="I398" s="64"/>
      <c r="J398" s="64"/>
      <c r="K398" s="64" t="s">
        <v>120</v>
      </c>
      <c r="L398" s="63" t="s">
        <v>379</v>
      </c>
      <c r="M398" s="63" t="s">
        <v>298</v>
      </c>
      <c r="N398" s="63" t="s">
        <v>349</v>
      </c>
      <c r="O398" s="63" t="s">
        <v>350</v>
      </c>
      <c r="P398" s="126" t="s">
        <v>13</v>
      </c>
      <c r="Q398" s="128">
        <v>21</v>
      </c>
      <c r="R398" s="128">
        <v>24</v>
      </c>
      <c r="S398" s="128">
        <v>20</v>
      </c>
      <c r="T398" s="124"/>
      <c r="U398" s="124"/>
      <c r="V398" s="124"/>
      <c r="W398" s="124"/>
      <c r="X398" s="124"/>
      <c r="Y398" s="124"/>
      <c r="Z398" s="367"/>
      <c r="AA398" s="124"/>
      <c r="AB398" s="124"/>
      <c r="AC398" s="128">
        <f>SUM(Q398:AB398)</f>
        <v>65</v>
      </c>
      <c r="AD398" s="294">
        <f>+Q398</f>
        <v>21</v>
      </c>
      <c r="AE398" s="315">
        <f>SUM($Q$11:R398)</f>
        <v>54246.850283110827</v>
      </c>
      <c r="AF398" s="315">
        <f>SUM($Q$11:S398)</f>
        <v>92514.917137086086</v>
      </c>
      <c r="AG398" s="315" t="e">
        <f>SUM($Q$11:T398)</f>
        <v>#DIV/0!</v>
      </c>
      <c r="AH398" s="315" t="e">
        <f>SUM($Q$11:U398)</f>
        <v>#DIV/0!</v>
      </c>
      <c r="AI398" s="315" t="e">
        <f>SUM($Q$11:V398)</f>
        <v>#DIV/0!</v>
      </c>
      <c r="AJ398" s="315" t="e">
        <f>SUM($Q$11:W398)</f>
        <v>#DIV/0!</v>
      </c>
      <c r="AK398" s="315" t="e">
        <f>SUM($Q$11:X398)</f>
        <v>#DIV/0!</v>
      </c>
      <c r="AL398" s="315" t="e">
        <f>SUM($Q$11:Y398)</f>
        <v>#DIV/0!</v>
      </c>
      <c r="AM398" s="315" t="e">
        <f>SUM($Q$11:Z398)</f>
        <v>#DIV/0!</v>
      </c>
      <c r="AN398" s="315" t="e">
        <f>SUM($Q$11:AA398)</f>
        <v>#DIV/0!</v>
      </c>
      <c r="AO398" s="315" t="e">
        <f>SUM($Q$11:AB398)</f>
        <v>#DIV/0!</v>
      </c>
      <c r="AP398" s="63" t="s">
        <v>692</v>
      </c>
      <c r="AQ398" s="63"/>
      <c r="AR398" s="63" t="s">
        <v>692</v>
      </c>
      <c r="AS398" s="63"/>
      <c r="AT398" s="63" t="s">
        <v>951</v>
      </c>
      <c r="AU398" s="93" t="s">
        <v>15</v>
      </c>
      <c r="AV398" s="63"/>
      <c r="AW398" s="63"/>
      <c r="AX398" s="138"/>
      <c r="AY398" s="138"/>
      <c r="AZ398" s="138"/>
      <c r="BA398" s="138"/>
      <c r="BB398" s="138"/>
      <c r="BC398" s="138"/>
      <c r="BD398" s="138"/>
      <c r="BE398" s="138"/>
      <c r="BF398" s="138"/>
      <c r="BG398" s="138"/>
      <c r="BH398" s="138"/>
      <c r="BI398" s="138"/>
      <c r="BJ398" s="138"/>
      <c r="BK398" s="138"/>
      <c r="BL398" s="138"/>
      <c r="BM398" s="7"/>
    </row>
    <row r="399" spans="1:66" s="52" customFormat="1" ht="20.100000000000001" customHeight="1" x14ac:dyDescent="0.25">
      <c r="A399" s="39"/>
      <c r="B399" s="65"/>
      <c r="C399" s="138"/>
      <c r="D399" s="63"/>
      <c r="E399" s="63"/>
      <c r="F399" s="63"/>
      <c r="G399" s="64" t="s">
        <v>200</v>
      </c>
      <c r="H399" s="74"/>
      <c r="I399" s="64"/>
      <c r="J399" s="64"/>
      <c r="K399" s="64" t="s">
        <v>120</v>
      </c>
      <c r="L399" s="63" t="s">
        <v>379</v>
      </c>
      <c r="M399" s="63" t="s">
        <v>298</v>
      </c>
      <c r="N399" s="63" t="s">
        <v>349</v>
      </c>
      <c r="O399" s="63" t="s">
        <v>350</v>
      </c>
      <c r="P399" s="126" t="s">
        <v>14</v>
      </c>
      <c r="Q399" s="278">
        <f t="shared" ref="Q399:AB399" si="1520">+Q398/Q397</f>
        <v>1</v>
      </c>
      <c r="R399" s="278">
        <f t="shared" si="1520"/>
        <v>0.88888888888888884</v>
      </c>
      <c r="S399" s="278">
        <f t="shared" si="1520"/>
        <v>0.83333333333333337</v>
      </c>
      <c r="T399" s="278" t="e">
        <f t="shared" si="1520"/>
        <v>#DIV/0!</v>
      </c>
      <c r="U399" s="278" t="e">
        <f t="shared" si="1520"/>
        <v>#DIV/0!</v>
      </c>
      <c r="V399" s="278" t="e">
        <f t="shared" si="1520"/>
        <v>#DIV/0!</v>
      </c>
      <c r="W399" s="278" t="e">
        <f t="shared" si="1520"/>
        <v>#DIV/0!</v>
      </c>
      <c r="X399" s="278" t="e">
        <f t="shared" si="1520"/>
        <v>#DIV/0!</v>
      </c>
      <c r="Y399" s="278" t="e">
        <f t="shared" si="1520"/>
        <v>#DIV/0!</v>
      </c>
      <c r="Z399" s="278" t="e">
        <f t="shared" si="1520"/>
        <v>#DIV/0!</v>
      </c>
      <c r="AA399" s="278" t="e">
        <f t="shared" si="1520"/>
        <v>#DIV/0!</v>
      </c>
      <c r="AB399" s="278" t="e">
        <f t="shared" si="1520"/>
        <v>#DIV/0!</v>
      </c>
      <c r="AC399" s="278">
        <f>+AC398/AC397</f>
        <v>0.90277777777777779</v>
      </c>
      <c r="AD399" s="121">
        <f>AD398/AD397</f>
        <v>1</v>
      </c>
      <c r="AE399" s="121">
        <f t="shared" ref="AE399" si="1521">AE398/AE397</f>
        <v>1.0008302299601388</v>
      </c>
      <c r="AF399" s="121">
        <f t="shared" ref="AF399" si="1522">AF398/AF397</f>
        <v>1.0007030833776045</v>
      </c>
      <c r="AG399" s="121" t="e">
        <f t="shared" ref="AG399" si="1523">AG398/AG397</f>
        <v>#DIV/0!</v>
      </c>
      <c r="AH399" s="121" t="e">
        <f t="shared" ref="AH399" si="1524">AH398/AH397</f>
        <v>#DIV/0!</v>
      </c>
      <c r="AI399" s="121" t="e">
        <f t="shared" ref="AI399" si="1525">AI398/AI397</f>
        <v>#DIV/0!</v>
      </c>
      <c r="AJ399" s="121" t="e">
        <f t="shared" ref="AJ399" si="1526">AJ398/AJ397</f>
        <v>#DIV/0!</v>
      </c>
      <c r="AK399" s="121" t="e">
        <f t="shared" ref="AK399" si="1527">AK398/AK397</f>
        <v>#DIV/0!</v>
      </c>
      <c r="AL399" s="121" t="e">
        <f t="shared" ref="AL399" si="1528">AL398/AL397</f>
        <v>#DIV/0!</v>
      </c>
      <c r="AM399" s="121" t="e">
        <f t="shared" ref="AM399" si="1529">AM398/AM397</f>
        <v>#DIV/0!</v>
      </c>
      <c r="AN399" s="121" t="e">
        <f t="shared" ref="AN399" si="1530">AN398/AN397</f>
        <v>#DIV/0!</v>
      </c>
      <c r="AO399" s="121" t="e">
        <f t="shared" ref="AO399" si="1531">AO398/AO397</f>
        <v>#DIV/0!</v>
      </c>
      <c r="AP399" s="63"/>
      <c r="AQ399" s="63"/>
      <c r="AR399" s="63"/>
      <c r="AS399" s="63"/>
      <c r="AT399" s="63"/>
      <c r="AU399" s="63"/>
      <c r="AV399" s="63"/>
      <c r="AW399" s="63"/>
      <c r="AX399" s="138"/>
      <c r="AY399" s="138"/>
      <c r="AZ399" s="138"/>
      <c r="BA399" s="138"/>
      <c r="BB399" s="138"/>
      <c r="BC399" s="138"/>
      <c r="BD399" s="138"/>
      <c r="BE399" s="138"/>
      <c r="BF399" s="138"/>
      <c r="BG399" s="138"/>
      <c r="BH399" s="138"/>
      <c r="BI399" s="138"/>
      <c r="BJ399" s="138"/>
      <c r="BK399" s="138"/>
      <c r="BL399" s="138"/>
      <c r="BM399" s="7"/>
      <c r="BN399" s="52">
        <v>34</v>
      </c>
    </row>
    <row r="400" spans="1:66" ht="51" customHeight="1" x14ac:dyDescent="0.25">
      <c r="A400" s="39"/>
      <c r="B400" s="65" t="s">
        <v>100</v>
      </c>
      <c r="C400" s="138"/>
      <c r="D400" s="63">
        <f>+D397+1</f>
        <v>131</v>
      </c>
      <c r="E400" s="63">
        <v>87</v>
      </c>
      <c r="F400" s="63">
        <v>7</v>
      </c>
      <c r="G400" s="64" t="s">
        <v>201</v>
      </c>
      <c r="H400" s="63">
        <v>80</v>
      </c>
      <c r="I400" s="64" t="s">
        <v>43</v>
      </c>
      <c r="J400" s="64" t="s">
        <v>113</v>
      </c>
      <c r="K400" s="64" t="s">
        <v>120</v>
      </c>
      <c r="L400" s="63" t="s">
        <v>445</v>
      </c>
      <c r="M400" s="63" t="s">
        <v>298</v>
      </c>
      <c r="N400" s="63" t="s">
        <v>349</v>
      </c>
      <c r="O400" s="63" t="s">
        <v>350</v>
      </c>
      <c r="P400" s="126" t="s">
        <v>12</v>
      </c>
      <c r="Q400" s="72">
        <v>0</v>
      </c>
      <c r="R400" s="72">
        <v>0</v>
      </c>
      <c r="S400" s="72">
        <v>20</v>
      </c>
      <c r="T400" s="72"/>
      <c r="U400" s="72"/>
      <c r="V400" s="72">
        <v>20</v>
      </c>
      <c r="W400" s="72"/>
      <c r="X400" s="72"/>
      <c r="Y400" s="72">
        <v>20</v>
      </c>
      <c r="Z400" s="372"/>
      <c r="AA400" s="72"/>
      <c r="AB400" s="72">
        <v>20</v>
      </c>
      <c r="AC400" s="72">
        <f>SUM(Q400:AB400)</f>
        <v>80</v>
      </c>
      <c r="AD400" s="294">
        <f>+Q400</f>
        <v>0</v>
      </c>
      <c r="AE400" s="315">
        <f>SUM($Q$10:R400)</f>
        <v>54248.739171999718</v>
      </c>
      <c r="AF400" s="315">
        <f>SUM($Q$10:S400)</f>
        <v>92537.639359308305</v>
      </c>
      <c r="AG400" s="315" t="e">
        <f>SUM($Q$10:T400)</f>
        <v>#DIV/0!</v>
      </c>
      <c r="AH400" s="315" t="e">
        <f>SUM($Q$10:U400)</f>
        <v>#DIV/0!</v>
      </c>
      <c r="AI400" s="315" t="e">
        <f>SUM($Q$10:V400)</f>
        <v>#DIV/0!</v>
      </c>
      <c r="AJ400" s="315" t="e">
        <f>SUM($Q$10:W400)</f>
        <v>#DIV/0!</v>
      </c>
      <c r="AK400" s="315" t="e">
        <f>SUM($Q$10:X400)</f>
        <v>#DIV/0!</v>
      </c>
      <c r="AL400" s="315" t="e">
        <f>SUM($Q$10:Y400)</f>
        <v>#DIV/0!</v>
      </c>
      <c r="AM400" s="315" t="e">
        <f>SUM($Q$10:Z400)</f>
        <v>#DIV/0!</v>
      </c>
      <c r="AN400" s="315" t="e">
        <f>SUM($Q$10:AA400)</f>
        <v>#DIV/0!</v>
      </c>
      <c r="AO400" s="315" t="e">
        <f>SUM($Q$10:AB400)</f>
        <v>#DIV/0!</v>
      </c>
      <c r="AP400" s="63"/>
      <c r="AQ400" s="63"/>
      <c r="AR400" s="63"/>
      <c r="AS400" s="63"/>
      <c r="AT400" s="63"/>
      <c r="AU400" s="63"/>
      <c r="AV400" s="63"/>
      <c r="AW400" s="63"/>
      <c r="AX400" s="138"/>
      <c r="AY400" s="138"/>
      <c r="AZ400" s="138"/>
      <c r="BA400" s="138"/>
      <c r="BB400" s="138"/>
      <c r="BC400" s="138"/>
      <c r="BD400" s="138"/>
      <c r="BE400" s="138"/>
      <c r="BF400" s="138"/>
      <c r="BG400" s="138"/>
      <c r="BH400" s="138"/>
      <c r="BI400" s="138"/>
      <c r="BJ400" s="138"/>
      <c r="BK400" s="138"/>
      <c r="BL400" s="138"/>
      <c r="BM400" s="7"/>
      <c r="BN400" s="26"/>
    </row>
    <row r="401" spans="1:66" s="52" customFormat="1" ht="20.100000000000001" customHeight="1" x14ac:dyDescent="0.25">
      <c r="A401" s="39"/>
      <c r="B401" s="65"/>
      <c r="C401" s="138"/>
      <c r="D401" s="63"/>
      <c r="E401" s="63"/>
      <c r="F401" s="63"/>
      <c r="G401" s="64" t="s">
        <v>201</v>
      </c>
      <c r="H401" s="63"/>
      <c r="I401" s="64"/>
      <c r="J401" s="64"/>
      <c r="K401" s="64" t="s">
        <v>120</v>
      </c>
      <c r="L401" s="63" t="s">
        <v>445</v>
      </c>
      <c r="M401" s="63" t="s">
        <v>298</v>
      </c>
      <c r="N401" s="63" t="s">
        <v>349</v>
      </c>
      <c r="O401" s="63" t="s">
        <v>350</v>
      </c>
      <c r="P401" s="126" t="s">
        <v>13</v>
      </c>
      <c r="Q401" s="72">
        <v>0</v>
      </c>
      <c r="R401" s="72">
        <v>0</v>
      </c>
      <c r="S401" s="72">
        <v>20</v>
      </c>
      <c r="T401" s="124"/>
      <c r="U401" s="124"/>
      <c r="V401" s="124"/>
      <c r="W401" s="124"/>
      <c r="X401" s="124"/>
      <c r="Y401" s="124"/>
      <c r="Z401" s="367"/>
      <c r="AA401" s="124"/>
      <c r="AB401" s="124"/>
      <c r="AC401" s="72">
        <f>SUM(Q401:AB401)</f>
        <v>20</v>
      </c>
      <c r="AD401" s="294">
        <f>+Q401</f>
        <v>0</v>
      </c>
      <c r="AE401" s="315">
        <f>SUM($Q$11:R401)</f>
        <v>54248.739171999718</v>
      </c>
      <c r="AF401" s="315">
        <f>SUM($Q$11:S401)</f>
        <v>92557.639359308305</v>
      </c>
      <c r="AG401" s="315" t="e">
        <f>SUM($Q$11:T401)</f>
        <v>#DIV/0!</v>
      </c>
      <c r="AH401" s="315" t="e">
        <f>SUM($Q$11:U401)</f>
        <v>#DIV/0!</v>
      </c>
      <c r="AI401" s="315" t="e">
        <f>SUM($Q$11:V401)</f>
        <v>#DIV/0!</v>
      </c>
      <c r="AJ401" s="315" t="e">
        <f>SUM($Q$11:W401)</f>
        <v>#DIV/0!</v>
      </c>
      <c r="AK401" s="315" t="e">
        <f>SUM($Q$11:X401)</f>
        <v>#DIV/0!</v>
      </c>
      <c r="AL401" s="315" t="e">
        <f>SUM($Q$11:Y401)</f>
        <v>#DIV/0!</v>
      </c>
      <c r="AM401" s="315" t="e">
        <f>SUM($Q$11:Z401)</f>
        <v>#DIV/0!</v>
      </c>
      <c r="AN401" s="315" t="e">
        <f>SUM($Q$11:AA401)</f>
        <v>#DIV/0!</v>
      </c>
      <c r="AO401" s="315" t="e">
        <f>SUM($Q$11:AB401)</f>
        <v>#DIV/0!</v>
      </c>
      <c r="AP401" s="63"/>
      <c r="AQ401" s="63"/>
      <c r="AR401" s="63"/>
      <c r="AS401" s="63"/>
      <c r="AT401" s="63" t="s">
        <v>857</v>
      </c>
      <c r="AU401" s="63" t="s">
        <v>858</v>
      </c>
      <c r="AV401" s="63"/>
      <c r="AW401" s="63"/>
      <c r="AX401" s="138"/>
      <c r="AY401" s="138"/>
      <c r="AZ401" s="138"/>
      <c r="BA401" s="138"/>
      <c r="BB401" s="138"/>
      <c r="BC401" s="138"/>
      <c r="BD401" s="138"/>
      <c r="BE401" s="138"/>
      <c r="BF401" s="138"/>
      <c r="BG401" s="138"/>
      <c r="BH401" s="138"/>
      <c r="BI401" s="138"/>
      <c r="BJ401" s="138"/>
      <c r="BK401" s="138"/>
      <c r="BL401" s="138"/>
      <c r="BM401" s="7"/>
    </row>
    <row r="402" spans="1:66" s="52" customFormat="1" ht="20.100000000000001" customHeight="1" x14ac:dyDescent="0.25">
      <c r="A402" s="39"/>
      <c r="B402" s="65"/>
      <c r="C402" s="138"/>
      <c r="D402" s="63"/>
      <c r="E402" s="63"/>
      <c r="F402" s="63"/>
      <c r="G402" s="64" t="s">
        <v>201</v>
      </c>
      <c r="H402" s="63"/>
      <c r="I402" s="64"/>
      <c r="J402" s="64"/>
      <c r="K402" s="64" t="s">
        <v>120</v>
      </c>
      <c r="L402" s="63" t="s">
        <v>445</v>
      </c>
      <c r="M402" s="63" t="s">
        <v>298</v>
      </c>
      <c r="N402" s="63" t="s">
        <v>349</v>
      </c>
      <c r="O402" s="63" t="s">
        <v>350</v>
      </c>
      <c r="P402" s="126" t="s">
        <v>14</v>
      </c>
      <c r="Q402" s="278">
        <v>0</v>
      </c>
      <c r="R402" s="278">
        <v>0</v>
      </c>
      <c r="S402" s="278">
        <f t="shared" ref="S402:AB402" si="1532">+S401/S400</f>
        <v>1</v>
      </c>
      <c r="T402" s="278" t="e">
        <f t="shared" si="1532"/>
        <v>#DIV/0!</v>
      </c>
      <c r="U402" s="278" t="e">
        <f t="shared" si="1532"/>
        <v>#DIV/0!</v>
      </c>
      <c r="V402" s="278">
        <f t="shared" si="1532"/>
        <v>0</v>
      </c>
      <c r="W402" s="278" t="e">
        <f t="shared" si="1532"/>
        <v>#DIV/0!</v>
      </c>
      <c r="X402" s="278" t="e">
        <f t="shared" si="1532"/>
        <v>#DIV/0!</v>
      </c>
      <c r="Y402" s="278">
        <f t="shared" si="1532"/>
        <v>0</v>
      </c>
      <c r="Z402" s="278" t="e">
        <f t="shared" si="1532"/>
        <v>#DIV/0!</v>
      </c>
      <c r="AA402" s="278" t="e">
        <f t="shared" si="1532"/>
        <v>#DIV/0!</v>
      </c>
      <c r="AB402" s="278">
        <f t="shared" si="1532"/>
        <v>0</v>
      </c>
      <c r="AC402" s="278">
        <f>+AC401/AC400</f>
        <v>0.25</v>
      </c>
      <c r="AD402" s="121" t="e">
        <f>AD401/AD400</f>
        <v>#DIV/0!</v>
      </c>
      <c r="AE402" s="121">
        <f t="shared" ref="AE402" si="1533">AE401/AE400</f>
        <v>1</v>
      </c>
      <c r="AF402" s="121">
        <f t="shared" ref="AF402" si="1534">AF401/AF400</f>
        <v>1.0002161282710309</v>
      </c>
      <c r="AG402" s="121" t="e">
        <f t="shared" ref="AG402" si="1535">AG401/AG400</f>
        <v>#DIV/0!</v>
      </c>
      <c r="AH402" s="121" t="e">
        <f t="shared" ref="AH402" si="1536">AH401/AH400</f>
        <v>#DIV/0!</v>
      </c>
      <c r="AI402" s="121" t="e">
        <f t="shared" ref="AI402" si="1537">AI401/AI400</f>
        <v>#DIV/0!</v>
      </c>
      <c r="AJ402" s="121" t="e">
        <f t="shared" ref="AJ402" si="1538">AJ401/AJ400</f>
        <v>#DIV/0!</v>
      </c>
      <c r="AK402" s="121" t="e">
        <f t="shared" ref="AK402" si="1539">AK401/AK400</f>
        <v>#DIV/0!</v>
      </c>
      <c r="AL402" s="121" t="e">
        <f t="shared" ref="AL402" si="1540">AL401/AL400</f>
        <v>#DIV/0!</v>
      </c>
      <c r="AM402" s="121" t="e">
        <f t="shared" ref="AM402" si="1541">AM401/AM400</f>
        <v>#DIV/0!</v>
      </c>
      <c r="AN402" s="121" t="e">
        <f t="shared" ref="AN402" si="1542">AN401/AN400</f>
        <v>#DIV/0!</v>
      </c>
      <c r="AO402" s="121" t="e">
        <f t="shared" ref="AO402" si="1543">AO401/AO400</f>
        <v>#DIV/0!</v>
      </c>
      <c r="AP402" s="63"/>
      <c r="AQ402" s="63"/>
      <c r="AR402" s="63"/>
      <c r="AS402" s="63"/>
      <c r="AT402" s="63"/>
      <c r="AU402" s="63"/>
      <c r="AV402" s="63"/>
      <c r="AW402" s="63"/>
      <c r="AX402" s="138"/>
      <c r="AY402" s="138"/>
      <c r="AZ402" s="138"/>
      <c r="BA402" s="138"/>
      <c r="BB402" s="138"/>
      <c r="BC402" s="138"/>
      <c r="BD402" s="138"/>
      <c r="BE402" s="138"/>
      <c r="BF402" s="138"/>
      <c r="BG402" s="138"/>
      <c r="BH402" s="138"/>
      <c r="BI402" s="138"/>
      <c r="BJ402" s="138"/>
      <c r="BK402" s="138"/>
      <c r="BL402" s="138"/>
      <c r="BM402" s="7"/>
    </row>
    <row r="403" spans="1:66" ht="55.5" customHeight="1" x14ac:dyDescent="0.25">
      <c r="A403" s="39"/>
      <c r="B403" s="65" t="s">
        <v>100</v>
      </c>
      <c r="C403" s="138"/>
      <c r="D403" s="63">
        <f>+D400+1</f>
        <v>132</v>
      </c>
      <c r="E403" s="63">
        <v>88</v>
      </c>
      <c r="F403" s="63">
        <v>8</v>
      </c>
      <c r="G403" s="64" t="s">
        <v>202</v>
      </c>
      <c r="H403" s="63">
        <v>4</v>
      </c>
      <c r="I403" s="64" t="s">
        <v>43</v>
      </c>
      <c r="J403" s="64" t="s">
        <v>113</v>
      </c>
      <c r="K403" s="64" t="s">
        <v>120</v>
      </c>
      <c r="L403" s="63" t="s">
        <v>445</v>
      </c>
      <c r="M403" s="63" t="s">
        <v>298</v>
      </c>
      <c r="N403" s="63" t="s">
        <v>349</v>
      </c>
      <c r="O403" s="63" t="s">
        <v>350</v>
      </c>
      <c r="P403" s="126" t="s">
        <v>12</v>
      </c>
      <c r="Q403" s="72">
        <v>1</v>
      </c>
      <c r="R403" s="72">
        <v>0</v>
      </c>
      <c r="S403" s="72">
        <v>0</v>
      </c>
      <c r="T403" s="72">
        <v>1</v>
      </c>
      <c r="U403" s="72"/>
      <c r="V403" s="72"/>
      <c r="W403" s="72">
        <v>1</v>
      </c>
      <c r="X403" s="72"/>
      <c r="Y403" s="72"/>
      <c r="Z403" s="372">
        <v>1</v>
      </c>
      <c r="AA403" s="72"/>
      <c r="AB403" s="72">
        <v>0</v>
      </c>
      <c r="AC403" s="72">
        <f>SUM(Q403:AB403)</f>
        <v>4</v>
      </c>
      <c r="AD403" s="294">
        <f>+Q403</f>
        <v>1</v>
      </c>
      <c r="AE403" s="315">
        <f>SUM($Q$10:R403)</f>
        <v>54249.739171999718</v>
      </c>
      <c r="AF403" s="315">
        <f>SUM($Q$10:S403)</f>
        <v>92559.639359308305</v>
      </c>
      <c r="AG403" s="315" t="e">
        <f>SUM($Q$10:T403)</f>
        <v>#DIV/0!</v>
      </c>
      <c r="AH403" s="315" t="e">
        <f>SUM($Q$10:U403)</f>
        <v>#DIV/0!</v>
      </c>
      <c r="AI403" s="315" t="e">
        <f>SUM($Q$10:V403)</f>
        <v>#DIV/0!</v>
      </c>
      <c r="AJ403" s="315" t="e">
        <f>SUM($Q$10:W403)</f>
        <v>#DIV/0!</v>
      </c>
      <c r="AK403" s="315" t="e">
        <f>SUM($Q$10:X403)</f>
        <v>#DIV/0!</v>
      </c>
      <c r="AL403" s="315" t="e">
        <f>SUM($Q$10:Y403)</f>
        <v>#DIV/0!</v>
      </c>
      <c r="AM403" s="315" t="e">
        <f>SUM($Q$10:Z403)</f>
        <v>#DIV/0!</v>
      </c>
      <c r="AN403" s="315" t="e">
        <f>SUM($Q$10:AA403)</f>
        <v>#DIV/0!</v>
      </c>
      <c r="AO403" s="315" t="e">
        <f>SUM($Q$10:AB403)</f>
        <v>#DIV/0!</v>
      </c>
      <c r="AP403" s="63"/>
      <c r="AQ403" s="63"/>
      <c r="AR403" s="63"/>
      <c r="AS403" s="63"/>
      <c r="AT403" s="63"/>
      <c r="AU403" s="63"/>
      <c r="AV403" s="63"/>
      <c r="AW403" s="63"/>
      <c r="AX403" s="138"/>
      <c r="AY403" s="138"/>
      <c r="AZ403" s="138"/>
      <c r="BA403" s="138"/>
      <c r="BB403" s="138"/>
      <c r="BC403" s="138"/>
      <c r="BD403" s="138"/>
      <c r="BE403" s="138"/>
      <c r="BF403" s="138"/>
      <c r="BG403" s="138"/>
      <c r="BH403" s="138"/>
      <c r="BI403" s="138"/>
      <c r="BJ403" s="138"/>
      <c r="BK403" s="138"/>
      <c r="BL403" s="138"/>
      <c r="BM403" s="7"/>
      <c r="BN403" s="26"/>
    </row>
    <row r="404" spans="1:66" s="52" customFormat="1" ht="20.100000000000001" customHeight="1" x14ac:dyDescent="0.2">
      <c r="A404" s="39"/>
      <c r="B404" s="65"/>
      <c r="C404" s="138"/>
      <c r="D404" s="63"/>
      <c r="E404" s="63"/>
      <c r="F404" s="63"/>
      <c r="G404" s="64" t="s">
        <v>202</v>
      </c>
      <c r="H404" s="63"/>
      <c r="I404" s="64"/>
      <c r="J404" s="64"/>
      <c r="K404" s="64" t="s">
        <v>120</v>
      </c>
      <c r="L404" s="63" t="s">
        <v>445</v>
      </c>
      <c r="M404" s="63" t="s">
        <v>298</v>
      </c>
      <c r="N404" s="63" t="s">
        <v>349</v>
      </c>
      <c r="O404" s="63" t="s">
        <v>350</v>
      </c>
      <c r="P404" s="126" t="s">
        <v>13</v>
      </c>
      <c r="Q404" s="72">
        <v>0</v>
      </c>
      <c r="R404" s="72">
        <v>0</v>
      </c>
      <c r="S404" s="72">
        <v>0</v>
      </c>
      <c r="T404" s="124"/>
      <c r="U404" s="124"/>
      <c r="V404" s="124"/>
      <c r="W404" s="124"/>
      <c r="X404" s="124"/>
      <c r="Y404" s="124"/>
      <c r="Z404" s="367"/>
      <c r="AA404" s="124"/>
      <c r="AB404" s="124"/>
      <c r="AC404" s="295">
        <f>SUM(Q404:AB404)</f>
        <v>0</v>
      </c>
      <c r="AD404" s="294">
        <f>+Q404</f>
        <v>0</v>
      </c>
      <c r="AE404" s="315">
        <f>SUM($Q$11:R404)</f>
        <v>54249.739171999718</v>
      </c>
      <c r="AF404" s="315">
        <f>SUM($Q$11:S404)</f>
        <v>92559.639359308305</v>
      </c>
      <c r="AG404" s="315" t="e">
        <f>SUM($Q$11:T404)</f>
        <v>#DIV/0!</v>
      </c>
      <c r="AH404" s="315" t="e">
        <f>SUM($Q$11:U404)</f>
        <v>#DIV/0!</v>
      </c>
      <c r="AI404" s="315" t="e">
        <f>SUM($Q$11:V404)</f>
        <v>#DIV/0!</v>
      </c>
      <c r="AJ404" s="315" t="e">
        <f>SUM($Q$11:W404)</f>
        <v>#DIV/0!</v>
      </c>
      <c r="AK404" s="315" t="e">
        <f>SUM($Q$11:X404)</f>
        <v>#DIV/0!</v>
      </c>
      <c r="AL404" s="315" t="e">
        <f>SUM($Q$11:Y404)</f>
        <v>#DIV/0!</v>
      </c>
      <c r="AM404" s="315" t="e">
        <f>SUM($Q$11:Z404)</f>
        <v>#DIV/0!</v>
      </c>
      <c r="AN404" s="315" t="e">
        <f>SUM($Q$11:AA404)</f>
        <v>#DIV/0!</v>
      </c>
      <c r="AO404" s="315" t="e">
        <f>SUM($Q$11:AB404)</f>
        <v>#DIV/0!</v>
      </c>
      <c r="AP404" s="442" t="s">
        <v>952</v>
      </c>
      <c r="AQ404" s="63" t="s">
        <v>953</v>
      </c>
      <c r="AR404" s="63"/>
      <c r="AS404" s="63"/>
      <c r="AT404" s="63"/>
      <c r="AU404" s="63"/>
      <c r="AV404" s="63"/>
      <c r="AW404" s="63"/>
      <c r="AX404" s="138"/>
      <c r="AY404" s="138"/>
      <c r="AZ404" s="138"/>
      <c r="BA404" s="138"/>
      <c r="BB404" s="138"/>
      <c r="BC404" s="138"/>
      <c r="BD404" s="138"/>
      <c r="BE404" s="138"/>
      <c r="BF404" s="138"/>
      <c r="BG404" s="138"/>
      <c r="BH404" s="138"/>
      <c r="BI404" s="138"/>
      <c r="BJ404" s="138"/>
      <c r="BK404" s="138"/>
      <c r="BL404" s="138"/>
      <c r="BM404" s="7"/>
    </row>
    <row r="405" spans="1:66" s="52" customFormat="1" ht="20.100000000000001" customHeight="1" x14ac:dyDescent="0.25">
      <c r="A405" s="39"/>
      <c r="B405" s="65"/>
      <c r="C405" s="138"/>
      <c r="D405" s="63"/>
      <c r="E405" s="63"/>
      <c r="F405" s="63"/>
      <c r="G405" s="64" t="s">
        <v>202</v>
      </c>
      <c r="H405" s="63"/>
      <c r="I405" s="64"/>
      <c r="J405" s="64"/>
      <c r="K405" s="64" t="s">
        <v>120</v>
      </c>
      <c r="L405" s="63" t="s">
        <v>445</v>
      </c>
      <c r="M405" s="63" t="s">
        <v>298</v>
      </c>
      <c r="N405" s="63" t="s">
        <v>349</v>
      </c>
      <c r="O405" s="63" t="s">
        <v>350</v>
      </c>
      <c r="P405" s="126" t="s">
        <v>14</v>
      </c>
      <c r="Q405" s="278">
        <v>0</v>
      </c>
      <c r="R405" s="278">
        <v>0</v>
      </c>
      <c r="S405" s="278">
        <v>0</v>
      </c>
      <c r="T405" s="278">
        <f t="shared" ref="T405:AB405" si="1544">+T404/T403</f>
        <v>0</v>
      </c>
      <c r="U405" s="278" t="e">
        <f t="shared" si="1544"/>
        <v>#DIV/0!</v>
      </c>
      <c r="V405" s="278" t="e">
        <f t="shared" si="1544"/>
        <v>#DIV/0!</v>
      </c>
      <c r="W405" s="278">
        <f t="shared" si="1544"/>
        <v>0</v>
      </c>
      <c r="X405" s="278" t="e">
        <f t="shared" si="1544"/>
        <v>#DIV/0!</v>
      </c>
      <c r="Y405" s="278" t="e">
        <f t="shared" si="1544"/>
        <v>#DIV/0!</v>
      </c>
      <c r="Z405" s="278">
        <f t="shared" si="1544"/>
        <v>0</v>
      </c>
      <c r="AA405" s="278" t="e">
        <f t="shared" si="1544"/>
        <v>#DIV/0!</v>
      </c>
      <c r="AB405" s="278" t="e">
        <f t="shared" si="1544"/>
        <v>#DIV/0!</v>
      </c>
      <c r="AC405" s="278">
        <f>+AC404/AC403</f>
        <v>0</v>
      </c>
      <c r="AD405" s="121">
        <f>AD404/AD403</f>
        <v>0</v>
      </c>
      <c r="AE405" s="121">
        <f t="shared" ref="AE405" si="1545">AE404/AE403</f>
        <v>1</v>
      </c>
      <c r="AF405" s="121">
        <f t="shared" ref="AF405" si="1546">AF404/AF403</f>
        <v>1</v>
      </c>
      <c r="AG405" s="121" t="e">
        <f t="shared" ref="AG405" si="1547">AG404/AG403</f>
        <v>#DIV/0!</v>
      </c>
      <c r="AH405" s="121" t="e">
        <f t="shared" ref="AH405" si="1548">AH404/AH403</f>
        <v>#DIV/0!</v>
      </c>
      <c r="AI405" s="121" t="e">
        <f t="shared" ref="AI405" si="1549">AI404/AI403</f>
        <v>#DIV/0!</v>
      </c>
      <c r="AJ405" s="121" t="e">
        <f t="shared" ref="AJ405" si="1550">AJ404/AJ403</f>
        <v>#DIV/0!</v>
      </c>
      <c r="AK405" s="121" t="e">
        <f t="shared" ref="AK405" si="1551">AK404/AK403</f>
        <v>#DIV/0!</v>
      </c>
      <c r="AL405" s="121" t="e">
        <f t="shared" ref="AL405" si="1552">AL404/AL403</f>
        <v>#DIV/0!</v>
      </c>
      <c r="AM405" s="121" t="e">
        <f t="shared" ref="AM405" si="1553">AM404/AM403</f>
        <v>#DIV/0!</v>
      </c>
      <c r="AN405" s="121" t="e">
        <f t="shared" ref="AN405" si="1554">AN404/AN403</f>
        <v>#DIV/0!</v>
      </c>
      <c r="AO405" s="121" t="e">
        <f t="shared" ref="AO405" si="1555">AO404/AO403</f>
        <v>#DIV/0!</v>
      </c>
      <c r="AP405" s="63"/>
      <c r="AQ405" s="63"/>
      <c r="AR405" s="63"/>
      <c r="AS405" s="63"/>
      <c r="AT405" s="63"/>
      <c r="AU405" s="63"/>
      <c r="AV405" s="63"/>
      <c r="AW405" s="63"/>
      <c r="AX405" s="138"/>
      <c r="AY405" s="138"/>
      <c r="AZ405" s="138"/>
      <c r="BA405" s="138"/>
      <c r="BB405" s="138"/>
      <c r="BC405" s="138"/>
      <c r="BD405" s="138"/>
      <c r="BE405" s="138"/>
      <c r="BF405" s="138"/>
      <c r="BG405" s="138"/>
      <c r="BH405" s="138"/>
      <c r="BI405" s="138"/>
      <c r="BJ405" s="138"/>
      <c r="BK405" s="138"/>
      <c r="BL405" s="138"/>
      <c r="BM405" s="7"/>
    </row>
    <row r="406" spans="1:66" ht="165" customHeight="1" x14ac:dyDescent="0.25">
      <c r="A406" s="39"/>
      <c r="B406" s="65" t="s">
        <v>100</v>
      </c>
      <c r="C406" s="138"/>
      <c r="D406" s="63">
        <f>+D403+1</f>
        <v>133</v>
      </c>
      <c r="E406" s="63">
        <v>89</v>
      </c>
      <c r="F406" s="63">
        <v>9</v>
      </c>
      <c r="G406" s="64" t="s">
        <v>203</v>
      </c>
      <c r="H406" s="74">
        <v>1</v>
      </c>
      <c r="I406" s="62" t="s">
        <v>53</v>
      </c>
      <c r="J406" s="64" t="s">
        <v>108</v>
      </c>
      <c r="K406" s="64" t="s">
        <v>120</v>
      </c>
      <c r="L406" s="63" t="s">
        <v>379</v>
      </c>
      <c r="M406" s="63" t="s">
        <v>298</v>
      </c>
      <c r="N406" s="63" t="s">
        <v>349</v>
      </c>
      <c r="O406" s="63" t="s">
        <v>350</v>
      </c>
      <c r="P406" s="126" t="s">
        <v>12</v>
      </c>
      <c r="Q406" s="128">
        <v>80</v>
      </c>
      <c r="R406" s="128">
        <v>80</v>
      </c>
      <c r="S406" s="72">
        <v>80</v>
      </c>
      <c r="T406" s="124"/>
      <c r="U406" s="124"/>
      <c r="V406" s="124"/>
      <c r="W406" s="124"/>
      <c r="X406" s="124"/>
      <c r="Y406" s="124"/>
      <c r="Z406" s="367"/>
      <c r="AA406" s="124"/>
      <c r="AB406" s="124"/>
      <c r="AC406" s="128">
        <f>SUM(Q406:AB406)</f>
        <v>240</v>
      </c>
      <c r="AD406" s="294">
        <f>+Q406</f>
        <v>80</v>
      </c>
      <c r="AE406" s="315">
        <f>SUM($Q$10:R406)</f>
        <v>54409.739171999718</v>
      </c>
      <c r="AF406" s="315">
        <f>SUM($Q$10:S406)</f>
        <v>92799.639359308305</v>
      </c>
      <c r="AG406" s="315" t="e">
        <f>SUM($Q$10:T406)</f>
        <v>#DIV/0!</v>
      </c>
      <c r="AH406" s="315" t="e">
        <f>SUM($Q$10:U406)</f>
        <v>#DIV/0!</v>
      </c>
      <c r="AI406" s="315" t="e">
        <f>SUM($Q$10:V406)</f>
        <v>#DIV/0!</v>
      </c>
      <c r="AJ406" s="315" t="e">
        <f>SUM($Q$10:W406)</f>
        <v>#DIV/0!</v>
      </c>
      <c r="AK406" s="315" t="e">
        <f>SUM($Q$10:X406)</f>
        <v>#DIV/0!</v>
      </c>
      <c r="AL406" s="315" t="e">
        <f>SUM($Q$10:Y406)</f>
        <v>#DIV/0!</v>
      </c>
      <c r="AM406" s="315" t="e">
        <f>SUM($Q$10:Z406)</f>
        <v>#DIV/0!</v>
      </c>
      <c r="AN406" s="315" t="e">
        <f>SUM($Q$10:AA406)</f>
        <v>#DIV/0!</v>
      </c>
      <c r="AO406" s="315" t="e">
        <f>SUM($Q$10:AB406)</f>
        <v>#DIV/0!</v>
      </c>
      <c r="AP406" s="63"/>
      <c r="AQ406" s="63"/>
      <c r="AR406" s="63"/>
      <c r="AS406" s="63"/>
      <c r="AT406" s="63"/>
      <c r="AU406" s="63"/>
      <c r="AV406" s="63"/>
      <c r="AW406" s="63"/>
      <c r="AX406" s="138"/>
      <c r="AY406" s="138"/>
      <c r="AZ406" s="138"/>
      <c r="BA406" s="138"/>
      <c r="BB406" s="138"/>
      <c r="BC406" s="138"/>
      <c r="BD406" s="138"/>
      <c r="BE406" s="138"/>
      <c r="BF406" s="138"/>
      <c r="BG406" s="138"/>
      <c r="BH406" s="138"/>
      <c r="BI406" s="138"/>
      <c r="BJ406" s="138"/>
      <c r="BK406" s="138"/>
      <c r="BL406" s="138"/>
      <c r="BM406" s="7"/>
      <c r="BN406" s="26"/>
    </row>
    <row r="407" spans="1:66" s="52" customFormat="1" ht="20.100000000000001" customHeight="1" x14ac:dyDescent="0.25">
      <c r="A407" s="39"/>
      <c r="B407" s="65"/>
      <c r="C407" s="138"/>
      <c r="D407" s="63"/>
      <c r="E407" s="63"/>
      <c r="F407" s="63"/>
      <c r="G407" s="64" t="s">
        <v>203</v>
      </c>
      <c r="H407" s="74"/>
      <c r="I407" s="62"/>
      <c r="J407" s="64"/>
      <c r="K407" s="64" t="s">
        <v>120</v>
      </c>
      <c r="L407" s="63" t="s">
        <v>379</v>
      </c>
      <c r="M407" s="63" t="s">
        <v>298</v>
      </c>
      <c r="N407" s="63" t="s">
        <v>349</v>
      </c>
      <c r="O407" s="63" t="s">
        <v>350</v>
      </c>
      <c r="P407" s="126" t="s">
        <v>13</v>
      </c>
      <c r="Q407" s="128">
        <v>80</v>
      </c>
      <c r="R407" s="128">
        <v>80</v>
      </c>
      <c r="S407" s="72">
        <v>80</v>
      </c>
      <c r="T407" s="124"/>
      <c r="U407" s="124"/>
      <c r="V407" s="124"/>
      <c r="W407" s="124"/>
      <c r="X407" s="124"/>
      <c r="Y407" s="124"/>
      <c r="Z407" s="367"/>
      <c r="AA407" s="124"/>
      <c r="AB407" s="124"/>
      <c r="AC407" s="128">
        <f>SUM(Q407:AB407)</f>
        <v>240</v>
      </c>
      <c r="AD407" s="294">
        <f>+Q407</f>
        <v>80</v>
      </c>
      <c r="AE407" s="315">
        <f>SUM($Q$11:R407)</f>
        <v>54569.739171999718</v>
      </c>
      <c r="AF407" s="315">
        <f>SUM($Q$11:S407)</f>
        <v>93039.639359308305</v>
      </c>
      <c r="AG407" s="315" t="e">
        <f>SUM($Q$11:T407)</f>
        <v>#DIV/0!</v>
      </c>
      <c r="AH407" s="315" t="e">
        <f>SUM($Q$11:U407)</f>
        <v>#DIV/0!</v>
      </c>
      <c r="AI407" s="315" t="e">
        <f>SUM($Q$11:V407)</f>
        <v>#DIV/0!</v>
      </c>
      <c r="AJ407" s="315" t="e">
        <f>SUM($Q$11:W407)</f>
        <v>#DIV/0!</v>
      </c>
      <c r="AK407" s="315" t="e">
        <f>SUM($Q$11:X407)</f>
        <v>#DIV/0!</v>
      </c>
      <c r="AL407" s="315" t="e">
        <f>SUM($Q$11:Y407)</f>
        <v>#DIV/0!</v>
      </c>
      <c r="AM407" s="315" t="e">
        <f>SUM($Q$11:Z407)</f>
        <v>#DIV/0!</v>
      </c>
      <c r="AN407" s="315" t="e">
        <f>SUM($Q$11:AA407)</f>
        <v>#DIV/0!</v>
      </c>
      <c r="AO407" s="315" t="e">
        <f>SUM($Q$11:AB407)</f>
        <v>#DIV/0!</v>
      </c>
      <c r="AP407" s="63" t="s">
        <v>954</v>
      </c>
      <c r="AQ407" s="63" t="s">
        <v>955</v>
      </c>
      <c r="AR407" s="63" t="s">
        <v>954</v>
      </c>
      <c r="AS407" s="63" t="s">
        <v>955</v>
      </c>
      <c r="AT407" s="63" t="s">
        <v>954</v>
      </c>
      <c r="AU407" s="63" t="s">
        <v>955</v>
      </c>
      <c r="AV407" s="63"/>
      <c r="AW407" s="63"/>
      <c r="AX407" s="138"/>
      <c r="AY407" s="138"/>
      <c r="AZ407" s="138"/>
      <c r="BA407" s="138"/>
      <c r="BB407" s="138"/>
      <c r="BC407" s="138"/>
      <c r="BD407" s="138"/>
      <c r="BE407" s="138"/>
      <c r="BF407" s="138"/>
      <c r="BG407" s="138"/>
      <c r="BH407" s="138"/>
      <c r="BI407" s="138"/>
      <c r="BJ407" s="138"/>
      <c r="BK407" s="138"/>
      <c r="BL407" s="138"/>
      <c r="BM407" s="7"/>
    </row>
    <row r="408" spans="1:66" s="52" customFormat="1" ht="72.75" customHeight="1" x14ac:dyDescent="0.25">
      <c r="A408" s="39"/>
      <c r="B408" s="65"/>
      <c r="C408" s="138"/>
      <c r="D408" s="63"/>
      <c r="E408" s="63"/>
      <c r="F408" s="63"/>
      <c r="G408" s="64" t="s">
        <v>203</v>
      </c>
      <c r="H408" s="74"/>
      <c r="I408" s="62"/>
      <c r="J408" s="64"/>
      <c r="K408" s="64" t="s">
        <v>120</v>
      </c>
      <c r="L408" s="63" t="s">
        <v>379</v>
      </c>
      <c r="M408" s="63" t="s">
        <v>298</v>
      </c>
      <c r="N408" s="63" t="s">
        <v>349</v>
      </c>
      <c r="O408" s="63" t="s">
        <v>350</v>
      </c>
      <c r="P408" s="126" t="s">
        <v>14</v>
      </c>
      <c r="Q408" s="278">
        <f t="shared" ref="Q408:AB408" si="1556">+Q407/Q406</f>
        <v>1</v>
      </c>
      <c r="R408" s="278">
        <f t="shared" si="1556"/>
        <v>1</v>
      </c>
      <c r="S408" s="278">
        <f t="shared" si="1556"/>
        <v>1</v>
      </c>
      <c r="T408" s="278" t="e">
        <f t="shared" si="1556"/>
        <v>#DIV/0!</v>
      </c>
      <c r="U408" s="278" t="e">
        <f t="shared" si="1556"/>
        <v>#DIV/0!</v>
      </c>
      <c r="V408" s="278" t="e">
        <f t="shared" si="1556"/>
        <v>#DIV/0!</v>
      </c>
      <c r="W408" s="278" t="e">
        <f t="shared" si="1556"/>
        <v>#DIV/0!</v>
      </c>
      <c r="X408" s="278" t="e">
        <f t="shared" si="1556"/>
        <v>#DIV/0!</v>
      </c>
      <c r="Y408" s="278" t="e">
        <f t="shared" si="1556"/>
        <v>#DIV/0!</v>
      </c>
      <c r="Z408" s="278" t="e">
        <f t="shared" si="1556"/>
        <v>#DIV/0!</v>
      </c>
      <c r="AA408" s="278" t="e">
        <f t="shared" si="1556"/>
        <v>#DIV/0!</v>
      </c>
      <c r="AB408" s="278" t="e">
        <f t="shared" si="1556"/>
        <v>#DIV/0!</v>
      </c>
      <c r="AC408" s="278">
        <f>+AC407/AC406</f>
        <v>1</v>
      </c>
      <c r="AD408" s="121">
        <f>AD407/AD406</f>
        <v>1</v>
      </c>
      <c r="AE408" s="121">
        <f t="shared" ref="AE408" si="1557">AE407/AE406</f>
        <v>1.0029406500092604</v>
      </c>
      <c r="AF408" s="121">
        <f t="shared" ref="AF408" si="1558">AF407/AF406</f>
        <v>1.0025862169471451</v>
      </c>
      <c r="AG408" s="121" t="e">
        <f t="shared" ref="AG408" si="1559">AG407/AG406</f>
        <v>#DIV/0!</v>
      </c>
      <c r="AH408" s="121" t="e">
        <f t="shared" ref="AH408" si="1560">AH407/AH406</f>
        <v>#DIV/0!</v>
      </c>
      <c r="AI408" s="121" t="e">
        <f t="shared" ref="AI408" si="1561">AI407/AI406</f>
        <v>#DIV/0!</v>
      </c>
      <c r="AJ408" s="121" t="e">
        <f t="shared" ref="AJ408" si="1562">AJ407/AJ406</f>
        <v>#DIV/0!</v>
      </c>
      <c r="AK408" s="121" t="e">
        <f t="shared" ref="AK408" si="1563">AK407/AK406</f>
        <v>#DIV/0!</v>
      </c>
      <c r="AL408" s="121" t="e">
        <f t="shared" ref="AL408" si="1564">AL407/AL406</f>
        <v>#DIV/0!</v>
      </c>
      <c r="AM408" s="121" t="e">
        <f t="shared" ref="AM408" si="1565">AM407/AM406</f>
        <v>#DIV/0!</v>
      </c>
      <c r="AN408" s="121" t="e">
        <f t="shared" ref="AN408" si="1566">AN407/AN406</f>
        <v>#DIV/0!</v>
      </c>
      <c r="AO408" s="121" t="e">
        <f t="shared" ref="AO408" si="1567">AO407/AO406</f>
        <v>#DIV/0!</v>
      </c>
      <c r="AP408" s="63"/>
      <c r="AQ408" s="63"/>
      <c r="AR408" s="63"/>
      <c r="AS408" s="63"/>
      <c r="AT408" s="63"/>
      <c r="AU408" s="63"/>
      <c r="AV408" s="63"/>
      <c r="AW408" s="63"/>
      <c r="AX408" s="138"/>
      <c r="AY408" s="138"/>
      <c r="AZ408" s="138"/>
      <c r="BA408" s="138"/>
      <c r="BB408" s="138"/>
      <c r="BC408" s="138"/>
      <c r="BD408" s="138"/>
      <c r="BE408" s="138"/>
      <c r="BF408" s="138"/>
      <c r="BG408" s="138"/>
      <c r="BH408" s="138"/>
      <c r="BI408" s="138"/>
      <c r="BJ408" s="138"/>
      <c r="BK408" s="138"/>
      <c r="BL408" s="138"/>
      <c r="BM408" s="7"/>
      <c r="BN408" s="52">
        <v>35</v>
      </c>
    </row>
    <row r="409" spans="1:66" ht="69.75" customHeight="1" x14ac:dyDescent="0.25">
      <c r="A409" s="39"/>
      <c r="B409" s="65" t="s">
        <v>100</v>
      </c>
      <c r="C409" s="138"/>
      <c r="D409" s="63">
        <f>+D406+1</f>
        <v>134</v>
      </c>
      <c r="E409" s="63">
        <v>90</v>
      </c>
      <c r="F409" s="63">
        <v>10</v>
      </c>
      <c r="G409" s="67" t="s">
        <v>137</v>
      </c>
      <c r="H409" s="74">
        <v>1</v>
      </c>
      <c r="I409" s="62" t="s">
        <v>45</v>
      </c>
      <c r="J409" s="64" t="s">
        <v>107</v>
      </c>
      <c r="K409" s="64" t="s">
        <v>120</v>
      </c>
      <c r="L409" s="63" t="s">
        <v>567</v>
      </c>
      <c r="M409" s="63" t="s">
        <v>298</v>
      </c>
      <c r="N409" s="63" t="s">
        <v>349</v>
      </c>
      <c r="O409" s="63" t="s">
        <v>350</v>
      </c>
      <c r="P409" s="126" t="s">
        <v>12</v>
      </c>
      <c r="Q409" s="72">
        <v>1</v>
      </c>
      <c r="R409" s="72">
        <v>1</v>
      </c>
      <c r="S409" s="72">
        <v>1</v>
      </c>
      <c r="T409" s="124"/>
      <c r="U409" s="124"/>
      <c r="V409" s="124"/>
      <c r="W409" s="124"/>
      <c r="X409" s="124"/>
      <c r="Y409" s="124"/>
      <c r="Z409" s="367"/>
      <c r="AA409" s="124"/>
      <c r="AB409" s="124"/>
      <c r="AC409" s="72">
        <f>SUM(Q409:AB409)</f>
        <v>3</v>
      </c>
      <c r="AD409" s="294">
        <f>+Q409</f>
        <v>1</v>
      </c>
      <c r="AE409" s="315">
        <f>SUM($Q$10:R409)</f>
        <v>54573.739171999718</v>
      </c>
      <c r="AF409" s="315">
        <f>SUM($Q$10:S409)</f>
        <v>93045.639359308305</v>
      </c>
      <c r="AG409" s="315" t="e">
        <f>SUM($Q$10:T409)</f>
        <v>#DIV/0!</v>
      </c>
      <c r="AH409" s="315" t="e">
        <f>SUM($Q$10:U409)</f>
        <v>#DIV/0!</v>
      </c>
      <c r="AI409" s="315" t="e">
        <f>SUM($Q$10:V409)</f>
        <v>#DIV/0!</v>
      </c>
      <c r="AJ409" s="315" t="e">
        <f>SUM($Q$10:W409)</f>
        <v>#DIV/0!</v>
      </c>
      <c r="AK409" s="315" t="e">
        <f>SUM($Q$10:X409)</f>
        <v>#DIV/0!</v>
      </c>
      <c r="AL409" s="315" t="e">
        <f>SUM($Q$10:Y409)</f>
        <v>#DIV/0!</v>
      </c>
      <c r="AM409" s="315" t="e">
        <f>SUM($Q$10:Z409)</f>
        <v>#DIV/0!</v>
      </c>
      <c r="AN409" s="315" t="e">
        <f>SUM($Q$10:AA409)</f>
        <v>#DIV/0!</v>
      </c>
      <c r="AO409" s="315" t="e">
        <f>SUM($Q$10:AB409)</f>
        <v>#DIV/0!</v>
      </c>
      <c r="AP409" s="63"/>
      <c r="AQ409" s="63"/>
      <c r="AR409" s="63"/>
      <c r="AS409" s="63"/>
      <c r="AT409" s="63"/>
      <c r="AU409" s="63"/>
      <c r="AV409" s="63"/>
      <c r="AW409" s="63"/>
      <c r="AX409" s="138"/>
      <c r="AY409" s="138"/>
      <c r="AZ409" s="138"/>
      <c r="BA409" s="138"/>
      <c r="BB409" s="138"/>
      <c r="BC409" s="138"/>
      <c r="BD409" s="138"/>
      <c r="BE409" s="138"/>
      <c r="BF409" s="138"/>
      <c r="BG409" s="138"/>
      <c r="BH409" s="138"/>
      <c r="BI409" s="138"/>
      <c r="BJ409" s="138"/>
      <c r="BK409" s="138"/>
      <c r="BL409" s="138"/>
      <c r="BM409" s="7"/>
      <c r="BN409" s="26"/>
    </row>
    <row r="410" spans="1:66" s="52" customFormat="1" ht="20.100000000000001" customHeight="1" x14ac:dyDescent="0.25">
      <c r="A410" s="39"/>
      <c r="B410" s="65"/>
      <c r="C410" s="138"/>
      <c r="D410" s="63"/>
      <c r="E410" s="63"/>
      <c r="F410" s="63"/>
      <c r="G410" s="67" t="s">
        <v>137</v>
      </c>
      <c r="H410" s="74"/>
      <c r="I410" s="62"/>
      <c r="J410" s="64"/>
      <c r="K410" s="64" t="s">
        <v>120</v>
      </c>
      <c r="L410" s="63" t="s">
        <v>594</v>
      </c>
      <c r="M410" s="63" t="s">
        <v>298</v>
      </c>
      <c r="N410" s="63" t="s">
        <v>349</v>
      </c>
      <c r="O410" s="63" t="s">
        <v>350</v>
      </c>
      <c r="P410" s="126" t="s">
        <v>13</v>
      </c>
      <c r="Q410" s="72">
        <v>1</v>
      </c>
      <c r="R410" s="72">
        <v>1</v>
      </c>
      <c r="S410" s="72">
        <v>1</v>
      </c>
      <c r="T410" s="124"/>
      <c r="U410" s="124"/>
      <c r="V410" s="124"/>
      <c r="W410" s="124"/>
      <c r="X410" s="124"/>
      <c r="Y410" s="124"/>
      <c r="Z410" s="367"/>
      <c r="AA410" s="124"/>
      <c r="AB410" s="124"/>
      <c r="AC410" s="72">
        <f>SUM(Q410:AB410)</f>
        <v>3</v>
      </c>
      <c r="AD410" s="294">
        <f>+Q410</f>
        <v>1</v>
      </c>
      <c r="AE410" s="315">
        <f>SUM($Q$11:R410)</f>
        <v>54575.739171999718</v>
      </c>
      <c r="AF410" s="315">
        <f>SUM($Q$11:S410)</f>
        <v>93048.639359308305</v>
      </c>
      <c r="AG410" s="315" t="e">
        <f>SUM($Q$11:T410)</f>
        <v>#DIV/0!</v>
      </c>
      <c r="AH410" s="315" t="e">
        <f>SUM($Q$11:U410)</f>
        <v>#DIV/0!</v>
      </c>
      <c r="AI410" s="315" t="e">
        <f>SUM($Q$11:V410)</f>
        <v>#DIV/0!</v>
      </c>
      <c r="AJ410" s="315" t="e">
        <f>SUM($Q$11:W410)</f>
        <v>#DIV/0!</v>
      </c>
      <c r="AK410" s="315" t="e">
        <f>SUM($Q$11:X410)</f>
        <v>#DIV/0!</v>
      </c>
      <c r="AL410" s="315" t="e">
        <f>SUM($Q$11:Y410)</f>
        <v>#DIV/0!</v>
      </c>
      <c r="AM410" s="315" t="e">
        <f>SUM($Q$11:Z410)</f>
        <v>#DIV/0!</v>
      </c>
      <c r="AN410" s="315" t="e">
        <f>SUM($Q$11:AA410)</f>
        <v>#DIV/0!</v>
      </c>
      <c r="AO410" s="315" t="e">
        <f>SUM($Q$11:AB410)</f>
        <v>#DIV/0!</v>
      </c>
      <c r="AP410" s="63"/>
      <c r="AQ410" s="63" t="s">
        <v>956</v>
      </c>
      <c r="AR410" s="63"/>
      <c r="AS410" s="63" t="s">
        <v>956</v>
      </c>
      <c r="AT410" s="63"/>
      <c r="AU410" s="63" t="s">
        <v>956</v>
      </c>
      <c r="AV410" s="63"/>
      <c r="AW410" s="63"/>
      <c r="AX410" s="138"/>
      <c r="AY410" s="138"/>
      <c r="AZ410" s="138"/>
      <c r="BA410" s="138"/>
      <c r="BB410" s="138"/>
      <c r="BC410" s="138"/>
      <c r="BD410" s="138"/>
      <c r="BE410" s="138"/>
      <c r="BF410" s="138"/>
      <c r="BG410" s="138"/>
      <c r="BH410" s="138"/>
      <c r="BI410" s="138"/>
      <c r="BJ410" s="138"/>
      <c r="BK410" s="138"/>
      <c r="BL410" s="138"/>
      <c r="BM410" s="7"/>
    </row>
    <row r="411" spans="1:66" s="52" customFormat="1" ht="20.100000000000001" customHeight="1" x14ac:dyDescent="0.25">
      <c r="A411" s="39"/>
      <c r="B411" s="65"/>
      <c r="C411" s="138"/>
      <c r="D411" s="63"/>
      <c r="E411" s="63"/>
      <c r="F411" s="63"/>
      <c r="G411" s="67" t="s">
        <v>137</v>
      </c>
      <c r="H411" s="74"/>
      <c r="I411" s="62"/>
      <c r="J411" s="64"/>
      <c r="K411" s="64" t="s">
        <v>120</v>
      </c>
      <c r="L411" s="63" t="s">
        <v>595</v>
      </c>
      <c r="M411" s="63" t="s">
        <v>298</v>
      </c>
      <c r="N411" s="63" t="s">
        <v>349</v>
      </c>
      <c r="O411" s="63" t="s">
        <v>350</v>
      </c>
      <c r="P411" s="126" t="s">
        <v>14</v>
      </c>
      <c r="Q411" s="278">
        <f t="shared" ref="Q411:AB411" si="1568">+Q410/Q409</f>
        <v>1</v>
      </c>
      <c r="R411" s="278">
        <f t="shared" si="1568"/>
        <v>1</v>
      </c>
      <c r="S411" s="278">
        <f t="shared" si="1568"/>
        <v>1</v>
      </c>
      <c r="T411" s="278" t="e">
        <f t="shared" si="1568"/>
        <v>#DIV/0!</v>
      </c>
      <c r="U411" s="278" t="e">
        <f t="shared" si="1568"/>
        <v>#DIV/0!</v>
      </c>
      <c r="V411" s="278" t="e">
        <f t="shared" si="1568"/>
        <v>#DIV/0!</v>
      </c>
      <c r="W411" s="278" t="e">
        <f t="shared" si="1568"/>
        <v>#DIV/0!</v>
      </c>
      <c r="X411" s="278" t="e">
        <f t="shared" si="1568"/>
        <v>#DIV/0!</v>
      </c>
      <c r="Y411" s="278" t="e">
        <f t="shared" si="1568"/>
        <v>#DIV/0!</v>
      </c>
      <c r="Z411" s="278" t="e">
        <f t="shared" si="1568"/>
        <v>#DIV/0!</v>
      </c>
      <c r="AA411" s="278" t="e">
        <f t="shared" si="1568"/>
        <v>#DIV/0!</v>
      </c>
      <c r="AB411" s="278" t="e">
        <f t="shared" si="1568"/>
        <v>#DIV/0!</v>
      </c>
      <c r="AC411" s="278">
        <f>+AC410/AC409</f>
        <v>1</v>
      </c>
      <c r="AD411" s="121">
        <f>AD410/AD409</f>
        <v>1</v>
      </c>
      <c r="AE411" s="121">
        <f t="shared" ref="AE411" si="1569">AE410/AE409</f>
        <v>1.0000366476629665</v>
      </c>
      <c r="AF411" s="121">
        <f t="shared" ref="AF411" si="1570">AF410/AF409</f>
        <v>1.0000322422417713</v>
      </c>
      <c r="AG411" s="121" t="e">
        <f t="shared" ref="AG411" si="1571">AG410/AG409</f>
        <v>#DIV/0!</v>
      </c>
      <c r="AH411" s="121" t="e">
        <f t="shared" ref="AH411" si="1572">AH410/AH409</f>
        <v>#DIV/0!</v>
      </c>
      <c r="AI411" s="121" t="e">
        <f t="shared" ref="AI411" si="1573">AI410/AI409</f>
        <v>#DIV/0!</v>
      </c>
      <c r="AJ411" s="121" t="e">
        <f t="shared" ref="AJ411" si="1574">AJ410/AJ409</f>
        <v>#DIV/0!</v>
      </c>
      <c r="AK411" s="121" t="e">
        <f t="shared" ref="AK411" si="1575">AK410/AK409</f>
        <v>#DIV/0!</v>
      </c>
      <c r="AL411" s="121" t="e">
        <f t="shared" ref="AL411" si="1576">AL410/AL409</f>
        <v>#DIV/0!</v>
      </c>
      <c r="AM411" s="121" t="e">
        <f t="shared" ref="AM411" si="1577">AM410/AM409</f>
        <v>#DIV/0!</v>
      </c>
      <c r="AN411" s="121" t="e">
        <f t="shared" ref="AN411" si="1578">AN410/AN409</f>
        <v>#DIV/0!</v>
      </c>
      <c r="AO411" s="121" t="e">
        <f t="shared" ref="AO411" si="1579">AO410/AO409</f>
        <v>#DIV/0!</v>
      </c>
      <c r="AP411" s="63"/>
      <c r="AQ411" s="63"/>
      <c r="AR411" s="63"/>
      <c r="AS411" s="63"/>
      <c r="AT411" s="63"/>
      <c r="AU411" s="63"/>
      <c r="AV411" s="63"/>
      <c r="AW411" s="63"/>
      <c r="AX411" s="138"/>
      <c r="AY411" s="138"/>
      <c r="AZ411" s="138"/>
      <c r="BA411" s="138"/>
      <c r="BB411" s="138"/>
      <c r="BC411" s="138"/>
      <c r="BD411" s="138"/>
      <c r="BE411" s="138"/>
      <c r="BF411" s="138"/>
      <c r="BG411" s="138"/>
      <c r="BH411" s="138"/>
      <c r="BI411" s="138"/>
      <c r="BJ411" s="138"/>
      <c r="BK411" s="138"/>
      <c r="BL411" s="138"/>
      <c r="BM411" s="7"/>
      <c r="BN411" s="52">
        <v>36</v>
      </c>
    </row>
    <row r="412" spans="1:66" ht="20.100000000000001" customHeight="1" x14ac:dyDescent="0.25">
      <c r="A412" s="39"/>
      <c r="B412" s="65" t="s">
        <v>100</v>
      </c>
      <c r="C412" s="138"/>
      <c r="D412" s="63">
        <f>+D409+1</f>
        <v>135</v>
      </c>
      <c r="E412" s="63">
        <v>91</v>
      </c>
      <c r="F412" s="63">
        <v>1</v>
      </c>
      <c r="G412" s="67" t="s">
        <v>782</v>
      </c>
      <c r="H412" s="74">
        <v>1</v>
      </c>
      <c r="I412" s="62" t="s">
        <v>45</v>
      </c>
      <c r="J412" s="64" t="s">
        <v>105</v>
      </c>
      <c r="K412" s="64" t="s">
        <v>120</v>
      </c>
      <c r="L412" s="63" t="s">
        <v>446</v>
      </c>
      <c r="M412" s="63" t="s">
        <v>302</v>
      </c>
      <c r="N412" s="63" t="s">
        <v>351</v>
      </c>
      <c r="O412" s="63" t="s">
        <v>352</v>
      </c>
      <c r="P412" s="126" t="s">
        <v>12</v>
      </c>
      <c r="Q412" s="175">
        <v>8.3299999999999999E-2</v>
      </c>
      <c r="R412" s="175">
        <v>8.3299999999999999E-2</v>
      </c>
      <c r="S412" s="175">
        <v>8.3299999999999999E-2</v>
      </c>
      <c r="T412" s="175">
        <v>8.3299999999999999E-2</v>
      </c>
      <c r="U412" s="175">
        <v>8.3299999999999999E-2</v>
      </c>
      <c r="V412" s="175">
        <v>8.3299999999999999E-2</v>
      </c>
      <c r="W412" s="175">
        <v>8.3299999999999999E-2</v>
      </c>
      <c r="X412" s="175">
        <v>8.3299999999999999E-2</v>
      </c>
      <c r="Y412" s="175">
        <v>8.3299999999999999E-2</v>
      </c>
      <c r="Z412" s="175">
        <v>8.3299999999999999E-2</v>
      </c>
      <c r="AA412" s="175">
        <v>8.3299999999999999E-2</v>
      </c>
      <c r="AB412" s="175">
        <v>8.3299999999999999E-2</v>
      </c>
      <c r="AC412" s="295">
        <f>SUM(Q412:AB412)</f>
        <v>0.99960000000000016</v>
      </c>
      <c r="AD412" s="294">
        <f>+Q412</f>
        <v>8.3299999999999999E-2</v>
      </c>
      <c r="AE412" s="315">
        <f>SUM($Q$10:R412)</f>
        <v>54577.905771999714</v>
      </c>
      <c r="AF412" s="315">
        <f>SUM($Q$10:S412)</f>
        <v>93051.8892593083</v>
      </c>
      <c r="AG412" s="315" t="e">
        <f>SUM($Q$10:T412)</f>
        <v>#DIV/0!</v>
      </c>
      <c r="AH412" s="315" t="e">
        <f>SUM($Q$10:U412)</f>
        <v>#DIV/0!</v>
      </c>
      <c r="AI412" s="315" t="e">
        <f>SUM($Q$10:V412)</f>
        <v>#DIV/0!</v>
      </c>
      <c r="AJ412" s="315" t="e">
        <f>SUM($Q$10:W412)</f>
        <v>#DIV/0!</v>
      </c>
      <c r="AK412" s="315" t="e">
        <f>SUM($Q$10:X412)</f>
        <v>#DIV/0!</v>
      </c>
      <c r="AL412" s="315" t="e">
        <f>SUM($Q$10:Y412)</f>
        <v>#DIV/0!</v>
      </c>
      <c r="AM412" s="315" t="e">
        <f>SUM($Q$10:Z412)</f>
        <v>#DIV/0!</v>
      </c>
      <c r="AN412" s="315" t="e">
        <f>SUM($Q$10:AA412)</f>
        <v>#DIV/0!</v>
      </c>
      <c r="AO412" s="315" t="e">
        <f>SUM($Q$10:AB412)</f>
        <v>#DIV/0!</v>
      </c>
      <c r="AP412" s="63"/>
      <c r="AQ412" s="63"/>
      <c r="AR412" s="63"/>
      <c r="AS412" s="63"/>
      <c r="AT412" s="63"/>
      <c r="AU412" s="63"/>
      <c r="AV412" s="63"/>
      <c r="AW412" s="63"/>
      <c r="AX412" s="138"/>
      <c r="AY412" s="138"/>
      <c r="AZ412" s="138"/>
      <c r="BA412" s="138"/>
      <c r="BB412" s="138"/>
      <c r="BC412" s="138"/>
      <c r="BD412" s="138"/>
      <c r="BE412" s="138"/>
      <c r="BF412" s="138"/>
      <c r="BG412" s="138"/>
      <c r="BH412" s="138"/>
      <c r="BI412" s="138"/>
      <c r="BJ412" s="138"/>
      <c r="BK412" s="138"/>
      <c r="BL412" s="138"/>
      <c r="BM412" s="7"/>
      <c r="BN412" s="26"/>
    </row>
    <row r="413" spans="1:66" s="52" customFormat="1" ht="20.100000000000001" customHeight="1" x14ac:dyDescent="0.25">
      <c r="A413" s="39"/>
      <c r="B413" s="65"/>
      <c r="C413" s="138"/>
      <c r="D413" s="63"/>
      <c r="E413" s="63"/>
      <c r="F413" s="63"/>
      <c r="G413" s="67" t="s">
        <v>204</v>
      </c>
      <c r="H413" s="74"/>
      <c r="I413" s="62"/>
      <c r="J413" s="64"/>
      <c r="K413" s="64" t="s">
        <v>120</v>
      </c>
      <c r="L413" s="63" t="s">
        <v>446</v>
      </c>
      <c r="M413" s="63" t="s">
        <v>302</v>
      </c>
      <c r="N413" s="63" t="s">
        <v>351</v>
      </c>
      <c r="O413" s="63" t="s">
        <v>352</v>
      </c>
      <c r="P413" s="126" t="s">
        <v>13</v>
      </c>
      <c r="Q413" s="175">
        <v>8.3299999999999999E-2</v>
      </c>
      <c r="R413" s="175">
        <v>8.3299999999999999E-2</v>
      </c>
      <c r="S413" s="175">
        <v>8.3299999999999999E-2</v>
      </c>
      <c r="T413" s="124"/>
      <c r="U413" s="124"/>
      <c r="V413" s="124"/>
      <c r="W413" s="124"/>
      <c r="X413" s="124"/>
      <c r="Y413" s="124"/>
      <c r="Z413" s="367"/>
      <c r="AA413" s="124"/>
      <c r="AB413" s="124"/>
      <c r="AC413" s="295">
        <f>SUM(Q413:AB413)</f>
        <v>0.24990000000000001</v>
      </c>
      <c r="AD413" s="294">
        <f>+Q413</f>
        <v>8.3299999999999999E-2</v>
      </c>
      <c r="AE413" s="315">
        <f>SUM($Q$11:R413)</f>
        <v>54578.072371999711</v>
      </c>
      <c r="AF413" s="315">
        <f>SUM($Q$11:S413)</f>
        <v>93052.139159308295</v>
      </c>
      <c r="AG413" s="315" t="e">
        <f>SUM($Q$11:T413)</f>
        <v>#DIV/0!</v>
      </c>
      <c r="AH413" s="315" t="e">
        <f>SUM($Q$11:U413)</f>
        <v>#DIV/0!</v>
      </c>
      <c r="AI413" s="315" t="e">
        <f>SUM($Q$11:V413)</f>
        <v>#DIV/0!</v>
      </c>
      <c r="AJ413" s="315" t="e">
        <f>SUM($Q$11:W413)</f>
        <v>#DIV/0!</v>
      </c>
      <c r="AK413" s="315" t="e">
        <f>SUM($Q$11:X413)</f>
        <v>#DIV/0!</v>
      </c>
      <c r="AL413" s="315" t="e">
        <f>SUM($Q$11:Y413)</f>
        <v>#DIV/0!</v>
      </c>
      <c r="AM413" s="315" t="e">
        <f>SUM($Q$11:Z413)</f>
        <v>#DIV/0!</v>
      </c>
      <c r="AN413" s="315" t="e">
        <f>SUM($Q$11:AA413)</f>
        <v>#DIV/0!</v>
      </c>
      <c r="AO413" s="315" t="e">
        <f>SUM($Q$11:AB413)</f>
        <v>#DIV/0!</v>
      </c>
      <c r="AP413" s="63" t="s">
        <v>583</v>
      </c>
      <c r="AQ413" s="63"/>
      <c r="AR413" s="63" t="s">
        <v>583</v>
      </c>
      <c r="AS413" s="63"/>
      <c r="AT413" s="63" t="s">
        <v>583</v>
      </c>
      <c r="AU413" s="63"/>
      <c r="AV413" s="63"/>
      <c r="AW413" s="63"/>
      <c r="AX413" s="138"/>
      <c r="AY413" s="138"/>
      <c r="AZ413" s="138"/>
      <c r="BA413" s="138"/>
      <c r="BB413" s="138"/>
      <c r="BC413" s="138"/>
      <c r="BD413" s="138"/>
      <c r="BE413" s="138"/>
      <c r="BF413" s="138"/>
      <c r="BG413" s="138"/>
      <c r="BH413" s="138"/>
      <c r="BI413" s="138"/>
      <c r="BJ413" s="138"/>
      <c r="BK413" s="138"/>
      <c r="BL413" s="138"/>
      <c r="BM413" s="7"/>
    </row>
    <row r="414" spans="1:66" s="52" customFormat="1" ht="20.100000000000001" customHeight="1" x14ac:dyDescent="0.25">
      <c r="A414" s="39"/>
      <c r="B414" s="65"/>
      <c r="C414" s="138"/>
      <c r="D414" s="63"/>
      <c r="E414" s="63"/>
      <c r="F414" s="63"/>
      <c r="G414" s="67" t="s">
        <v>204</v>
      </c>
      <c r="H414" s="74"/>
      <c r="I414" s="62"/>
      <c r="J414" s="64"/>
      <c r="K414" s="64" t="s">
        <v>120</v>
      </c>
      <c r="L414" s="63" t="s">
        <v>446</v>
      </c>
      <c r="M414" s="63" t="s">
        <v>302</v>
      </c>
      <c r="N414" s="63" t="s">
        <v>351</v>
      </c>
      <c r="O414" s="63" t="s">
        <v>352</v>
      </c>
      <c r="P414" s="126" t="s">
        <v>14</v>
      </c>
      <c r="Q414" s="278">
        <f t="shared" ref="Q414:AB414" si="1580">+Q413/Q412</f>
        <v>1</v>
      </c>
      <c r="R414" s="278">
        <f t="shared" si="1580"/>
        <v>1</v>
      </c>
      <c r="S414" s="278">
        <f t="shared" si="1580"/>
        <v>1</v>
      </c>
      <c r="T414" s="278">
        <f t="shared" si="1580"/>
        <v>0</v>
      </c>
      <c r="U414" s="278">
        <f t="shared" si="1580"/>
        <v>0</v>
      </c>
      <c r="V414" s="278">
        <f t="shared" si="1580"/>
        <v>0</v>
      </c>
      <c r="W414" s="278">
        <f t="shared" si="1580"/>
        <v>0</v>
      </c>
      <c r="X414" s="278">
        <f t="shared" si="1580"/>
        <v>0</v>
      </c>
      <c r="Y414" s="278">
        <f t="shared" si="1580"/>
        <v>0</v>
      </c>
      <c r="Z414" s="278">
        <f t="shared" si="1580"/>
        <v>0</v>
      </c>
      <c r="AA414" s="278">
        <f t="shared" si="1580"/>
        <v>0</v>
      </c>
      <c r="AB414" s="278">
        <f t="shared" si="1580"/>
        <v>0</v>
      </c>
      <c r="AC414" s="278">
        <f>+AC413/AC412</f>
        <v>0.24999999999999997</v>
      </c>
      <c r="AD414" s="121">
        <f>AD413/AD412</f>
        <v>1</v>
      </c>
      <c r="AE414" s="121">
        <f t="shared" ref="AE414" si="1581">AE413/AE412</f>
        <v>1.0000030525172712</v>
      </c>
      <c r="AF414" s="121">
        <f t="shared" ref="AF414" si="1582">AF413/AF412</f>
        <v>1.0000026855983473</v>
      </c>
      <c r="AG414" s="121" t="e">
        <f t="shared" ref="AG414" si="1583">AG413/AG412</f>
        <v>#DIV/0!</v>
      </c>
      <c r="AH414" s="121" t="e">
        <f t="shared" ref="AH414" si="1584">AH413/AH412</f>
        <v>#DIV/0!</v>
      </c>
      <c r="AI414" s="121" t="e">
        <f t="shared" ref="AI414" si="1585">AI413/AI412</f>
        <v>#DIV/0!</v>
      </c>
      <c r="AJ414" s="121" t="e">
        <f t="shared" ref="AJ414" si="1586">AJ413/AJ412</f>
        <v>#DIV/0!</v>
      </c>
      <c r="AK414" s="121" t="e">
        <f t="shared" ref="AK414" si="1587">AK413/AK412</f>
        <v>#DIV/0!</v>
      </c>
      <c r="AL414" s="121" t="e">
        <f t="shared" ref="AL414" si="1588">AL413/AL412</f>
        <v>#DIV/0!</v>
      </c>
      <c r="AM414" s="121" t="e">
        <f t="shared" ref="AM414" si="1589">AM413/AM412</f>
        <v>#DIV/0!</v>
      </c>
      <c r="AN414" s="121" t="e">
        <f t="shared" ref="AN414" si="1590">AN413/AN412</f>
        <v>#DIV/0!</v>
      </c>
      <c r="AO414" s="121" t="e">
        <f t="shared" ref="AO414" si="1591">AO413/AO412</f>
        <v>#DIV/0!</v>
      </c>
      <c r="AP414" s="63"/>
      <c r="AQ414" s="63"/>
      <c r="AR414" s="63"/>
      <c r="AS414" s="63"/>
      <c r="AT414" s="63"/>
      <c r="AU414" s="63"/>
      <c r="AV414" s="63"/>
      <c r="AW414" s="63"/>
      <c r="AX414" s="138"/>
      <c r="AY414" s="138"/>
      <c r="AZ414" s="138"/>
      <c r="BA414" s="138"/>
      <c r="BB414" s="138"/>
      <c r="BC414" s="138"/>
      <c r="BD414" s="138"/>
      <c r="BE414" s="138"/>
      <c r="BF414" s="138"/>
      <c r="BG414" s="138"/>
      <c r="BH414" s="138"/>
      <c r="BI414" s="138"/>
      <c r="BJ414" s="138"/>
      <c r="BK414" s="138"/>
      <c r="BL414" s="138"/>
      <c r="BM414" s="7"/>
    </row>
    <row r="415" spans="1:66" ht="20.100000000000001" customHeight="1" x14ac:dyDescent="0.25">
      <c r="A415" s="39"/>
      <c r="B415" s="65" t="s">
        <v>100</v>
      </c>
      <c r="C415" s="138"/>
      <c r="D415" s="63">
        <f>+D412+1</f>
        <v>136</v>
      </c>
      <c r="E415" s="63">
        <v>92</v>
      </c>
      <c r="F415" s="63">
        <v>2</v>
      </c>
      <c r="G415" s="67" t="s">
        <v>205</v>
      </c>
      <c r="H415" s="74">
        <v>1</v>
      </c>
      <c r="I415" s="62" t="s">
        <v>43</v>
      </c>
      <c r="J415" s="64" t="s">
        <v>113</v>
      </c>
      <c r="K415" s="64" t="s">
        <v>120</v>
      </c>
      <c r="L415" s="63" t="s">
        <v>447</v>
      </c>
      <c r="M415" s="63" t="s">
        <v>302</v>
      </c>
      <c r="N415" s="63" t="s">
        <v>351</v>
      </c>
      <c r="O415" s="63" t="s">
        <v>352</v>
      </c>
      <c r="P415" s="126" t="s">
        <v>12</v>
      </c>
      <c r="Q415" s="175">
        <v>8.3299999999999999E-2</v>
      </c>
      <c r="R415" s="175">
        <v>8.3299999999999999E-2</v>
      </c>
      <c r="S415" s="175">
        <v>8.3299999999999999E-2</v>
      </c>
      <c r="T415" s="175">
        <v>8.3299999999999999E-2</v>
      </c>
      <c r="U415" s="175">
        <v>8.3299999999999999E-2</v>
      </c>
      <c r="V415" s="175">
        <v>8.3299999999999999E-2</v>
      </c>
      <c r="W415" s="175">
        <v>8.3299999999999999E-2</v>
      </c>
      <c r="X415" s="175">
        <v>8.3299999999999999E-2</v>
      </c>
      <c r="Y415" s="175">
        <v>8.3299999999999999E-2</v>
      </c>
      <c r="Z415" s="175">
        <v>8.3299999999999999E-2</v>
      </c>
      <c r="AA415" s="175">
        <v>8.3299999999999999E-2</v>
      </c>
      <c r="AB415" s="175">
        <v>8.3299999999999999E-2</v>
      </c>
      <c r="AC415" s="295">
        <f>SUM(Q415:AB415)</f>
        <v>0.99960000000000016</v>
      </c>
      <c r="AD415" s="294">
        <f>+Q415</f>
        <v>8.3299999999999999E-2</v>
      </c>
      <c r="AE415" s="315">
        <f>SUM($Q$10:R415)</f>
        <v>54580.238971999708</v>
      </c>
      <c r="AF415" s="315">
        <f>SUM($Q$10:S415)</f>
        <v>93055.389059308291</v>
      </c>
      <c r="AG415" s="315" t="e">
        <f>SUM($Q$10:T415)</f>
        <v>#DIV/0!</v>
      </c>
      <c r="AH415" s="315" t="e">
        <f>SUM($Q$10:U415)</f>
        <v>#DIV/0!</v>
      </c>
      <c r="AI415" s="315" t="e">
        <f>SUM($Q$10:V415)</f>
        <v>#DIV/0!</v>
      </c>
      <c r="AJ415" s="315" t="e">
        <f>SUM($Q$10:W415)</f>
        <v>#DIV/0!</v>
      </c>
      <c r="AK415" s="315" t="e">
        <f>SUM($Q$10:X415)</f>
        <v>#DIV/0!</v>
      </c>
      <c r="AL415" s="315" t="e">
        <f>SUM($Q$10:Y415)</f>
        <v>#DIV/0!</v>
      </c>
      <c r="AM415" s="315" t="e">
        <f>SUM($Q$10:Z415)</f>
        <v>#DIV/0!</v>
      </c>
      <c r="AN415" s="315" t="e">
        <f>SUM($Q$10:AA415)</f>
        <v>#DIV/0!</v>
      </c>
      <c r="AO415" s="315" t="e">
        <f>SUM($Q$10:AB415)</f>
        <v>#DIV/0!</v>
      </c>
      <c r="AP415" s="63"/>
      <c r="AQ415" s="63"/>
      <c r="AR415" s="63"/>
      <c r="AS415" s="63"/>
      <c r="AT415" s="63"/>
      <c r="AU415" s="63"/>
      <c r="AV415" s="63"/>
      <c r="AW415" s="63"/>
      <c r="AX415" s="138"/>
      <c r="AY415" s="138"/>
      <c r="AZ415" s="138"/>
      <c r="BA415" s="138"/>
      <c r="BB415" s="138"/>
      <c r="BC415" s="138"/>
      <c r="BD415" s="138"/>
      <c r="BE415" s="138"/>
      <c r="BF415" s="138"/>
      <c r="BG415" s="138"/>
      <c r="BH415" s="138"/>
      <c r="BI415" s="138"/>
      <c r="BJ415" s="138"/>
      <c r="BK415" s="138"/>
      <c r="BL415" s="138"/>
      <c r="BM415" s="7"/>
      <c r="BN415" s="26"/>
    </row>
    <row r="416" spans="1:66" s="52" customFormat="1" ht="20.100000000000001" customHeight="1" x14ac:dyDescent="0.25">
      <c r="A416" s="39"/>
      <c r="B416" s="65"/>
      <c r="C416" s="138"/>
      <c r="D416" s="63"/>
      <c r="E416" s="63"/>
      <c r="F416" s="63"/>
      <c r="G416" s="67" t="s">
        <v>205</v>
      </c>
      <c r="H416" s="74"/>
      <c r="I416" s="62"/>
      <c r="J416" s="64"/>
      <c r="K416" s="64" t="s">
        <v>120</v>
      </c>
      <c r="L416" s="63" t="s">
        <v>447</v>
      </c>
      <c r="M416" s="63" t="s">
        <v>302</v>
      </c>
      <c r="N416" s="63" t="s">
        <v>351</v>
      </c>
      <c r="O416" s="63" t="s">
        <v>352</v>
      </c>
      <c r="P416" s="126" t="s">
        <v>13</v>
      </c>
      <c r="Q416" s="175">
        <v>8.3299999999999999E-2</v>
      </c>
      <c r="R416" s="175">
        <v>8.3299999999999999E-2</v>
      </c>
      <c r="S416" s="175">
        <v>8.3299999999999999E-2</v>
      </c>
      <c r="T416" s="124"/>
      <c r="U416" s="124"/>
      <c r="V416" s="124"/>
      <c r="W416" s="124"/>
      <c r="X416" s="124"/>
      <c r="Y416" s="124"/>
      <c r="Z416" s="367"/>
      <c r="AA416" s="124"/>
      <c r="AB416" s="124"/>
      <c r="AC416" s="295">
        <f>SUM(Q416:AB416)</f>
        <v>0.24990000000000001</v>
      </c>
      <c r="AD416" s="294">
        <f>+Q416</f>
        <v>8.3299999999999999E-2</v>
      </c>
      <c r="AE416" s="315">
        <f>SUM($Q$11:R416)</f>
        <v>54580.405571999705</v>
      </c>
      <c r="AF416" s="315">
        <f>SUM($Q$11:S416)</f>
        <v>93055.638959308286</v>
      </c>
      <c r="AG416" s="315" t="e">
        <f>SUM($Q$11:T416)</f>
        <v>#DIV/0!</v>
      </c>
      <c r="AH416" s="315" t="e">
        <f>SUM($Q$11:U416)</f>
        <v>#DIV/0!</v>
      </c>
      <c r="AI416" s="315" t="e">
        <f>SUM($Q$11:V416)</f>
        <v>#DIV/0!</v>
      </c>
      <c r="AJ416" s="315" t="e">
        <f>SUM($Q$11:W416)</f>
        <v>#DIV/0!</v>
      </c>
      <c r="AK416" s="315" t="e">
        <f>SUM($Q$11:X416)</f>
        <v>#DIV/0!</v>
      </c>
      <c r="AL416" s="315" t="e">
        <f>SUM($Q$11:Y416)</f>
        <v>#DIV/0!</v>
      </c>
      <c r="AM416" s="315" t="e">
        <f>SUM($Q$11:Z416)</f>
        <v>#DIV/0!</v>
      </c>
      <c r="AN416" s="315" t="e">
        <f>SUM($Q$11:AA416)</f>
        <v>#DIV/0!</v>
      </c>
      <c r="AO416" s="315" t="e">
        <f>SUM($Q$11:AB416)</f>
        <v>#DIV/0!</v>
      </c>
      <c r="AP416" s="63" t="s">
        <v>584</v>
      </c>
      <c r="AQ416" s="63"/>
      <c r="AR416" s="63" t="s">
        <v>584</v>
      </c>
      <c r="AS416" s="63"/>
      <c r="AT416" s="63" t="s">
        <v>584</v>
      </c>
      <c r="AU416" s="63"/>
      <c r="AV416" s="63"/>
      <c r="AW416" s="63"/>
      <c r="AX416" s="138"/>
      <c r="AY416" s="138"/>
      <c r="AZ416" s="138"/>
      <c r="BA416" s="138"/>
      <c r="BB416" s="138"/>
      <c r="BC416" s="138"/>
      <c r="BD416" s="138"/>
      <c r="BE416" s="138"/>
      <c r="BF416" s="138"/>
      <c r="BG416" s="138"/>
      <c r="BH416" s="138"/>
      <c r="BI416" s="138"/>
      <c r="BJ416" s="138"/>
      <c r="BK416" s="138"/>
      <c r="BL416" s="138"/>
      <c r="BM416" s="7"/>
    </row>
    <row r="417" spans="1:66" s="52" customFormat="1" ht="20.100000000000001" customHeight="1" x14ac:dyDescent="0.25">
      <c r="A417" s="39"/>
      <c r="B417" s="65"/>
      <c r="C417" s="138"/>
      <c r="D417" s="63"/>
      <c r="E417" s="63"/>
      <c r="F417" s="63"/>
      <c r="G417" s="67" t="s">
        <v>205</v>
      </c>
      <c r="H417" s="74"/>
      <c r="I417" s="62"/>
      <c r="J417" s="64"/>
      <c r="K417" s="64" t="s">
        <v>120</v>
      </c>
      <c r="L417" s="63" t="s">
        <v>447</v>
      </c>
      <c r="M417" s="63" t="s">
        <v>302</v>
      </c>
      <c r="N417" s="63" t="s">
        <v>351</v>
      </c>
      <c r="O417" s="63" t="s">
        <v>352</v>
      </c>
      <c r="P417" s="126" t="s">
        <v>14</v>
      </c>
      <c r="Q417" s="278">
        <f t="shared" ref="Q417:AB417" si="1592">+Q416/Q415</f>
        <v>1</v>
      </c>
      <c r="R417" s="278">
        <f t="shared" si="1592"/>
        <v>1</v>
      </c>
      <c r="S417" s="278">
        <f t="shared" si="1592"/>
        <v>1</v>
      </c>
      <c r="T417" s="278">
        <f t="shared" si="1592"/>
        <v>0</v>
      </c>
      <c r="U417" s="278">
        <f t="shared" si="1592"/>
        <v>0</v>
      </c>
      <c r="V417" s="278">
        <f t="shared" si="1592"/>
        <v>0</v>
      </c>
      <c r="W417" s="278">
        <f t="shared" si="1592"/>
        <v>0</v>
      </c>
      <c r="X417" s="278">
        <f t="shared" si="1592"/>
        <v>0</v>
      </c>
      <c r="Y417" s="278">
        <f t="shared" si="1592"/>
        <v>0</v>
      </c>
      <c r="Z417" s="278">
        <f t="shared" si="1592"/>
        <v>0</v>
      </c>
      <c r="AA417" s="278">
        <f t="shared" si="1592"/>
        <v>0</v>
      </c>
      <c r="AB417" s="278">
        <f t="shared" si="1592"/>
        <v>0</v>
      </c>
      <c r="AC417" s="278">
        <f>+AC416/AC415</f>
        <v>0.24999999999999997</v>
      </c>
      <c r="AD417" s="121">
        <f>AD416/AD415</f>
        <v>1</v>
      </c>
      <c r="AE417" s="121">
        <f t="shared" ref="AE417" si="1593">AE416/AE415</f>
        <v>1.000003052386782</v>
      </c>
      <c r="AF417" s="121">
        <f t="shared" ref="AF417" si="1594">AF416/AF415</f>
        <v>1.0000026854973423</v>
      </c>
      <c r="AG417" s="121" t="e">
        <f t="shared" ref="AG417" si="1595">AG416/AG415</f>
        <v>#DIV/0!</v>
      </c>
      <c r="AH417" s="121" t="e">
        <f t="shared" ref="AH417" si="1596">AH416/AH415</f>
        <v>#DIV/0!</v>
      </c>
      <c r="AI417" s="121" t="e">
        <f t="shared" ref="AI417" si="1597">AI416/AI415</f>
        <v>#DIV/0!</v>
      </c>
      <c r="AJ417" s="121" t="e">
        <f t="shared" ref="AJ417" si="1598">AJ416/AJ415</f>
        <v>#DIV/0!</v>
      </c>
      <c r="AK417" s="121" t="e">
        <f t="shared" ref="AK417" si="1599">AK416/AK415</f>
        <v>#DIV/0!</v>
      </c>
      <c r="AL417" s="121" t="e">
        <f t="shared" ref="AL417" si="1600">AL416/AL415</f>
        <v>#DIV/0!</v>
      </c>
      <c r="AM417" s="121" t="e">
        <f t="shared" ref="AM417" si="1601">AM416/AM415</f>
        <v>#DIV/0!</v>
      </c>
      <c r="AN417" s="121" t="e">
        <f t="shared" ref="AN417" si="1602">AN416/AN415</f>
        <v>#DIV/0!</v>
      </c>
      <c r="AO417" s="121" t="e">
        <f t="shared" ref="AO417" si="1603">AO416/AO415</f>
        <v>#DIV/0!</v>
      </c>
      <c r="AP417" s="63"/>
      <c r="AQ417" s="63"/>
      <c r="AR417" s="63"/>
      <c r="AS417" s="63"/>
      <c r="AT417" s="63"/>
      <c r="AU417" s="63"/>
      <c r="AV417" s="63"/>
      <c r="AW417" s="63"/>
      <c r="AX417" s="138"/>
      <c r="AY417" s="138"/>
      <c r="AZ417" s="138"/>
      <c r="BA417" s="138"/>
      <c r="BB417" s="138"/>
      <c r="BC417" s="138"/>
      <c r="BD417" s="138"/>
      <c r="BE417" s="138"/>
      <c r="BF417" s="138"/>
      <c r="BG417" s="138"/>
      <c r="BH417" s="138"/>
      <c r="BI417" s="138"/>
      <c r="BJ417" s="138"/>
      <c r="BK417" s="138"/>
      <c r="BL417" s="138"/>
      <c r="BM417" s="7"/>
    </row>
    <row r="418" spans="1:66" ht="20.100000000000001" customHeight="1" x14ac:dyDescent="0.25">
      <c r="A418" s="39"/>
      <c r="B418" s="65" t="s">
        <v>100</v>
      </c>
      <c r="C418" s="138"/>
      <c r="D418" s="63">
        <f>+D415+1</f>
        <v>137</v>
      </c>
      <c r="E418" s="63">
        <v>93</v>
      </c>
      <c r="F418" s="63">
        <v>3</v>
      </c>
      <c r="G418" s="67" t="s">
        <v>206</v>
      </c>
      <c r="H418" s="74">
        <v>1</v>
      </c>
      <c r="I418" s="62" t="s">
        <v>45</v>
      </c>
      <c r="J418" s="64" t="s">
        <v>105</v>
      </c>
      <c r="K418" s="64" t="s">
        <v>120</v>
      </c>
      <c r="L418" s="63" t="s">
        <v>448</v>
      </c>
      <c r="M418" s="63" t="s">
        <v>302</v>
      </c>
      <c r="N418" s="63" t="s">
        <v>351</v>
      </c>
      <c r="O418" s="63" t="s">
        <v>352</v>
      </c>
      <c r="P418" s="126" t="s">
        <v>12</v>
      </c>
      <c r="Q418" s="175">
        <v>8.3299999999999999E-2</v>
      </c>
      <c r="R418" s="175">
        <v>8.3299999999999999E-2</v>
      </c>
      <c r="S418" s="175">
        <v>8.3299999999999999E-2</v>
      </c>
      <c r="T418" s="175">
        <v>8.3299999999999999E-2</v>
      </c>
      <c r="U418" s="175">
        <v>8.3299999999999999E-2</v>
      </c>
      <c r="V418" s="175">
        <v>8.3299999999999999E-2</v>
      </c>
      <c r="W418" s="175">
        <v>8.3299999999999999E-2</v>
      </c>
      <c r="X418" s="175">
        <v>8.3299999999999999E-2</v>
      </c>
      <c r="Y418" s="175">
        <v>8.3299999999999999E-2</v>
      </c>
      <c r="Z418" s="175">
        <v>8.3299999999999999E-2</v>
      </c>
      <c r="AA418" s="175">
        <v>8.3299999999999999E-2</v>
      </c>
      <c r="AB418" s="175">
        <v>8.3299999999999999E-2</v>
      </c>
      <c r="AC418" s="295">
        <f>SUM(Q418:AB418)</f>
        <v>0.99960000000000016</v>
      </c>
      <c r="AD418" s="294">
        <f>+Q418</f>
        <v>8.3299999999999999E-2</v>
      </c>
      <c r="AE418" s="315">
        <f>SUM($Q$10:R418)</f>
        <v>54582.572171999702</v>
      </c>
      <c r="AF418" s="315">
        <f>SUM($Q$10:S418)</f>
        <v>93058.888859308281</v>
      </c>
      <c r="AG418" s="315" t="e">
        <f>SUM($Q$10:T418)</f>
        <v>#DIV/0!</v>
      </c>
      <c r="AH418" s="315" t="e">
        <f>SUM($Q$10:U418)</f>
        <v>#DIV/0!</v>
      </c>
      <c r="AI418" s="315" t="e">
        <f>SUM($Q$10:V418)</f>
        <v>#DIV/0!</v>
      </c>
      <c r="AJ418" s="315" t="e">
        <f>SUM($Q$10:W418)</f>
        <v>#DIV/0!</v>
      </c>
      <c r="AK418" s="315" t="e">
        <f>SUM($Q$10:X418)</f>
        <v>#DIV/0!</v>
      </c>
      <c r="AL418" s="315" t="e">
        <f>SUM($Q$10:Y418)</f>
        <v>#DIV/0!</v>
      </c>
      <c r="AM418" s="315" t="e">
        <f>SUM($Q$10:Z418)</f>
        <v>#DIV/0!</v>
      </c>
      <c r="AN418" s="315" t="e">
        <f>SUM($Q$10:AA418)</f>
        <v>#DIV/0!</v>
      </c>
      <c r="AO418" s="315" t="e">
        <f>SUM($Q$10:AB418)</f>
        <v>#DIV/0!</v>
      </c>
      <c r="AP418" s="63"/>
      <c r="AQ418" s="63"/>
      <c r="AR418" s="63"/>
      <c r="AS418" s="63"/>
      <c r="AT418" s="63"/>
      <c r="AU418" s="63"/>
      <c r="AV418" s="63"/>
      <c r="AW418" s="63"/>
      <c r="AX418" s="138"/>
      <c r="AY418" s="138"/>
      <c r="AZ418" s="138"/>
      <c r="BA418" s="138"/>
      <c r="BB418" s="138"/>
      <c r="BC418" s="138"/>
      <c r="BD418" s="138"/>
      <c r="BE418" s="138"/>
      <c r="BF418" s="138"/>
      <c r="BG418" s="138"/>
      <c r="BH418" s="138"/>
      <c r="BI418" s="138"/>
      <c r="BJ418" s="138"/>
      <c r="BK418" s="138"/>
      <c r="BL418" s="138"/>
      <c r="BM418" s="7"/>
      <c r="BN418" s="26"/>
    </row>
    <row r="419" spans="1:66" s="52" customFormat="1" ht="20.100000000000001" customHeight="1" x14ac:dyDescent="0.25">
      <c r="A419" s="39"/>
      <c r="B419" s="65"/>
      <c r="C419" s="138"/>
      <c r="D419" s="63"/>
      <c r="E419" s="63"/>
      <c r="F419" s="63"/>
      <c r="G419" s="67" t="s">
        <v>206</v>
      </c>
      <c r="H419" s="74"/>
      <c r="I419" s="62"/>
      <c r="J419" s="64"/>
      <c r="K419" s="64" t="s">
        <v>120</v>
      </c>
      <c r="L419" s="63" t="s">
        <v>448</v>
      </c>
      <c r="M419" s="63" t="s">
        <v>302</v>
      </c>
      <c r="N419" s="63" t="s">
        <v>351</v>
      </c>
      <c r="O419" s="63" t="s">
        <v>352</v>
      </c>
      <c r="P419" s="126" t="s">
        <v>13</v>
      </c>
      <c r="Q419" s="175">
        <v>8.3299999999999999E-2</v>
      </c>
      <c r="R419" s="175">
        <v>8.3299999999999999E-2</v>
      </c>
      <c r="S419" s="175">
        <v>8.3299999999999999E-2</v>
      </c>
      <c r="T419" s="124"/>
      <c r="U419" s="124"/>
      <c r="V419" s="124"/>
      <c r="W419" s="124"/>
      <c r="X419" s="124"/>
      <c r="Y419" s="124"/>
      <c r="Z419" s="367"/>
      <c r="AA419" s="124"/>
      <c r="AB419" s="124"/>
      <c r="AC419" s="295">
        <f>SUM(Q419:AB419)</f>
        <v>0.24990000000000001</v>
      </c>
      <c r="AD419" s="294">
        <f>+Q419</f>
        <v>8.3299999999999999E-2</v>
      </c>
      <c r="AE419" s="315">
        <f>SUM($Q$11:R419)</f>
        <v>54582.738771999699</v>
      </c>
      <c r="AF419" s="315">
        <f>SUM($Q$11:S419)</f>
        <v>93059.138759308276</v>
      </c>
      <c r="AG419" s="315" t="e">
        <f>SUM($Q$11:T419)</f>
        <v>#DIV/0!</v>
      </c>
      <c r="AH419" s="315" t="e">
        <f>SUM($Q$11:U419)</f>
        <v>#DIV/0!</v>
      </c>
      <c r="AI419" s="315" t="e">
        <f>SUM($Q$11:V419)</f>
        <v>#DIV/0!</v>
      </c>
      <c r="AJ419" s="315" t="e">
        <f>SUM($Q$11:W419)</f>
        <v>#DIV/0!</v>
      </c>
      <c r="AK419" s="315" t="e">
        <f>SUM($Q$11:X419)</f>
        <v>#DIV/0!</v>
      </c>
      <c r="AL419" s="315" t="e">
        <f>SUM($Q$11:Y419)</f>
        <v>#DIV/0!</v>
      </c>
      <c r="AM419" s="315" t="e">
        <f>SUM($Q$11:Z419)</f>
        <v>#DIV/0!</v>
      </c>
      <c r="AN419" s="315" t="e">
        <f>SUM($Q$11:AA419)</f>
        <v>#DIV/0!</v>
      </c>
      <c r="AO419" s="315" t="e">
        <f>SUM($Q$11:AB419)</f>
        <v>#DIV/0!</v>
      </c>
      <c r="AP419" s="63" t="s">
        <v>585</v>
      </c>
      <c r="AQ419" s="63"/>
      <c r="AR419" s="63" t="s">
        <v>585</v>
      </c>
      <c r="AS419" s="63"/>
      <c r="AT419" s="63" t="s">
        <v>585</v>
      </c>
      <c r="AU419" s="63"/>
      <c r="AV419" s="63"/>
      <c r="AW419" s="63"/>
      <c r="AX419" s="138"/>
      <c r="AY419" s="138"/>
      <c r="AZ419" s="138"/>
      <c r="BA419" s="138"/>
      <c r="BB419" s="138"/>
      <c r="BC419" s="138"/>
      <c r="BD419" s="138"/>
      <c r="BE419" s="138"/>
      <c r="BF419" s="138"/>
      <c r="BG419" s="138"/>
      <c r="BH419" s="138"/>
      <c r="BI419" s="138"/>
      <c r="BJ419" s="138"/>
      <c r="BK419" s="138"/>
      <c r="BL419" s="138"/>
      <c r="BM419" s="7"/>
    </row>
    <row r="420" spans="1:66" s="52" customFormat="1" ht="20.100000000000001" customHeight="1" x14ac:dyDescent="0.25">
      <c r="A420" s="39"/>
      <c r="B420" s="65"/>
      <c r="C420" s="138"/>
      <c r="D420" s="63"/>
      <c r="E420" s="63"/>
      <c r="F420" s="63"/>
      <c r="G420" s="67" t="s">
        <v>206</v>
      </c>
      <c r="H420" s="74"/>
      <c r="I420" s="62"/>
      <c r="J420" s="64"/>
      <c r="K420" s="64" t="s">
        <v>120</v>
      </c>
      <c r="L420" s="63" t="s">
        <v>448</v>
      </c>
      <c r="M420" s="63" t="s">
        <v>302</v>
      </c>
      <c r="N420" s="63" t="s">
        <v>351</v>
      </c>
      <c r="O420" s="63" t="s">
        <v>352</v>
      </c>
      <c r="P420" s="126" t="s">
        <v>14</v>
      </c>
      <c r="Q420" s="278">
        <f t="shared" ref="Q420:AB420" si="1604">+Q419/Q418</f>
        <v>1</v>
      </c>
      <c r="R420" s="278">
        <f t="shared" si="1604"/>
        <v>1</v>
      </c>
      <c r="S420" s="278">
        <f t="shared" si="1604"/>
        <v>1</v>
      </c>
      <c r="T420" s="278">
        <f t="shared" si="1604"/>
        <v>0</v>
      </c>
      <c r="U420" s="278">
        <f t="shared" si="1604"/>
        <v>0</v>
      </c>
      <c r="V420" s="278">
        <f t="shared" si="1604"/>
        <v>0</v>
      </c>
      <c r="W420" s="278">
        <f t="shared" si="1604"/>
        <v>0</v>
      </c>
      <c r="X420" s="278">
        <f t="shared" si="1604"/>
        <v>0</v>
      </c>
      <c r="Y420" s="278">
        <f t="shared" si="1604"/>
        <v>0</v>
      </c>
      <c r="Z420" s="278">
        <f t="shared" si="1604"/>
        <v>0</v>
      </c>
      <c r="AA420" s="278">
        <f t="shared" si="1604"/>
        <v>0</v>
      </c>
      <c r="AB420" s="278">
        <f t="shared" si="1604"/>
        <v>0</v>
      </c>
      <c r="AC420" s="278">
        <f>+AC419/AC418</f>
        <v>0.24999999999999997</v>
      </c>
      <c r="AD420" s="121">
        <f>AD419/AD418</f>
        <v>1</v>
      </c>
      <c r="AE420" s="121">
        <f t="shared" ref="AE420" si="1605">AE419/AE418</f>
        <v>1.0000030522563039</v>
      </c>
      <c r="AF420" s="121">
        <f t="shared" ref="AF420" si="1606">AF419/AF418</f>
        <v>1.0000026853963448</v>
      </c>
      <c r="AG420" s="121" t="e">
        <f t="shared" ref="AG420" si="1607">AG419/AG418</f>
        <v>#DIV/0!</v>
      </c>
      <c r="AH420" s="121" t="e">
        <f t="shared" ref="AH420" si="1608">AH419/AH418</f>
        <v>#DIV/0!</v>
      </c>
      <c r="AI420" s="121" t="e">
        <f t="shared" ref="AI420" si="1609">AI419/AI418</f>
        <v>#DIV/0!</v>
      </c>
      <c r="AJ420" s="121" t="e">
        <f t="shared" ref="AJ420" si="1610">AJ419/AJ418</f>
        <v>#DIV/0!</v>
      </c>
      <c r="AK420" s="121" t="e">
        <f t="shared" ref="AK420" si="1611">AK419/AK418</f>
        <v>#DIV/0!</v>
      </c>
      <c r="AL420" s="121" t="e">
        <f t="shared" ref="AL420" si="1612">AL419/AL418</f>
        <v>#DIV/0!</v>
      </c>
      <c r="AM420" s="121" t="e">
        <f t="shared" ref="AM420" si="1613">AM419/AM418</f>
        <v>#DIV/0!</v>
      </c>
      <c r="AN420" s="121" t="e">
        <f t="shared" ref="AN420" si="1614">AN419/AN418</f>
        <v>#DIV/0!</v>
      </c>
      <c r="AO420" s="121" t="e">
        <f t="shared" ref="AO420" si="1615">AO419/AO418</f>
        <v>#DIV/0!</v>
      </c>
      <c r="AP420" s="63"/>
      <c r="AQ420" s="63"/>
      <c r="AR420" s="63"/>
      <c r="AS420" s="63"/>
      <c r="AT420" s="63"/>
      <c r="AU420" s="63"/>
      <c r="AV420" s="63"/>
      <c r="AW420" s="63"/>
      <c r="AX420" s="138"/>
      <c r="AY420" s="138"/>
      <c r="AZ420" s="138"/>
      <c r="BA420" s="138"/>
      <c r="BB420" s="138"/>
      <c r="BC420" s="138"/>
      <c r="BD420" s="138"/>
      <c r="BE420" s="138"/>
      <c r="BF420" s="138"/>
      <c r="BG420" s="138"/>
      <c r="BH420" s="138"/>
      <c r="BI420" s="138"/>
      <c r="BJ420" s="138"/>
      <c r="BK420" s="138"/>
      <c r="BL420" s="138"/>
      <c r="BM420" s="7"/>
    </row>
    <row r="421" spans="1:66" ht="20.100000000000001" customHeight="1" x14ac:dyDescent="0.25">
      <c r="A421" s="39"/>
      <c r="B421" s="65" t="s">
        <v>100</v>
      </c>
      <c r="C421" s="138"/>
      <c r="D421" s="63">
        <f>+D418+1</f>
        <v>138</v>
      </c>
      <c r="E421" s="63">
        <v>94</v>
      </c>
      <c r="F421" s="63">
        <v>4</v>
      </c>
      <c r="G421" s="67" t="s">
        <v>207</v>
      </c>
      <c r="H421" s="74">
        <v>1</v>
      </c>
      <c r="I421" s="62" t="s">
        <v>45</v>
      </c>
      <c r="J421" s="64" t="s">
        <v>105</v>
      </c>
      <c r="K421" s="64" t="s">
        <v>120</v>
      </c>
      <c r="L421" s="63" t="s">
        <v>449</v>
      </c>
      <c r="M421" s="63" t="s">
        <v>302</v>
      </c>
      <c r="N421" s="63" t="s">
        <v>351</v>
      </c>
      <c r="O421" s="63" t="s">
        <v>352</v>
      </c>
      <c r="P421" s="126" t="s">
        <v>12</v>
      </c>
      <c r="Q421" s="175">
        <v>8.3299999999999999E-2</v>
      </c>
      <c r="R421" s="175">
        <v>8.3299999999999999E-2</v>
      </c>
      <c r="S421" s="175">
        <v>8.3299999999999999E-2</v>
      </c>
      <c r="T421" s="175">
        <v>8.3299999999999999E-2</v>
      </c>
      <c r="U421" s="175">
        <v>8.3299999999999999E-2</v>
      </c>
      <c r="V421" s="175">
        <v>8.3299999999999999E-2</v>
      </c>
      <c r="W421" s="175">
        <v>8.3299999999999999E-2</v>
      </c>
      <c r="X421" s="175">
        <v>8.3299999999999999E-2</v>
      </c>
      <c r="Y421" s="175">
        <v>8.3299999999999999E-2</v>
      </c>
      <c r="Z421" s="175">
        <v>8.3299999999999999E-2</v>
      </c>
      <c r="AA421" s="175">
        <v>8.3299999999999999E-2</v>
      </c>
      <c r="AB421" s="175">
        <v>8.3299999999999999E-2</v>
      </c>
      <c r="AC421" s="295">
        <f>SUM(Q421:AB421)</f>
        <v>0.99960000000000016</v>
      </c>
      <c r="AD421" s="294">
        <f>+Q421</f>
        <v>8.3299999999999999E-2</v>
      </c>
      <c r="AE421" s="315">
        <f>SUM($Q$10:R421)</f>
        <v>54584.905371999695</v>
      </c>
      <c r="AF421" s="315">
        <f>SUM($Q$10:S421)</f>
        <v>93062.388659308272</v>
      </c>
      <c r="AG421" s="315" t="e">
        <f>SUM($Q$10:T421)</f>
        <v>#DIV/0!</v>
      </c>
      <c r="AH421" s="315" t="e">
        <f>SUM($Q$10:U421)</f>
        <v>#DIV/0!</v>
      </c>
      <c r="AI421" s="315" t="e">
        <f>SUM($Q$10:V421)</f>
        <v>#DIV/0!</v>
      </c>
      <c r="AJ421" s="315" t="e">
        <f>SUM($Q$10:W421)</f>
        <v>#DIV/0!</v>
      </c>
      <c r="AK421" s="315" t="e">
        <f>SUM($Q$10:X421)</f>
        <v>#DIV/0!</v>
      </c>
      <c r="AL421" s="315" t="e">
        <f>SUM($Q$10:Y421)</f>
        <v>#DIV/0!</v>
      </c>
      <c r="AM421" s="315" t="e">
        <f>SUM($Q$10:Z421)</f>
        <v>#DIV/0!</v>
      </c>
      <c r="AN421" s="315" t="e">
        <f>SUM($Q$10:AA421)</f>
        <v>#DIV/0!</v>
      </c>
      <c r="AO421" s="315" t="e">
        <f>SUM($Q$10:AB421)</f>
        <v>#DIV/0!</v>
      </c>
      <c r="AP421" s="63"/>
      <c r="AQ421" s="63"/>
      <c r="AR421" s="63"/>
      <c r="AS421" s="63"/>
      <c r="AT421" s="63"/>
      <c r="AU421" s="63"/>
      <c r="AV421" s="63"/>
      <c r="AW421" s="63"/>
      <c r="AX421" s="138"/>
      <c r="AY421" s="138"/>
      <c r="AZ421" s="138"/>
      <c r="BA421" s="138"/>
      <c r="BB421" s="138"/>
      <c r="BC421" s="138"/>
      <c r="BD421" s="138"/>
      <c r="BE421" s="138"/>
      <c r="BF421" s="138"/>
      <c r="BG421" s="138"/>
      <c r="BH421" s="138"/>
      <c r="BI421" s="138"/>
      <c r="BJ421" s="138"/>
      <c r="BK421" s="138"/>
      <c r="BL421" s="138"/>
      <c r="BM421" s="7"/>
      <c r="BN421" s="26"/>
    </row>
    <row r="422" spans="1:66" s="52" customFormat="1" ht="20.100000000000001" customHeight="1" x14ac:dyDescent="0.25">
      <c r="A422" s="39"/>
      <c r="B422" s="65"/>
      <c r="C422" s="138"/>
      <c r="D422" s="63"/>
      <c r="E422" s="63"/>
      <c r="F422" s="63"/>
      <c r="G422" s="67" t="s">
        <v>207</v>
      </c>
      <c r="H422" s="74"/>
      <c r="I422" s="62"/>
      <c r="J422" s="64"/>
      <c r="K422" s="64" t="s">
        <v>120</v>
      </c>
      <c r="L422" s="63" t="s">
        <v>449</v>
      </c>
      <c r="M422" s="63" t="s">
        <v>302</v>
      </c>
      <c r="N422" s="63" t="s">
        <v>351</v>
      </c>
      <c r="O422" s="63" t="s">
        <v>352</v>
      </c>
      <c r="P422" s="126" t="s">
        <v>13</v>
      </c>
      <c r="Q422" s="175">
        <v>8.3299999999999999E-2</v>
      </c>
      <c r="R422" s="175">
        <v>8.3299999999999999E-2</v>
      </c>
      <c r="S422" s="175">
        <v>8.3299999999999999E-2</v>
      </c>
      <c r="T422" s="124"/>
      <c r="U422" s="124"/>
      <c r="V422" s="124"/>
      <c r="W422" s="124"/>
      <c r="X422" s="124"/>
      <c r="Y422" s="124"/>
      <c r="Z422" s="367"/>
      <c r="AA422" s="124"/>
      <c r="AB422" s="124"/>
      <c r="AC422" s="295">
        <f>SUM(Q422:AB422)</f>
        <v>0.24990000000000001</v>
      </c>
      <c r="AD422" s="294">
        <f>+Q422</f>
        <v>8.3299999999999999E-2</v>
      </c>
      <c r="AE422" s="315">
        <f>SUM($Q$11:R422)</f>
        <v>54585.071971999692</v>
      </c>
      <c r="AF422" s="315">
        <f>SUM($Q$11:S422)</f>
        <v>93062.638559308267</v>
      </c>
      <c r="AG422" s="315" t="e">
        <f>SUM($Q$11:T422)</f>
        <v>#DIV/0!</v>
      </c>
      <c r="AH422" s="315" t="e">
        <f>SUM($Q$11:U422)</f>
        <v>#DIV/0!</v>
      </c>
      <c r="AI422" s="315" t="e">
        <f>SUM($Q$11:V422)</f>
        <v>#DIV/0!</v>
      </c>
      <c r="AJ422" s="315" t="e">
        <f>SUM($Q$11:W422)</f>
        <v>#DIV/0!</v>
      </c>
      <c r="AK422" s="315" t="e">
        <f>SUM($Q$11:X422)</f>
        <v>#DIV/0!</v>
      </c>
      <c r="AL422" s="315" t="e">
        <f>SUM($Q$11:Y422)</f>
        <v>#DIV/0!</v>
      </c>
      <c r="AM422" s="315" t="e">
        <f>SUM($Q$11:Z422)</f>
        <v>#DIV/0!</v>
      </c>
      <c r="AN422" s="315" t="e">
        <f>SUM($Q$11:AA422)</f>
        <v>#DIV/0!</v>
      </c>
      <c r="AO422" s="315" t="e">
        <f>SUM($Q$11:AB422)</f>
        <v>#DIV/0!</v>
      </c>
      <c r="AP422" s="63" t="s">
        <v>585</v>
      </c>
      <c r="AQ422" s="63"/>
      <c r="AR422" s="63" t="s">
        <v>585</v>
      </c>
      <c r="AS422" s="63"/>
      <c r="AT422" s="63" t="s">
        <v>585</v>
      </c>
      <c r="AU422" s="63"/>
      <c r="AV422" s="63"/>
      <c r="AW422" s="63"/>
      <c r="AX422" s="138"/>
      <c r="AY422" s="138"/>
      <c r="AZ422" s="138"/>
      <c r="BA422" s="138"/>
      <c r="BB422" s="138"/>
      <c r="BC422" s="138"/>
      <c r="BD422" s="138"/>
      <c r="BE422" s="138"/>
      <c r="BF422" s="138"/>
      <c r="BG422" s="138"/>
      <c r="BH422" s="138"/>
      <c r="BI422" s="138"/>
      <c r="BJ422" s="138"/>
      <c r="BK422" s="138"/>
      <c r="BL422" s="138"/>
      <c r="BM422" s="7"/>
    </row>
    <row r="423" spans="1:66" s="52" customFormat="1" ht="20.100000000000001" customHeight="1" x14ac:dyDescent="0.25">
      <c r="A423" s="39"/>
      <c r="B423" s="65"/>
      <c r="C423" s="138"/>
      <c r="D423" s="63"/>
      <c r="E423" s="63"/>
      <c r="F423" s="63"/>
      <c r="G423" s="67" t="s">
        <v>207</v>
      </c>
      <c r="H423" s="74"/>
      <c r="I423" s="62"/>
      <c r="J423" s="64"/>
      <c r="K423" s="64" t="s">
        <v>120</v>
      </c>
      <c r="L423" s="63" t="s">
        <v>449</v>
      </c>
      <c r="M423" s="63" t="s">
        <v>302</v>
      </c>
      <c r="N423" s="63" t="s">
        <v>351</v>
      </c>
      <c r="O423" s="63" t="s">
        <v>352</v>
      </c>
      <c r="P423" s="126" t="s">
        <v>14</v>
      </c>
      <c r="Q423" s="278">
        <f t="shared" ref="Q423:AB423" si="1616">+Q422/Q421</f>
        <v>1</v>
      </c>
      <c r="R423" s="278">
        <f t="shared" si="1616"/>
        <v>1</v>
      </c>
      <c r="S423" s="278">
        <f t="shared" si="1616"/>
        <v>1</v>
      </c>
      <c r="T423" s="278">
        <f t="shared" si="1616"/>
        <v>0</v>
      </c>
      <c r="U423" s="278">
        <f t="shared" si="1616"/>
        <v>0</v>
      </c>
      <c r="V423" s="278">
        <f t="shared" si="1616"/>
        <v>0</v>
      </c>
      <c r="W423" s="278">
        <f t="shared" si="1616"/>
        <v>0</v>
      </c>
      <c r="X423" s="278">
        <f t="shared" si="1616"/>
        <v>0</v>
      </c>
      <c r="Y423" s="278">
        <f t="shared" si="1616"/>
        <v>0</v>
      </c>
      <c r="Z423" s="278">
        <f t="shared" si="1616"/>
        <v>0</v>
      </c>
      <c r="AA423" s="278">
        <f t="shared" si="1616"/>
        <v>0</v>
      </c>
      <c r="AB423" s="278">
        <f t="shared" si="1616"/>
        <v>0</v>
      </c>
      <c r="AC423" s="278">
        <f>+AC422/AC421</f>
        <v>0.24999999999999997</v>
      </c>
      <c r="AD423" s="121">
        <f>AD422/AD421</f>
        <v>1</v>
      </c>
      <c r="AE423" s="121">
        <f t="shared" ref="AE423" si="1617">AE422/AE421</f>
        <v>1.000003052125837</v>
      </c>
      <c r="AF423" s="121">
        <f t="shared" ref="AF423" si="1618">AF422/AF421</f>
        <v>1.000002685295355</v>
      </c>
      <c r="AG423" s="121" t="e">
        <f t="shared" ref="AG423" si="1619">AG422/AG421</f>
        <v>#DIV/0!</v>
      </c>
      <c r="AH423" s="121" t="e">
        <f t="shared" ref="AH423" si="1620">AH422/AH421</f>
        <v>#DIV/0!</v>
      </c>
      <c r="AI423" s="121" t="e">
        <f t="shared" ref="AI423" si="1621">AI422/AI421</f>
        <v>#DIV/0!</v>
      </c>
      <c r="AJ423" s="121" t="e">
        <f t="shared" ref="AJ423" si="1622">AJ422/AJ421</f>
        <v>#DIV/0!</v>
      </c>
      <c r="AK423" s="121" t="e">
        <f t="shared" ref="AK423" si="1623">AK422/AK421</f>
        <v>#DIV/0!</v>
      </c>
      <c r="AL423" s="121" t="e">
        <f t="shared" ref="AL423" si="1624">AL422/AL421</f>
        <v>#DIV/0!</v>
      </c>
      <c r="AM423" s="121" t="e">
        <f t="shared" ref="AM423" si="1625">AM422/AM421</f>
        <v>#DIV/0!</v>
      </c>
      <c r="AN423" s="121" t="e">
        <f t="shared" ref="AN423" si="1626">AN422/AN421</f>
        <v>#DIV/0!</v>
      </c>
      <c r="AO423" s="121" t="e">
        <f t="shared" ref="AO423" si="1627">AO422/AO421</f>
        <v>#DIV/0!</v>
      </c>
      <c r="AP423" s="63"/>
      <c r="AQ423" s="63"/>
      <c r="AR423" s="63"/>
      <c r="AS423" s="63"/>
      <c r="AT423" s="63"/>
      <c r="AU423" s="63"/>
      <c r="AV423" s="63"/>
      <c r="AW423" s="63"/>
      <c r="AX423" s="138"/>
      <c r="AY423" s="138"/>
      <c r="AZ423" s="138"/>
      <c r="BA423" s="138"/>
      <c r="BB423" s="138"/>
      <c r="BC423" s="138"/>
      <c r="BD423" s="138"/>
      <c r="BE423" s="138"/>
      <c r="BF423" s="138"/>
      <c r="BG423" s="138"/>
      <c r="BH423" s="138"/>
      <c r="BI423" s="138"/>
      <c r="BJ423" s="138"/>
      <c r="BK423" s="138"/>
      <c r="BL423" s="138"/>
      <c r="BM423" s="7"/>
    </row>
    <row r="424" spans="1:66" ht="20.100000000000001" customHeight="1" x14ac:dyDescent="0.25">
      <c r="A424" s="39"/>
      <c r="B424" s="65" t="s">
        <v>100</v>
      </c>
      <c r="C424" s="138"/>
      <c r="D424" s="63">
        <f>+D421+1</f>
        <v>139</v>
      </c>
      <c r="E424" s="63">
        <v>95</v>
      </c>
      <c r="F424" s="63">
        <v>5</v>
      </c>
      <c r="G424" s="67" t="s">
        <v>208</v>
      </c>
      <c r="H424" s="74">
        <v>1</v>
      </c>
      <c r="I424" s="62" t="s">
        <v>45</v>
      </c>
      <c r="J424" s="64" t="s">
        <v>105</v>
      </c>
      <c r="K424" s="64" t="s">
        <v>120</v>
      </c>
      <c r="L424" s="63" t="s">
        <v>450</v>
      </c>
      <c r="M424" s="63" t="s">
        <v>302</v>
      </c>
      <c r="N424" s="63" t="s">
        <v>351</v>
      </c>
      <c r="O424" s="63" t="s">
        <v>352</v>
      </c>
      <c r="P424" s="126" t="s">
        <v>12</v>
      </c>
      <c r="Q424" s="175">
        <v>8.3299999999999999E-2</v>
      </c>
      <c r="R424" s="175">
        <v>8.3299999999999999E-2</v>
      </c>
      <c r="S424" s="175">
        <v>8.3299999999999999E-2</v>
      </c>
      <c r="T424" s="175">
        <v>8.3299999999999999E-2</v>
      </c>
      <c r="U424" s="175">
        <v>8.3299999999999999E-2</v>
      </c>
      <c r="V424" s="175">
        <v>8.3299999999999999E-2</v>
      </c>
      <c r="W424" s="175">
        <v>8.3299999999999999E-2</v>
      </c>
      <c r="X424" s="175">
        <v>8.3299999999999999E-2</v>
      </c>
      <c r="Y424" s="175">
        <v>8.3299999999999999E-2</v>
      </c>
      <c r="Z424" s="175">
        <v>8.3299999999999999E-2</v>
      </c>
      <c r="AA424" s="175">
        <v>8.3299999999999999E-2</v>
      </c>
      <c r="AB424" s="175">
        <v>8.3299999999999999E-2</v>
      </c>
      <c r="AC424" s="295">
        <f>SUM(Q424:AB424)</f>
        <v>0.99960000000000016</v>
      </c>
      <c r="AD424" s="294">
        <f>+Q424</f>
        <v>8.3299999999999999E-2</v>
      </c>
      <c r="AE424" s="315">
        <f>SUM($Q$10:R424)</f>
        <v>54587.238571999689</v>
      </c>
      <c r="AF424" s="315">
        <f>SUM($Q$10:S424)</f>
        <v>93065.888459308262</v>
      </c>
      <c r="AG424" s="315" t="e">
        <f>SUM($Q$10:T424)</f>
        <v>#DIV/0!</v>
      </c>
      <c r="AH424" s="315" t="e">
        <f>SUM($Q$10:U424)</f>
        <v>#DIV/0!</v>
      </c>
      <c r="AI424" s="315" t="e">
        <f>SUM($Q$10:V424)</f>
        <v>#DIV/0!</v>
      </c>
      <c r="AJ424" s="315" t="e">
        <f>SUM($Q$10:W424)</f>
        <v>#DIV/0!</v>
      </c>
      <c r="AK424" s="315" t="e">
        <f>SUM($Q$10:X424)</f>
        <v>#DIV/0!</v>
      </c>
      <c r="AL424" s="315" t="e">
        <f>SUM($Q$10:Y424)</f>
        <v>#DIV/0!</v>
      </c>
      <c r="AM424" s="315" t="e">
        <f>SUM($Q$10:Z424)</f>
        <v>#DIV/0!</v>
      </c>
      <c r="AN424" s="315" t="e">
        <f>SUM($Q$10:AA424)</f>
        <v>#DIV/0!</v>
      </c>
      <c r="AO424" s="315" t="e">
        <f>SUM($Q$10:AB424)</f>
        <v>#DIV/0!</v>
      </c>
      <c r="AP424" s="387"/>
      <c r="AQ424" s="387"/>
      <c r="AR424" s="63"/>
      <c r="AS424" s="63"/>
      <c r="AT424" s="63"/>
      <c r="AU424" s="63"/>
      <c r="AV424" s="63"/>
      <c r="AW424" s="63"/>
      <c r="AX424" s="138"/>
      <c r="AY424" s="138"/>
      <c r="AZ424" s="138"/>
      <c r="BA424" s="138"/>
      <c r="BB424" s="138"/>
      <c r="BC424" s="138"/>
      <c r="BD424" s="138"/>
      <c r="BE424" s="138"/>
      <c r="BF424" s="138"/>
      <c r="BG424" s="138"/>
      <c r="BH424" s="138"/>
      <c r="BI424" s="138"/>
      <c r="BJ424" s="138"/>
      <c r="BK424" s="138"/>
      <c r="BL424" s="138"/>
      <c r="BM424" s="7"/>
      <c r="BN424" s="26"/>
    </row>
    <row r="425" spans="1:66" s="52" customFormat="1" ht="20.100000000000001" customHeight="1" x14ac:dyDescent="0.25">
      <c r="A425" s="39"/>
      <c r="B425" s="65"/>
      <c r="C425" s="138"/>
      <c r="D425" s="63"/>
      <c r="E425" s="63"/>
      <c r="F425" s="63"/>
      <c r="G425" s="67" t="s">
        <v>208</v>
      </c>
      <c r="H425" s="74"/>
      <c r="I425" s="62"/>
      <c r="J425" s="64"/>
      <c r="K425" s="64" t="s">
        <v>120</v>
      </c>
      <c r="L425" s="63" t="s">
        <v>450</v>
      </c>
      <c r="M425" s="63" t="s">
        <v>302</v>
      </c>
      <c r="N425" s="63" t="s">
        <v>351</v>
      </c>
      <c r="O425" s="63" t="s">
        <v>352</v>
      </c>
      <c r="P425" s="126" t="s">
        <v>13</v>
      </c>
      <c r="Q425" s="174">
        <v>0.05</v>
      </c>
      <c r="R425" s="174">
        <v>0.05</v>
      </c>
      <c r="S425" s="174">
        <v>0.05</v>
      </c>
      <c r="T425" s="124"/>
      <c r="U425" s="124"/>
      <c r="V425" s="124"/>
      <c r="W425" s="124"/>
      <c r="X425" s="124"/>
      <c r="Y425" s="124"/>
      <c r="Z425" s="367"/>
      <c r="AA425" s="124"/>
      <c r="AB425" s="124"/>
      <c r="AC425" s="295">
        <f>SUM(Q425:AB425)</f>
        <v>0.15000000000000002</v>
      </c>
      <c r="AD425" s="294">
        <f>+Q425</f>
        <v>0.05</v>
      </c>
      <c r="AE425" s="315">
        <f>SUM($Q$11:R425)</f>
        <v>54587.338571999695</v>
      </c>
      <c r="AF425" s="315">
        <f>SUM($Q$11:S425)</f>
        <v>93066.038459308271</v>
      </c>
      <c r="AG425" s="315" t="e">
        <f>SUM($Q$11:T425)</f>
        <v>#DIV/0!</v>
      </c>
      <c r="AH425" s="315" t="e">
        <f>SUM($Q$11:U425)</f>
        <v>#DIV/0!</v>
      </c>
      <c r="AI425" s="315" t="e">
        <f>SUM($Q$11:V425)</f>
        <v>#DIV/0!</v>
      </c>
      <c r="AJ425" s="315" t="e">
        <f>SUM($Q$11:W425)</f>
        <v>#DIV/0!</v>
      </c>
      <c r="AK425" s="315" t="e">
        <f>SUM($Q$11:X425)</f>
        <v>#DIV/0!</v>
      </c>
      <c r="AL425" s="315" t="e">
        <f>SUM($Q$11:Y425)</f>
        <v>#DIV/0!</v>
      </c>
      <c r="AM425" s="315" t="e">
        <f>SUM($Q$11:Z425)</f>
        <v>#DIV/0!</v>
      </c>
      <c r="AN425" s="315" t="e">
        <f>SUM($Q$11:AA425)</f>
        <v>#DIV/0!</v>
      </c>
      <c r="AO425" s="315" t="e">
        <f>SUM($Q$11:AB425)</f>
        <v>#DIV/0!</v>
      </c>
      <c r="AP425" s="63" t="s">
        <v>586</v>
      </c>
      <c r="AQ425" s="63" t="s">
        <v>587</v>
      </c>
      <c r="AR425" s="63" t="s">
        <v>586</v>
      </c>
      <c r="AS425" s="63" t="s">
        <v>587</v>
      </c>
      <c r="AT425" s="63" t="s">
        <v>586</v>
      </c>
      <c r="AU425" s="63" t="s">
        <v>587</v>
      </c>
      <c r="AV425" s="63"/>
      <c r="AW425" s="63"/>
      <c r="AX425" s="138"/>
      <c r="AY425" s="138"/>
      <c r="AZ425" s="138"/>
      <c r="BA425" s="138"/>
      <c r="BB425" s="138"/>
      <c r="BC425" s="138"/>
      <c r="BD425" s="138"/>
      <c r="BE425" s="138"/>
      <c r="BF425" s="138"/>
      <c r="BG425" s="138"/>
      <c r="BH425" s="138"/>
      <c r="BI425" s="138"/>
      <c r="BJ425" s="138"/>
      <c r="BK425" s="138"/>
      <c r="BL425" s="138"/>
      <c r="BM425" s="7"/>
    </row>
    <row r="426" spans="1:66" s="52" customFormat="1" ht="20.100000000000001" customHeight="1" x14ac:dyDescent="0.25">
      <c r="A426" s="39"/>
      <c r="B426" s="65"/>
      <c r="C426" s="138"/>
      <c r="D426" s="63"/>
      <c r="E426" s="63"/>
      <c r="F426" s="63"/>
      <c r="G426" s="67" t="s">
        <v>208</v>
      </c>
      <c r="H426" s="74"/>
      <c r="I426" s="62"/>
      <c r="J426" s="64"/>
      <c r="K426" s="64" t="s">
        <v>120</v>
      </c>
      <c r="L426" s="63" t="s">
        <v>450</v>
      </c>
      <c r="M426" s="63" t="s">
        <v>302</v>
      </c>
      <c r="N426" s="63" t="s">
        <v>351</v>
      </c>
      <c r="O426" s="63" t="s">
        <v>352</v>
      </c>
      <c r="P426" s="126" t="s">
        <v>14</v>
      </c>
      <c r="Q426" s="278">
        <f t="shared" ref="Q426:AB426" si="1628">+Q425/Q424</f>
        <v>0.60024009603841544</v>
      </c>
      <c r="R426" s="278">
        <f t="shared" si="1628"/>
        <v>0.60024009603841544</v>
      </c>
      <c r="S426" s="278">
        <f t="shared" si="1628"/>
        <v>0.60024009603841544</v>
      </c>
      <c r="T426" s="278">
        <f t="shared" si="1628"/>
        <v>0</v>
      </c>
      <c r="U426" s="278">
        <f t="shared" si="1628"/>
        <v>0</v>
      </c>
      <c r="V426" s="278">
        <f t="shared" si="1628"/>
        <v>0</v>
      </c>
      <c r="W426" s="278">
        <f t="shared" si="1628"/>
        <v>0</v>
      </c>
      <c r="X426" s="278">
        <f t="shared" si="1628"/>
        <v>0</v>
      </c>
      <c r="Y426" s="278">
        <f t="shared" si="1628"/>
        <v>0</v>
      </c>
      <c r="Z426" s="278">
        <f t="shared" si="1628"/>
        <v>0</v>
      </c>
      <c r="AA426" s="278">
        <f t="shared" si="1628"/>
        <v>0</v>
      </c>
      <c r="AB426" s="278">
        <f t="shared" si="1628"/>
        <v>0</v>
      </c>
      <c r="AC426" s="278">
        <f>+AC425/AC424</f>
        <v>0.15006002400960383</v>
      </c>
      <c r="AD426" s="121">
        <f>AD425/AD424</f>
        <v>0.60024009603841544</v>
      </c>
      <c r="AE426" s="121">
        <f t="shared" ref="AE426" si="1629">AE425/AE424</f>
        <v>1.0000018319300008</v>
      </c>
      <c r="AF426" s="121">
        <f t="shared" ref="AF426" si="1630">AF425/AF424</f>
        <v>1.0000016117613284</v>
      </c>
      <c r="AG426" s="121" t="e">
        <f t="shared" ref="AG426" si="1631">AG425/AG424</f>
        <v>#DIV/0!</v>
      </c>
      <c r="AH426" s="121" t="e">
        <f t="shared" ref="AH426" si="1632">AH425/AH424</f>
        <v>#DIV/0!</v>
      </c>
      <c r="AI426" s="121" t="e">
        <f t="shared" ref="AI426" si="1633">AI425/AI424</f>
        <v>#DIV/0!</v>
      </c>
      <c r="AJ426" s="121" t="e">
        <f t="shared" ref="AJ426" si="1634">AJ425/AJ424</f>
        <v>#DIV/0!</v>
      </c>
      <c r="AK426" s="121" t="e">
        <f t="shared" ref="AK426" si="1635">AK425/AK424</f>
        <v>#DIV/0!</v>
      </c>
      <c r="AL426" s="121" t="e">
        <f t="shared" ref="AL426" si="1636">AL425/AL424</f>
        <v>#DIV/0!</v>
      </c>
      <c r="AM426" s="121" t="e">
        <f t="shared" ref="AM426" si="1637">AM425/AM424</f>
        <v>#DIV/0!</v>
      </c>
      <c r="AN426" s="121" t="e">
        <f t="shared" ref="AN426" si="1638">AN425/AN424</f>
        <v>#DIV/0!</v>
      </c>
      <c r="AO426" s="121" t="e">
        <f t="shared" ref="AO426" si="1639">AO425/AO424</f>
        <v>#DIV/0!</v>
      </c>
      <c r="AP426" s="63"/>
      <c r="AQ426" s="63"/>
      <c r="AR426" s="63"/>
      <c r="AS426" s="63"/>
      <c r="AT426" s="63"/>
      <c r="AU426" s="63"/>
      <c r="AV426" s="63"/>
      <c r="AW426" s="63"/>
      <c r="AX426" s="138"/>
      <c r="AY426" s="138"/>
      <c r="AZ426" s="138"/>
      <c r="BA426" s="138"/>
      <c r="BB426" s="138"/>
      <c r="BC426" s="138"/>
      <c r="BD426" s="138"/>
      <c r="BE426" s="138"/>
      <c r="BF426" s="138"/>
      <c r="BG426" s="138"/>
      <c r="BH426" s="138"/>
      <c r="BI426" s="138"/>
      <c r="BJ426" s="138"/>
      <c r="BK426" s="138"/>
      <c r="BL426" s="138"/>
      <c r="BM426" s="7"/>
    </row>
    <row r="427" spans="1:66" ht="20.100000000000001" customHeight="1" x14ac:dyDescent="0.25">
      <c r="A427" s="39"/>
      <c r="B427" s="65" t="s">
        <v>100</v>
      </c>
      <c r="C427" s="138"/>
      <c r="D427" s="63">
        <f>+D424+1</f>
        <v>140</v>
      </c>
      <c r="E427" s="63">
        <v>96</v>
      </c>
      <c r="F427" s="63">
        <v>6</v>
      </c>
      <c r="G427" s="64" t="s">
        <v>138</v>
      </c>
      <c r="H427" s="74">
        <v>1</v>
      </c>
      <c r="I427" s="62" t="s">
        <v>53</v>
      </c>
      <c r="J427" s="64" t="s">
        <v>108</v>
      </c>
      <c r="K427" s="64" t="s">
        <v>120</v>
      </c>
      <c r="L427" s="63" t="s">
        <v>451</v>
      </c>
      <c r="M427" s="63" t="s">
        <v>302</v>
      </c>
      <c r="N427" s="63" t="s">
        <v>351</v>
      </c>
      <c r="O427" s="63" t="s">
        <v>352</v>
      </c>
      <c r="P427" s="126" t="s">
        <v>12</v>
      </c>
      <c r="Q427" s="73">
        <f>SUM(83+34+2)</f>
        <v>119</v>
      </c>
      <c r="R427" s="73">
        <f>SUM(15+30+3)</f>
        <v>48</v>
      </c>
      <c r="S427" s="73">
        <f>SUM(62+17+2)</f>
        <v>81</v>
      </c>
      <c r="T427" s="124"/>
      <c r="U427" s="124"/>
      <c r="V427" s="124"/>
      <c r="W427" s="124"/>
      <c r="X427" s="124"/>
      <c r="Y427" s="124"/>
      <c r="Z427" s="367"/>
      <c r="AA427" s="124"/>
      <c r="AB427" s="124"/>
      <c r="AC427" s="72">
        <f>SUM(Q427:AB427)</f>
        <v>248</v>
      </c>
      <c r="AD427" s="294">
        <f>+Q427</f>
        <v>119</v>
      </c>
      <c r="AE427" s="315">
        <f>SUM($Q$10:R427)</f>
        <v>54755.539052191765</v>
      </c>
      <c r="AF427" s="315">
        <f>SUM($Q$10:S427)</f>
        <v>93315.839179596398</v>
      </c>
      <c r="AG427" s="315" t="e">
        <f>SUM($Q$10:T427)</f>
        <v>#DIV/0!</v>
      </c>
      <c r="AH427" s="315" t="e">
        <f>SUM($Q$10:U427)</f>
        <v>#DIV/0!</v>
      </c>
      <c r="AI427" s="315" t="e">
        <f>SUM($Q$10:V427)</f>
        <v>#DIV/0!</v>
      </c>
      <c r="AJ427" s="315" t="e">
        <f>SUM($Q$10:W427)</f>
        <v>#DIV/0!</v>
      </c>
      <c r="AK427" s="315" t="e">
        <f>SUM($Q$10:X427)</f>
        <v>#DIV/0!</v>
      </c>
      <c r="AL427" s="315" t="e">
        <f>SUM($Q$10:Y427)</f>
        <v>#DIV/0!</v>
      </c>
      <c r="AM427" s="315" t="e">
        <f>SUM($Q$10:Z427)</f>
        <v>#DIV/0!</v>
      </c>
      <c r="AN427" s="315" t="e">
        <f>SUM($Q$10:AA427)</f>
        <v>#DIV/0!</v>
      </c>
      <c r="AO427" s="315" t="e">
        <f>SUM($Q$10:AB427)</f>
        <v>#DIV/0!</v>
      </c>
      <c r="AP427" s="63"/>
      <c r="AQ427" s="63"/>
      <c r="AR427" s="63"/>
      <c r="AS427" s="63"/>
      <c r="AT427" s="63"/>
      <c r="AU427" s="63"/>
      <c r="AV427" s="63"/>
      <c r="AW427" s="63"/>
      <c r="AX427" s="138"/>
      <c r="AY427" s="138"/>
      <c r="AZ427" s="138"/>
      <c r="BA427" s="138"/>
      <c r="BB427" s="138"/>
      <c r="BC427" s="138"/>
      <c r="BD427" s="138"/>
      <c r="BE427" s="138"/>
      <c r="BF427" s="138"/>
      <c r="BG427" s="138"/>
      <c r="BH427" s="138"/>
      <c r="BI427" s="138"/>
      <c r="BJ427" s="138"/>
      <c r="BK427" s="138"/>
      <c r="BL427" s="138"/>
      <c r="BM427" s="7"/>
      <c r="BN427" s="26"/>
    </row>
    <row r="428" spans="1:66" s="52" customFormat="1" ht="20.100000000000001" customHeight="1" x14ac:dyDescent="0.25">
      <c r="A428" s="39"/>
      <c r="B428" s="65"/>
      <c r="C428" s="138"/>
      <c r="D428" s="63"/>
      <c r="E428" s="63"/>
      <c r="F428" s="63"/>
      <c r="G428" s="64" t="s">
        <v>138</v>
      </c>
      <c r="H428" s="74"/>
      <c r="I428" s="62"/>
      <c r="J428" s="64"/>
      <c r="K428" s="64" t="s">
        <v>120</v>
      </c>
      <c r="L428" s="63" t="s">
        <v>451</v>
      </c>
      <c r="M428" s="63" t="s">
        <v>302</v>
      </c>
      <c r="N428" s="63" t="s">
        <v>351</v>
      </c>
      <c r="O428" s="63" t="s">
        <v>352</v>
      </c>
      <c r="P428" s="126" t="s">
        <v>13</v>
      </c>
      <c r="Q428" s="73">
        <v>119</v>
      </c>
      <c r="R428" s="73">
        <v>48</v>
      </c>
      <c r="S428" s="73">
        <v>81</v>
      </c>
      <c r="T428" s="124"/>
      <c r="U428" s="124"/>
      <c r="V428" s="124"/>
      <c r="W428" s="124"/>
      <c r="X428" s="124"/>
      <c r="Y428" s="124"/>
      <c r="Z428" s="367"/>
      <c r="AA428" s="124"/>
      <c r="AB428" s="124"/>
      <c r="AC428" s="72">
        <f>SUM(Q428:AB428)</f>
        <v>248</v>
      </c>
      <c r="AD428" s="294">
        <f>+Q428</f>
        <v>119</v>
      </c>
      <c r="AE428" s="315">
        <f>SUM($Q$11:R428)</f>
        <v>54922.539052191765</v>
      </c>
      <c r="AF428" s="315">
        <f>SUM($Q$11:S428)</f>
        <v>93563.839179596398</v>
      </c>
      <c r="AG428" s="315" t="e">
        <f>SUM($Q$11:T428)</f>
        <v>#DIV/0!</v>
      </c>
      <c r="AH428" s="315" t="e">
        <f>SUM($Q$11:U428)</f>
        <v>#DIV/0!</v>
      </c>
      <c r="AI428" s="315" t="e">
        <f>SUM($Q$11:V428)</f>
        <v>#DIV/0!</v>
      </c>
      <c r="AJ428" s="315" t="e">
        <f>SUM($Q$11:W428)</f>
        <v>#DIV/0!</v>
      </c>
      <c r="AK428" s="315" t="e">
        <f>SUM($Q$11:X428)</f>
        <v>#DIV/0!</v>
      </c>
      <c r="AL428" s="315" t="e">
        <f>SUM($Q$11:Y428)</f>
        <v>#DIV/0!</v>
      </c>
      <c r="AM428" s="315" t="e">
        <f>SUM($Q$11:Z428)</f>
        <v>#DIV/0!</v>
      </c>
      <c r="AN428" s="315" t="e">
        <f>SUM($Q$11:AA428)</f>
        <v>#DIV/0!</v>
      </c>
      <c r="AO428" s="315" t="e">
        <f>SUM($Q$11:AB428)</f>
        <v>#DIV/0!</v>
      </c>
      <c r="AP428" s="388" t="s">
        <v>1197</v>
      </c>
      <c r="AQ428" s="63" t="s">
        <v>1198</v>
      </c>
      <c r="AR428" s="388" t="s">
        <v>1197</v>
      </c>
      <c r="AS428" s="63" t="s">
        <v>1198</v>
      </c>
      <c r="AT428" s="388" t="s">
        <v>1197</v>
      </c>
      <c r="AU428" s="63" t="s">
        <v>1198</v>
      </c>
      <c r="AV428" s="63"/>
      <c r="AW428" s="63"/>
      <c r="AX428" s="138"/>
      <c r="AY428" s="138"/>
      <c r="AZ428" s="138"/>
      <c r="BA428" s="138"/>
      <c r="BB428" s="138"/>
      <c r="BC428" s="138"/>
      <c r="BD428" s="138"/>
      <c r="BE428" s="138"/>
      <c r="BF428" s="138"/>
      <c r="BG428" s="138"/>
      <c r="BH428" s="138"/>
      <c r="BI428" s="138"/>
      <c r="BJ428" s="138"/>
      <c r="BK428" s="138"/>
      <c r="BL428" s="138"/>
      <c r="BM428" s="7"/>
    </row>
    <row r="429" spans="1:66" s="52" customFormat="1" ht="20.100000000000001" customHeight="1" x14ac:dyDescent="0.25">
      <c r="A429" s="39"/>
      <c r="B429" s="65"/>
      <c r="C429" s="138"/>
      <c r="D429" s="63"/>
      <c r="E429" s="63"/>
      <c r="F429" s="63"/>
      <c r="G429" s="64" t="s">
        <v>138</v>
      </c>
      <c r="H429" s="74"/>
      <c r="I429" s="62"/>
      <c r="J429" s="64"/>
      <c r="K429" s="64" t="s">
        <v>120</v>
      </c>
      <c r="L429" s="63" t="s">
        <v>451</v>
      </c>
      <c r="M429" s="63" t="s">
        <v>302</v>
      </c>
      <c r="N429" s="63" t="s">
        <v>351</v>
      </c>
      <c r="O429" s="63" t="s">
        <v>352</v>
      </c>
      <c r="P429" s="126" t="s">
        <v>14</v>
      </c>
      <c r="Q429" s="278">
        <f t="shared" ref="Q429:S429" si="1640">+Q428/Q427</f>
        <v>1</v>
      </c>
      <c r="R429" s="278">
        <f t="shared" si="1640"/>
        <v>1</v>
      </c>
      <c r="S429" s="278">
        <f t="shared" si="1640"/>
        <v>1</v>
      </c>
      <c r="T429" s="278" t="e">
        <f t="shared" ref="T429:AB429" si="1641">+T428/T427</f>
        <v>#DIV/0!</v>
      </c>
      <c r="U429" s="278" t="e">
        <f t="shared" si="1641"/>
        <v>#DIV/0!</v>
      </c>
      <c r="V429" s="278" t="e">
        <f t="shared" si="1641"/>
        <v>#DIV/0!</v>
      </c>
      <c r="W429" s="278" t="e">
        <f t="shared" si="1641"/>
        <v>#DIV/0!</v>
      </c>
      <c r="X429" s="278" t="e">
        <f t="shared" si="1641"/>
        <v>#DIV/0!</v>
      </c>
      <c r="Y429" s="278" t="e">
        <f t="shared" si="1641"/>
        <v>#DIV/0!</v>
      </c>
      <c r="Z429" s="278" t="e">
        <f t="shared" si="1641"/>
        <v>#DIV/0!</v>
      </c>
      <c r="AA429" s="278" t="e">
        <f t="shared" si="1641"/>
        <v>#DIV/0!</v>
      </c>
      <c r="AB429" s="278" t="e">
        <f t="shared" si="1641"/>
        <v>#DIV/0!</v>
      </c>
      <c r="AC429" s="278">
        <f>+AC428/AC427</f>
        <v>1</v>
      </c>
      <c r="AD429" s="121">
        <f>AD428/AD427</f>
        <v>1</v>
      </c>
      <c r="AE429" s="121">
        <f t="shared" ref="AE429" si="1642">AE428/AE427</f>
        <v>1.0030499197504168</v>
      </c>
      <c r="AF429" s="121">
        <f t="shared" ref="AF429" si="1643">AF428/AF427</f>
        <v>1.0026576409983594</v>
      </c>
      <c r="AG429" s="121" t="e">
        <f t="shared" ref="AG429" si="1644">AG428/AG427</f>
        <v>#DIV/0!</v>
      </c>
      <c r="AH429" s="121" t="e">
        <f t="shared" ref="AH429" si="1645">AH428/AH427</f>
        <v>#DIV/0!</v>
      </c>
      <c r="AI429" s="121" t="e">
        <f t="shared" ref="AI429" si="1646">AI428/AI427</f>
        <v>#DIV/0!</v>
      </c>
      <c r="AJ429" s="121" t="e">
        <f t="shared" ref="AJ429" si="1647">AJ428/AJ427</f>
        <v>#DIV/0!</v>
      </c>
      <c r="AK429" s="121" t="e">
        <f t="shared" ref="AK429" si="1648">AK428/AK427</f>
        <v>#DIV/0!</v>
      </c>
      <c r="AL429" s="121" t="e">
        <f t="shared" ref="AL429" si="1649">AL428/AL427</f>
        <v>#DIV/0!</v>
      </c>
      <c r="AM429" s="121" t="e">
        <f t="shared" ref="AM429" si="1650">AM428/AM427</f>
        <v>#DIV/0!</v>
      </c>
      <c r="AN429" s="121" t="e">
        <f t="shared" ref="AN429" si="1651">AN428/AN427</f>
        <v>#DIV/0!</v>
      </c>
      <c r="AO429" s="121" t="e">
        <f t="shared" ref="AO429" si="1652">AO428/AO427</f>
        <v>#DIV/0!</v>
      </c>
      <c r="AP429" s="63"/>
      <c r="AQ429" s="63"/>
      <c r="AR429" s="63"/>
      <c r="AS429" s="63"/>
      <c r="AT429" s="63"/>
      <c r="AU429" s="63"/>
      <c r="AV429" s="63"/>
      <c r="AW429" s="63"/>
      <c r="AX429" s="138"/>
      <c r="AY429" s="138"/>
      <c r="AZ429" s="138"/>
      <c r="BA429" s="138"/>
      <c r="BB429" s="138"/>
      <c r="BC429" s="138"/>
      <c r="BD429" s="138"/>
      <c r="BE429" s="138"/>
      <c r="BF429" s="138"/>
      <c r="BG429" s="138"/>
      <c r="BH429" s="138"/>
      <c r="BI429" s="138"/>
      <c r="BJ429" s="138"/>
      <c r="BK429" s="138"/>
      <c r="BL429" s="138"/>
      <c r="BM429" s="7"/>
      <c r="BN429" s="52">
        <v>37</v>
      </c>
    </row>
    <row r="430" spans="1:66" s="52" customFormat="1" ht="34.5" customHeight="1" x14ac:dyDescent="0.25">
      <c r="A430" s="147"/>
      <c r="B430" s="65" t="s">
        <v>100</v>
      </c>
      <c r="C430" s="63"/>
      <c r="D430" s="63">
        <f>+D427+1</f>
        <v>141</v>
      </c>
      <c r="E430" s="63">
        <v>97</v>
      </c>
      <c r="F430" s="63">
        <v>27</v>
      </c>
      <c r="G430" s="64" t="s">
        <v>209</v>
      </c>
      <c r="H430" s="63">
        <v>4</v>
      </c>
      <c r="I430" s="64" t="s">
        <v>41</v>
      </c>
      <c r="J430" s="64" t="s">
        <v>114</v>
      </c>
      <c r="K430" s="64" t="s">
        <v>120</v>
      </c>
      <c r="L430" s="74" t="s">
        <v>1104</v>
      </c>
      <c r="M430" s="119" t="s">
        <v>298</v>
      </c>
      <c r="N430" s="119" t="s">
        <v>332</v>
      </c>
      <c r="O430" s="119" t="s">
        <v>333</v>
      </c>
      <c r="P430" s="126" t="s">
        <v>12</v>
      </c>
      <c r="Q430" s="72">
        <v>0</v>
      </c>
      <c r="R430" s="72">
        <v>0</v>
      </c>
      <c r="S430" s="72">
        <v>0</v>
      </c>
      <c r="T430" s="124"/>
      <c r="U430" s="72">
        <v>1</v>
      </c>
      <c r="V430" s="72">
        <v>1</v>
      </c>
      <c r="W430" s="72"/>
      <c r="X430" s="72"/>
      <c r="Y430" s="72">
        <v>1</v>
      </c>
      <c r="Z430" s="372"/>
      <c r="AA430" s="72">
        <v>1</v>
      </c>
      <c r="AB430" s="124"/>
      <c r="AC430" s="262">
        <f>SUM(Q430:AB430)</f>
        <v>4</v>
      </c>
      <c r="AD430" s="262">
        <f>+Q430</f>
        <v>0</v>
      </c>
      <c r="AE430" s="389">
        <f>SUM($Q$10:R430)</f>
        <v>54924.539052191765</v>
      </c>
      <c r="AF430" s="389">
        <f>SUM($Q$10:S430)</f>
        <v>93566.839179596398</v>
      </c>
      <c r="AG430" s="389" t="e">
        <f>SUM($Q$10:T430)</f>
        <v>#DIV/0!</v>
      </c>
      <c r="AH430" s="389" t="e">
        <f>SUM($Q$10:U430)</f>
        <v>#DIV/0!</v>
      </c>
      <c r="AI430" s="389" t="e">
        <f>SUM($Q$10:V430)</f>
        <v>#DIV/0!</v>
      </c>
      <c r="AJ430" s="389" t="e">
        <f>SUM($Q$10:W430)</f>
        <v>#DIV/0!</v>
      </c>
      <c r="AK430" s="389" t="e">
        <f>SUM($Q$10:X430)</f>
        <v>#DIV/0!</v>
      </c>
      <c r="AL430" s="389" t="e">
        <f>SUM($Q$10:Y430)</f>
        <v>#DIV/0!</v>
      </c>
      <c r="AM430" s="389" t="e">
        <f>SUM($Q$10:Z430)</f>
        <v>#DIV/0!</v>
      </c>
      <c r="AN430" s="389" t="e">
        <f>SUM($Q$10:AA430)</f>
        <v>#DIV/0!</v>
      </c>
      <c r="AO430" s="389" t="e">
        <f>SUM($Q$10:AB430)</f>
        <v>#DIV/0!</v>
      </c>
      <c r="AP430" s="63"/>
      <c r="AQ430" s="63"/>
      <c r="AR430" s="63"/>
      <c r="AS430" s="63"/>
      <c r="AT430" s="63"/>
      <c r="AU430" s="63"/>
      <c r="AV430" s="63"/>
      <c r="AW430" s="63"/>
      <c r="AX430" s="138"/>
      <c r="AY430" s="138"/>
      <c r="AZ430" s="138"/>
      <c r="BA430" s="138"/>
      <c r="BB430" s="138"/>
      <c r="BC430" s="138"/>
      <c r="BD430" s="138"/>
      <c r="BE430" s="138"/>
      <c r="BF430" s="138"/>
      <c r="BG430" s="138"/>
      <c r="BH430" s="138"/>
      <c r="BI430" s="138"/>
      <c r="BJ430" s="138"/>
      <c r="BK430" s="138"/>
      <c r="BL430" s="138"/>
      <c r="BM430" s="7"/>
    </row>
    <row r="431" spans="1:66" s="52" customFormat="1" ht="34.5" customHeight="1" x14ac:dyDescent="0.25">
      <c r="A431" s="147"/>
      <c r="B431" s="65"/>
      <c r="C431" s="63"/>
      <c r="D431" s="63"/>
      <c r="E431" s="63"/>
      <c r="F431" s="63"/>
      <c r="G431" s="64" t="s">
        <v>209</v>
      </c>
      <c r="H431" s="63"/>
      <c r="I431" s="64"/>
      <c r="J431" s="64"/>
      <c r="K431" s="64" t="s">
        <v>120</v>
      </c>
      <c r="L431" s="74" t="s">
        <v>1104</v>
      </c>
      <c r="M431" s="119" t="s">
        <v>298</v>
      </c>
      <c r="N431" s="119" t="s">
        <v>332</v>
      </c>
      <c r="O431" s="119" t="s">
        <v>333</v>
      </c>
      <c r="P431" s="126" t="s">
        <v>13</v>
      </c>
      <c r="Q431" s="72">
        <v>0</v>
      </c>
      <c r="R431" s="72">
        <v>0</v>
      </c>
      <c r="S431" s="72">
        <v>0</v>
      </c>
      <c r="T431" s="124"/>
      <c r="U431" s="124"/>
      <c r="V431" s="72"/>
      <c r="W431" s="72"/>
      <c r="X431" s="72"/>
      <c r="Y431" s="72"/>
      <c r="Z431" s="372"/>
      <c r="AA431" s="72"/>
      <c r="AB431" s="124"/>
      <c r="AC431" s="262">
        <f>SUM(Q431:AB431)</f>
        <v>0</v>
      </c>
      <c r="AD431" s="262"/>
      <c r="AE431" s="389"/>
      <c r="AF431" s="389"/>
      <c r="AG431" s="389"/>
      <c r="AH431" s="389"/>
      <c r="AI431" s="389"/>
      <c r="AJ431" s="389"/>
      <c r="AK431" s="389"/>
      <c r="AL431" s="389"/>
      <c r="AM431" s="389"/>
      <c r="AN431" s="389"/>
      <c r="AO431" s="389"/>
      <c r="AP431" s="63"/>
      <c r="AQ431" s="63"/>
      <c r="AR431" s="63"/>
      <c r="AS431" s="63"/>
      <c r="AT431" s="63"/>
      <c r="AU431" s="63"/>
      <c r="AV431" s="63"/>
      <c r="AW431" s="63"/>
      <c r="AX431" s="138"/>
      <c r="AY431" s="138"/>
      <c r="AZ431" s="138"/>
      <c r="BA431" s="138"/>
      <c r="BB431" s="138"/>
      <c r="BC431" s="138"/>
      <c r="BD431" s="138"/>
      <c r="BE431" s="138"/>
      <c r="BF431" s="138"/>
      <c r="BG431" s="138"/>
      <c r="BH431" s="138"/>
      <c r="BI431" s="138"/>
      <c r="BJ431" s="138"/>
      <c r="BK431" s="138"/>
      <c r="BL431" s="138"/>
      <c r="BM431" s="7"/>
    </row>
    <row r="432" spans="1:66" s="52" customFormat="1" ht="34.5" customHeight="1" x14ac:dyDescent="0.25">
      <c r="A432" s="147"/>
      <c r="B432" s="65"/>
      <c r="C432" s="63"/>
      <c r="D432" s="63"/>
      <c r="E432" s="63"/>
      <c r="F432" s="63"/>
      <c r="G432" s="64" t="s">
        <v>209</v>
      </c>
      <c r="H432" s="63"/>
      <c r="I432" s="64"/>
      <c r="J432" s="64"/>
      <c r="K432" s="64" t="s">
        <v>120</v>
      </c>
      <c r="L432" s="74" t="s">
        <v>1104</v>
      </c>
      <c r="M432" s="119" t="s">
        <v>298</v>
      </c>
      <c r="N432" s="119" t="s">
        <v>332</v>
      </c>
      <c r="O432" s="119" t="s">
        <v>333</v>
      </c>
      <c r="P432" s="126" t="s">
        <v>14</v>
      </c>
      <c r="Q432" s="278">
        <v>0</v>
      </c>
      <c r="R432" s="278">
        <v>0</v>
      </c>
      <c r="S432" s="278">
        <v>0</v>
      </c>
      <c r="T432" s="278" t="e">
        <f t="shared" ref="T432:AB432" si="1653">+T431/T430</f>
        <v>#DIV/0!</v>
      </c>
      <c r="U432" s="278">
        <f t="shared" si="1653"/>
        <v>0</v>
      </c>
      <c r="V432" s="278">
        <f t="shared" si="1653"/>
        <v>0</v>
      </c>
      <c r="W432" s="278" t="e">
        <f t="shared" si="1653"/>
        <v>#DIV/0!</v>
      </c>
      <c r="X432" s="278" t="e">
        <f t="shared" si="1653"/>
        <v>#DIV/0!</v>
      </c>
      <c r="Y432" s="278">
        <f t="shared" si="1653"/>
        <v>0</v>
      </c>
      <c r="Z432" s="278" t="e">
        <f t="shared" si="1653"/>
        <v>#DIV/0!</v>
      </c>
      <c r="AA432" s="278">
        <f t="shared" si="1653"/>
        <v>0</v>
      </c>
      <c r="AB432" s="278" t="e">
        <f t="shared" si="1653"/>
        <v>#DIV/0!</v>
      </c>
      <c r="AC432" s="278">
        <f>+AC431/AC430</f>
        <v>0</v>
      </c>
      <c r="AD432" s="262"/>
      <c r="AE432" s="389"/>
      <c r="AF432" s="389"/>
      <c r="AG432" s="389"/>
      <c r="AH432" s="389"/>
      <c r="AI432" s="389"/>
      <c r="AJ432" s="389"/>
      <c r="AK432" s="389"/>
      <c r="AL432" s="389"/>
      <c r="AM432" s="389"/>
      <c r="AN432" s="389"/>
      <c r="AO432" s="389"/>
      <c r="AP432" s="63"/>
      <c r="AQ432" s="63"/>
      <c r="AR432" s="63"/>
      <c r="AS432" s="63"/>
      <c r="AT432" s="63"/>
      <c r="AU432" s="63"/>
      <c r="AV432" s="63"/>
      <c r="AW432" s="63"/>
      <c r="AX432" s="138"/>
      <c r="AY432" s="138"/>
      <c r="AZ432" s="138"/>
      <c r="BA432" s="138"/>
      <c r="BB432" s="138"/>
      <c r="BC432" s="138"/>
      <c r="BD432" s="138"/>
      <c r="BE432" s="138"/>
      <c r="BF432" s="138"/>
      <c r="BG432" s="138"/>
      <c r="BH432" s="138"/>
      <c r="BI432" s="138"/>
      <c r="BJ432" s="138"/>
      <c r="BK432" s="138"/>
      <c r="BL432" s="138"/>
      <c r="BM432" s="7"/>
    </row>
    <row r="433" spans="1:66" ht="38.25" customHeight="1" x14ac:dyDescent="0.25">
      <c r="A433" s="39"/>
      <c r="B433" s="65" t="s">
        <v>103</v>
      </c>
      <c r="C433" s="65" t="s">
        <v>210</v>
      </c>
      <c r="D433" s="63">
        <f>+D430+1</f>
        <v>142</v>
      </c>
      <c r="E433" s="63">
        <v>98</v>
      </c>
      <c r="F433" s="63">
        <v>1</v>
      </c>
      <c r="G433" s="65" t="s">
        <v>736</v>
      </c>
      <c r="H433" s="74">
        <v>0.11</v>
      </c>
      <c r="I433" s="62" t="s">
        <v>45</v>
      </c>
      <c r="J433" s="64" t="s">
        <v>115</v>
      </c>
      <c r="K433" s="64" t="s">
        <v>120</v>
      </c>
      <c r="L433" s="73" t="s">
        <v>392</v>
      </c>
      <c r="M433" s="63" t="s">
        <v>303</v>
      </c>
      <c r="N433" s="63" t="s">
        <v>365</v>
      </c>
      <c r="O433" s="63" t="s">
        <v>304</v>
      </c>
      <c r="P433" s="126" t="s">
        <v>12</v>
      </c>
      <c r="Q433" s="121">
        <v>0</v>
      </c>
      <c r="R433" s="121">
        <v>0</v>
      </c>
      <c r="S433" s="121">
        <v>0</v>
      </c>
      <c r="T433" s="356">
        <v>5.5E-2</v>
      </c>
      <c r="U433" s="356">
        <v>5.5E-2</v>
      </c>
      <c r="V433" s="121"/>
      <c r="W433" s="121"/>
      <c r="X433" s="121"/>
      <c r="Y433" s="121"/>
      <c r="Z433" s="121"/>
      <c r="AA433" s="121"/>
      <c r="AB433" s="121"/>
      <c r="AC433" s="295">
        <f>SUM(Q433:AB433)</f>
        <v>0.11</v>
      </c>
      <c r="AD433" s="294">
        <f>+Q433</f>
        <v>0</v>
      </c>
      <c r="AE433" s="315">
        <f>SUM($Q$10:R433)</f>
        <v>54924.539052191765</v>
      </c>
      <c r="AF433" s="315">
        <f>SUM($Q$10:S433)</f>
        <v>93566.839179596398</v>
      </c>
      <c r="AG433" s="315" t="e">
        <f>SUM($Q$10:T433)</f>
        <v>#DIV/0!</v>
      </c>
      <c r="AH433" s="315" t="e">
        <f>SUM($Q$10:U433)</f>
        <v>#DIV/0!</v>
      </c>
      <c r="AI433" s="315" t="e">
        <f>SUM($Q$10:V433)</f>
        <v>#DIV/0!</v>
      </c>
      <c r="AJ433" s="315" t="e">
        <f>SUM($Q$10:W433)</f>
        <v>#DIV/0!</v>
      </c>
      <c r="AK433" s="315" t="e">
        <f>SUM($Q$10:X433)</f>
        <v>#DIV/0!</v>
      </c>
      <c r="AL433" s="315" t="e">
        <f>SUM($Q$10:Y433)</f>
        <v>#DIV/0!</v>
      </c>
      <c r="AM433" s="315" t="e">
        <f>SUM($Q$10:Z433)</f>
        <v>#DIV/0!</v>
      </c>
      <c r="AN433" s="315" t="e">
        <f>SUM($Q$10:AA433)</f>
        <v>#DIV/0!</v>
      </c>
      <c r="AO433" s="315" t="e">
        <f>SUM($Q$10:AB433)</f>
        <v>#DIV/0!</v>
      </c>
      <c r="AP433" s="63"/>
      <c r="AQ433" s="63"/>
      <c r="AR433" s="63"/>
      <c r="AS433" s="63"/>
      <c r="AT433" s="63"/>
      <c r="AU433" s="63"/>
      <c r="AV433" s="63"/>
      <c r="AW433" s="63"/>
      <c r="AX433" s="138"/>
      <c r="AY433" s="138"/>
      <c r="AZ433" s="138"/>
      <c r="BA433" s="138"/>
      <c r="BB433" s="138"/>
      <c r="BC433" s="138"/>
      <c r="BD433" s="138"/>
      <c r="BE433" s="138"/>
      <c r="BF433" s="138"/>
      <c r="BG433" s="138"/>
      <c r="BH433" s="138"/>
      <c r="BI433" s="138"/>
      <c r="BJ433" s="138"/>
      <c r="BK433" s="138"/>
      <c r="BL433" s="138"/>
      <c r="BM433" s="7"/>
      <c r="BN433" s="26"/>
    </row>
    <row r="434" spans="1:66" s="52" customFormat="1" ht="32.25" customHeight="1" x14ac:dyDescent="0.25">
      <c r="A434" s="39"/>
      <c r="B434" s="65"/>
      <c r="C434" s="65" t="s">
        <v>210</v>
      </c>
      <c r="D434" s="65"/>
      <c r="E434" s="65"/>
      <c r="F434" s="63"/>
      <c r="G434" s="65" t="s">
        <v>736</v>
      </c>
      <c r="H434" s="126"/>
      <c r="I434" s="62" t="s">
        <v>45</v>
      </c>
      <c r="J434" s="64" t="s">
        <v>115</v>
      </c>
      <c r="K434" s="64" t="s">
        <v>120</v>
      </c>
      <c r="L434" s="73" t="s">
        <v>392</v>
      </c>
      <c r="M434" s="63" t="s">
        <v>303</v>
      </c>
      <c r="N434" s="63" t="s">
        <v>354</v>
      </c>
      <c r="O434" s="63" t="s">
        <v>304</v>
      </c>
      <c r="P434" s="126" t="s">
        <v>13</v>
      </c>
      <c r="Q434" s="121">
        <v>0</v>
      </c>
      <c r="R434" s="121">
        <v>0</v>
      </c>
      <c r="S434" s="121">
        <v>0</v>
      </c>
      <c r="T434" s="124"/>
      <c r="U434" s="124"/>
      <c r="V434" s="124"/>
      <c r="W434" s="124"/>
      <c r="X434" s="124"/>
      <c r="Y434" s="124"/>
      <c r="Z434" s="367"/>
      <c r="AA434" s="124"/>
      <c r="AB434" s="124"/>
      <c r="AC434" s="295">
        <f>SUM(Q434:AB434)</f>
        <v>0</v>
      </c>
      <c r="AD434" s="294"/>
      <c r="AE434" s="315"/>
      <c r="AF434" s="315"/>
      <c r="AG434" s="315"/>
      <c r="AH434" s="315"/>
      <c r="AI434" s="315"/>
      <c r="AJ434" s="315"/>
      <c r="AK434" s="315"/>
      <c r="AL434" s="315"/>
      <c r="AM434" s="315"/>
      <c r="AN434" s="315"/>
      <c r="AO434" s="315"/>
      <c r="AP434" s="63"/>
      <c r="AQ434" s="63"/>
      <c r="AR434" s="63"/>
      <c r="AS434" s="63"/>
      <c r="AT434" s="63"/>
      <c r="AU434" s="63"/>
      <c r="AV434" s="63"/>
      <c r="AW434" s="63"/>
      <c r="AX434" s="138"/>
      <c r="AY434" s="138"/>
      <c r="AZ434" s="138"/>
      <c r="BA434" s="138"/>
      <c r="BB434" s="138"/>
      <c r="BC434" s="138"/>
      <c r="BD434" s="138"/>
      <c r="BE434" s="138"/>
      <c r="BF434" s="138"/>
      <c r="BG434" s="138"/>
      <c r="BH434" s="138"/>
      <c r="BI434" s="138"/>
      <c r="BJ434" s="138"/>
      <c r="BK434" s="138"/>
      <c r="BL434" s="138"/>
      <c r="BM434" s="7"/>
    </row>
    <row r="435" spans="1:66" s="52" customFormat="1" ht="33" customHeight="1" x14ac:dyDescent="0.25">
      <c r="A435" s="39"/>
      <c r="B435" s="65"/>
      <c r="C435" s="65" t="s">
        <v>210</v>
      </c>
      <c r="D435" s="65"/>
      <c r="E435" s="65"/>
      <c r="F435" s="63"/>
      <c r="G435" s="65" t="s">
        <v>736</v>
      </c>
      <c r="H435" s="126"/>
      <c r="I435" s="62" t="s">
        <v>45</v>
      </c>
      <c r="J435" s="64" t="s">
        <v>115</v>
      </c>
      <c r="K435" s="64" t="s">
        <v>120</v>
      </c>
      <c r="L435" s="73" t="s">
        <v>392</v>
      </c>
      <c r="M435" s="63" t="s">
        <v>303</v>
      </c>
      <c r="N435" s="63" t="s">
        <v>354</v>
      </c>
      <c r="O435" s="63" t="s">
        <v>304</v>
      </c>
      <c r="P435" s="126" t="s">
        <v>14</v>
      </c>
      <c r="Q435" s="278">
        <v>0</v>
      </c>
      <c r="R435" s="278">
        <v>0</v>
      </c>
      <c r="S435" s="278">
        <v>0</v>
      </c>
      <c r="T435" s="278">
        <v>0</v>
      </c>
      <c r="U435" s="278" t="e">
        <f t="shared" ref="U435:AB435" si="1654">+U434/U429</f>
        <v>#DIV/0!</v>
      </c>
      <c r="V435" s="278" t="e">
        <f t="shared" si="1654"/>
        <v>#DIV/0!</v>
      </c>
      <c r="W435" s="278" t="e">
        <f t="shared" si="1654"/>
        <v>#DIV/0!</v>
      </c>
      <c r="X435" s="278" t="e">
        <f t="shared" si="1654"/>
        <v>#DIV/0!</v>
      </c>
      <c r="Y435" s="278" t="e">
        <f t="shared" si="1654"/>
        <v>#DIV/0!</v>
      </c>
      <c r="Z435" s="278" t="e">
        <f t="shared" si="1654"/>
        <v>#DIV/0!</v>
      </c>
      <c r="AA435" s="278" t="e">
        <f t="shared" si="1654"/>
        <v>#DIV/0!</v>
      </c>
      <c r="AB435" s="278" t="e">
        <f t="shared" si="1654"/>
        <v>#DIV/0!</v>
      </c>
      <c r="AC435" s="278">
        <f>+AC434/AC433</f>
        <v>0</v>
      </c>
      <c r="AD435" s="294"/>
      <c r="AE435" s="315"/>
      <c r="AF435" s="315"/>
      <c r="AG435" s="315"/>
      <c r="AH435" s="315"/>
      <c r="AI435" s="315"/>
      <c r="AJ435" s="315"/>
      <c r="AK435" s="315"/>
      <c r="AL435" s="315"/>
      <c r="AM435" s="315"/>
      <c r="AN435" s="315"/>
      <c r="AO435" s="315"/>
      <c r="AP435" s="63"/>
      <c r="AQ435" s="63"/>
      <c r="AR435" s="63"/>
      <c r="AS435" s="63"/>
      <c r="AT435" s="63"/>
      <c r="AU435" s="63"/>
      <c r="AV435" s="63"/>
      <c r="AW435" s="63"/>
      <c r="AX435" s="138"/>
      <c r="AY435" s="138"/>
      <c r="AZ435" s="138"/>
      <c r="BA435" s="138"/>
      <c r="BB435" s="138"/>
      <c r="BC435" s="138"/>
      <c r="BD435" s="138"/>
      <c r="BE435" s="138"/>
      <c r="BF435" s="138"/>
      <c r="BG435" s="138"/>
      <c r="BH435" s="138"/>
      <c r="BI435" s="138"/>
      <c r="BJ435" s="138"/>
      <c r="BK435" s="138"/>
      <c r="BL435" s="138"/>
      <c r="BM435" s="7"/>
    </row>
    <row r="436" spans="1:66" s="52" customFormat="1" ht="30.75" customHeight="1" x14ac:dyDescent="0.25">
      <c r="A436" s="39"/>
      <c r="B436" s="65"/>
      <c r="C436" s="65" t="s">
        <v>210</v>
      </c>
      <c r="D436" s="63">
        <f>+D433+1</f>
        <v>143</v>
      </c>
      <c r="E436" s="63">
        <v>99</v>
      </c>
      <c r="F436" s="63">
        <v>2</v>
      </c>
      <c r="G436" s="65" t="s">
        <v>737</v>
      </c>
      <c r="H436" s="74">
        <v>0.11</v>
      </c>
      <c r="I436" s="62" t="s">
        <v>45</v>
      </c>
      <c r="J436" s="64" t="s">
        <v>115</v>
      </c>
      <c r="K436" s="64" t="s">
        <v>120</v>
      </c>
      <c r="L436" s="73" t="s">
        <v>392</v>
      </c>
      <c r="M436" s="63" t="s">
        <v>303</v>
      </c>
      <c r="N436" s="63" t="s">
        <v>365</v>
      </c>
      <c r="O436" s="63" t="s">
        <v>304</v>
      </c>
      <c r="P436" s="126" t="s">
        <v>12</v>
      </c>
      <c r="Q436" s="121">
        <v>0</v>
      </c>
      <c r="R436" s="121">
        <v>0</v>
      </c>
      <c r="S436" s="121">
        <v>0</v>
      </c>
      <c r="T436" s="121">
        <v>0</v>
      </c>
      <c r="U436" s="121">
        <v>0</v>
      </c>
      <c r="V436" s="356">
        <v>2.75E-2</v>
      </c>
      <c r="W436" s="356">
        <v>2.75E-2</v>
      </c>
      <c r="X436" s="356">
        <v>2.75E-2</v>
      </c>
      <c r="Y436" s="356">
        <v>2.75E-2</v>
      </c>
      <c r="Z436" s="278"/>
      <c r="AA436" s="278"/>
      <c r="AB436" s="278"/>
      <c r="AC436" s="295">
        <f>SUM(Q436:AB436)</f>
        <v>0.11</v>
      </c>
      <c r="AD436" s="294"/>
      <c r="AE436" s="315"/>
      <c r="AF436" s="315"/>
      <c r="AG436" s="315"/>
      <c r="AH436" s="315"/>
      <c r="AI436" s="315"/>
      <c r="AJ436" s="315"/>
      <c r="AK436" s="315"/>
      <c r="AL436" s="315"/>
      <c r="AM436" s="315"/>
      <c r="AN436" s="315"/>
      <c r="AO436" s="315"/>
      <c r="AP436" s="63"/>
      <c r="AQ436" s="63"/>
      <c r="AR436" s="63"/>
      <c r="AS436" s="63"/>
      <c r="AT436" s="63"/>
      <c r="AU436" s="63"/>
      <c r="AV436" s="63"/>
      <c r="AW436" s="63"/>
      <c r="AX436" s="138"/>
      <c r="AY436" s="138"/>
      <c r="AZ436" s="138"/>
      <c r="BA436" s="138"/>
      <c r="BB436" s="138"/>
      <c r="BC436" s="138"/>
      <c r="BD436" s="138"/>
      <c r="BE436" s="138"/>
      <c r="BF436" s="138"/>
      <c r="BG436" s="138"/>
      <c r="BH436" s="138"/>
      <c r="BI436" s="138"/>
      <c r="BJ436" s="138"/>
      <c r="BK436" s="138"/>
      <c r="BL436" s="138"/>
      <c r="BM436" s="7"/>
    </row>
    <row r="437" spans="1:66" s="52" customFormat="1" ht="41.25" customHeight="1" x14ac:dyDescent="0.25">
      <c r="A437" s="39"/>
      <c r="B437" s="65"/>
      <c r="C437" s="65" t="s">
        <v>210</v>
      </c>
      <c r="D437" s="65"/>
      <c r="E437" s="65"/>
      <c r="F437" s="63"/>
      <c r="G437" s="65" t="s">
        <v>737</v>
      </c>
      <c r="H437" s="74"/>
      <c r="I437" s="62" t="s">
        <v>45</v>
      </c>
      <c r="J437" s="64" t="s">
        <v>115</v>
      </c>
      <c r="K437" s="64" t="s">
        <v>120</v>
      </c>
      <c r="L437" s="73" t="s">
        <v>392</v>
      </c>
      <c r="M437" s="63" t="s">
        <v>303</v>
      </c>
      <c r="N437" s="63" t="s">
        <v>354</v>
      </c>
      <c r="O437" s="63" t="s">
        <v>304</v>
      </c>
      <c r="P437" s="126" t="s">
        <v>13</v>
      </c>
      <c r="Q437" s="121">
        <v>0</v>
      </c>
      <c r="R437" s="121">
        <v>0</v>
      </c>
      <c r="S437" s="121">
        <v>0</v>
      </c>
      <c r="T437" s="124"/>
      <c r="U437" s="124"/>
      <c r="V437" s="124"/>
      <c r="W437" s="124"/>
      <c r="X437" s="124"/>
      <c r="Y437" s="124"/>
      <c r="Z437" s="367"/>
      <c r="AA437" s="124"/>
      <c r="AB437" s="124"/>
      <c r="AC437" s="295">
        <f>SUM(Q437:AB437)</f>
        <v>0</v>
      </c>
      <c r="AD437" s="294">
        <f>+Q437</f>
        <v>0</v>
      </c>
      <c r="AE437" s="315">
        <f>SUM($Q$11:R437)</f>
        <v>54924.539052191765</v>
      </c>
      <c r="AF437" s="315">
        <f>SUM($Q$11:S437)</f>
        <v>93566.839179596398</v>
      </c>
      <c r="AG437" s="315" t="e">
        <f>SUM($Q$11:T437)</f>
        <v>#DIV/0!</v>
      </c>
      <c r="AH437" s="315" t="e">
        <f>SUM($Q$11:U437)</f>
        <v>#DIV/0!</v>
      </c>
      <c r="AI437" s="315" t="e">
        <f>SUM($Q$11:V437)</f>
        <v>#DIV/0!</v>
      </c>
      <c r="AJ437" s="315" t="e">
        <f>SUM($Q$11:W437)</f>
        <v>#DIV/0!</v>
      </c>
      <c r="AK437" s="315" t="e">
        <f>SUM($Q$11:X437)</f>
        <v>#DIV/0!</v>
      </c>
      <c r="AL437" s="315" t="e">
        <f>SUM($Q$11:Y437)</f>
        <v>#DIV/0!</v>
      </c>
      <c r="AM437" s="315" t="e">
        <f>SUM($Q$11:Z437)</f>
        <v>#DIV/0!</v>
      </c>
      <c r="AN437" s="315" t="e">
        <f>SUM($Q$11:AA437)</f>
        <v>#DIV/0!</v>
      </c>
      <c r="AO437" s="315" t="e">
        <f>SUM($Q$11:AB437)</f>
        <v>#DIV/0!</v>
      </c>
      <c r="AP437" s="63"/>
      <c r="AQ437" s="63"/>
      <c r="AR437" s="63"/>
      <c r="AS437" s="63"/>
      <c r="AT437" s="63"/>
      <c r="AU437" s="63"/>
      <c r="AV437" s="63"/>
      <c r="AW437" s="63"/>
      <c r="AX437" s="138"/>
      <c r="AY437" s="138"/>
      <c r="AZ437" s="138"/>
      <c r="BA437" s="138"/>
      <c r="BB437" s="138"/>
      <c r="BC437" s="138"/>
      <c r="BD437" s="138"/>
      <c r="BE437" s="138"/>
      <c r="BF437" s="138"/>
      <c r="BG437" s="138"/>
      <c r="BH437" s="138"/>
      <c r="BI437" s="138"/>
      <c r="BJ437" s="138"/>
      <c r="BK437" s="138"/>
      <c r="BL437" s="138"/>
      <c r="BM437" s="7"/>
    </row>
    <row r="438" spans="1:66" s="52" customFormat="1" ht="20.100000000000001" customHeight="1" x14ac:dyDescent="0.25">
      <c r="A438" s="39"/>
      <c r="B438" s="65"/>
      <c r="C438" s="65" t="s">
        <v>210</v>
      </c>
      <c r="D438" s="65"/>
      <c r="E438" s="65"/>
      <c r="F438" s="63"/>
      <c r="G438" s="65" t="s">
        <v>737</v>
      </c>
      <c r="H438" s="74"/>
      <c r="I438" s="62" t="s">
        <v>45</v>
      </c>
      <c r="J438" s="64" t="s">
        <v>115</v>
      </c>
      <c r="K438" s="64" t="s">
        <v>120</v>
      </c>
      <c r="L438" s="72" t="s">
        <v>392</v>
      </c>
      <c r="M438" s="63" t="s">
        <v>303</v>
      </c>
      <c r="N438" s="63" t="s">
        <v>354</v>
      </c>
      <c r="O438" s="63" t="s">
        <v>304</v>
      </c>
      <c r="P438" s="126" t="s">
        <v>14</v>
      </c>
      <c r="Q438" s="278">
        <v>0</v>
      </c>
      <c r="R438" s="278">
        <v>0</v>
      </c>
      <c r="S438" s="278">
        <v>0</v>
      </c>
      <c r="T438" s="278">
        <f t="shared" ref="T438:AB438" si="1655">+T437/T433</f>
        <v>0</v>
      </c>
      <c r="U438" s="278">
        <f t="shared" si="1655"/>
        <v>0</v>
      </c>
      <c r="V438" s="278" t="e">
        <f t="shared" si="1655"/>
        <v>#DIV/0!</v>
      </c>
      <c r="W438" s="278" t="e">
        <f t="shared" si="1655"/>
        <v>#DIV/0!</v>
      </c>
      <c r="X438" s="278" t="e">
        <f t="shared" si="1655"/>
        <v>#DIV/0!</v>
      </c>
      <c r="Y438" s="278" t="e">
        <f t="shared" si="1655"/>
        <v>#DIV/0!</v>
      </c>
      <c r="Z438" s="278" t="e">
        <f t="shared" si="1655"/>
        <v>#DIV/0!</v>
      </c>
      <c r="AA438" s="278" t="e">
        <f t="shared" si="1655"/>
        <v>#DIV/0!</v>
      </c>
      <c r="AB438" s="278" t="e">
        <f t="shared" si="1655"/>
        <v>#DIV/0!</v>
      </c>
      <c r="AC438" s="278">
        <f>+AC437/AC436</f>
        <v>0</v>
      </c>
      <c r="AD438" s="121" t="e">
        <f t="shared" ref="AD438:AO438" si="1656">AD437/AD433</f>
        <v>#DIV/0!</v>
      </c>
      <c r="AE438" s="121">
        <f t="shared" si="1656"/>
        <v>1</v>
      </c>
      <c r="AF438" s="121">
        <f t="shared" si="1656"/>
        <v>1</v>
      </c>
      <c r="AG438" s="121" t="e">
        <f t="shared" si="1656"/>
        <v>#DIV/0!</v>
      </c>
      <c r="AH438" s="121" t="e">
        <f t="shared" si="1656"/>
        <v>#DIV/0!</v>
      </c>
      <c r="AI438" s="121" t="e">
        <f t="shared" si="1656"/>
        <v>#DIV/0!</v>
      </c>
      <c r="AJ438" s="121" t="e">
        <f t="shared" si="1656"/>
        <v>#DIV/0!</v>
      </c>
      <c r="AK438" s="121" t="e">
        <f t="shared" si="1656"/>
        <v>#DIV/0!</v>
      </c>
      <c r="AL438" s="121" t="e">
        <f t="shared" si="1656"/>
        <v>#DIV/0!</v>
      </c>
      <c r="AM438" s="121" t="e">
        <f t="shared" si="1656"/>
        <v>#DIV/0!</v>
      </c>
      <c r="AN438" s="121" t="e">
        <f t="shared" si="1656"/>
        <v>#DIV/0!</v>
      </c>
      <c r="AO438" s="121" t="e">
        <f t="shared" si="1656"/>
        <v>#DIV/0!</v>
      </c>
      <c r="AP438" s="63"/>
      <c r="AQ438" s="63"/>
      <c r="AR438" s="63"/>
      <c r="AS438" s="63"/>
      <c r="AT438" s="63"/>
      <c r="AU438" s="63"/>
      <c r="AV438" s="63"/>
      <c r="AW438" s="63"/>
      <c r="AX438" s="138"/>
      <c r="AY438" s="138"/>
      <c r="AZ438" s="138"/>
      <c r="BA438" s="138"/>
      <c r="BB438" s="138"/>
      <c r="BC438" s="138"/>
      <c r="BD438" s="138"/>
      <c r="BE438" s="138"/>
      <c r="BF438" s="138"/>
      <c r="BG438" s="138"/>
      <c r="BH438" s="138"/>
      <c r="BI438" s="138"/>
      <c r="BJ438" s="138"/>
      <c r="BK438" s="138"/>
      <c r="BL438" s="138"/>
      <c r="BM438" s="7"/>
    </row>
    <row r="439" spans="1:66" s="52" customFormat="1" ht="20.25" customHeight="1" x14ac:dyDescent="0.25">
      <c r="A439" s="39"/>
      <c r="B439" s="65"/>
      <c r="C439" s="65" t="s">
        <v>210</v>
      </c>
      <c r="D439" s="63">
        <f>+D436+1</f>
        <v>144</v>
      </c>
      <c r="E439" s="63">
        <v>100</v>
      </c>
      <c r="F439" s="63">
        <v>3</v>
      </c>
      <c r="G439" s="65" t="s">
        <v>738</v>
      </c>
      <c r="H439" s="74">
        <v>0.11</v>
      </c>
      <c r="I439" s="62" t="s">
        <v>45</v>
      </c>
      <c r="J439" s="64" t="s">
        <v>115</v>
      </c>
      <c r="K439" s="64" t="s">
        <v>120</v>
      </c>
      <c r="L439" s="72" t="s">
        <v>392</v>
      </c>
      <c r="M439" s="63" t="s">
        <v>303</v>
      </c>
      <c r="N439" s="63" t="s">
        <v>365</v>
      </c>
      <c r="O439" s="63" t="s">
        <v>304</v>
      </c>
      <c r="P439" s="126" t="s">
        <v>12</v>
      </c>
      <c r="Q439" s="121">
        <v>0</v>
      </c>
      <c r="R439" s="121">
        <v>0</v>
      </c>
      <c r="S439" s="121">
        <v>0</v>
      </c>
      <c r="T439" s="124"/>
      <c r="U439" s="124"/>
      <c r="V439" s="124"/>
      <c r="W439" s="124"/>
      <c r="X439" s="124"/>
      <c r="Y439" s="296">
        <v>2.75E-2</v>
      </c>
      <c r="Z439" s="296">
        <v>2.75E-2</v>
      </c>
      <c r="AA439" s="296">
        <v>2.75E-2</v>
      </c>
      <c r="AB439" s="296">
        <v>2.75E-2</v>
      </c>
      <c r="AC439" s="295">
        <f>SUM(Q439:AB439)</f>
        <v>0.11</v>
      </c>
      <c r="AD439" s="121"/>
      <c r="AE439" s="121"/>
      <c r="AF439" s="121"/>
      <c r="AG439" s="121"/>
      <c r="AH439" s="121"/>
      <c r="AI439" s="121"/>
      <c r="AJ439" s="121"/>
      <c r="AK439" s="121"/>
      <c r="AL439" s="121"/>
      <c r="AM439" s="121"/>
      <c r="AN439" s="121"/>
      <c r="AO439" s="121"/>
      <c r="AP439" s="63"/>
      <c r="AQ439" s="63"/>
      <c r="AR439" s="63"/>
      <c r="AS439" s="63"/>
      <c r="AT439" s="63"/>
      <c r="AU439" s="63"/>
      <c r="AV439" s="63"/>
      <c r="AW439" s="63"/>
      <c r="AX439" s="138"/>
      <c r="AY439" s="138"/>
      <c r="AZ439" s="138"/>
      <c r="BA439" s="138"/>
      <c r="BB439" s="138"/>
      <c r="BC439" s="138"/>
      <c r="BD439" s="138"/>
      <c r="BE439" s="138"/>
      <c r="BF439" s="138"/>
      <c r="BG439" s="138"/>
      <c r="BH439" s="138"/>
      <c r="BI439" s="138"/>
      <c r="BJ439" s="138"/>
      <c r="BK439" s="138"/>
      <c r="BL439" s="138"/>
      <c r="BM439" s="7"/>
    </row>
    <row r="440" spans="1:66" s="52" customFormat="1" ht="20.100000000000001" customHeight="1" x14ac:dyDescent="0.25">
      <c r="A440" s="39"/>
      <c r="B440" s="65"/>
      <c r="C440" s="65" t="s">
        <v>210</v>
      </c>
      <c r="D440" s="65"/>
      <c r="E440" s="65"/>
      <c r="F440" s="63"/>
      <c r="G440" s="65" t="s">
        <v>738</v>
      </c>
      <c r="H440" s="74"/>
      <c r="I440" s="62" t="s">
        <v>45</v>
      </c>
      <c r="J440" s="64" t="s">
        <v>115</v>
      </c>
      <c r="K440" s="64" t="s">
        <v>120</v>
      </c>
      <c r="L440" s="72" t="s">
        <v>392</v>
      </c>
      <c r="M440" s="63" t="s">
        <v>303</v>
      </c>
      <c r="N440" s="63" t="s">
        <v>354</v>
      </c>
      <c r="O440" s="63" t="s">
        <v>304</v>
      </c>
      <c r="P440" s="126" t="s">
        <v>13</v>
      </c>
      <c r="Q440" s="121">
        <v>0</v>
      </c>
      <c r="R440" s="121">
        <v>0</v>
      </c>
      <c r="S440" s="121">
        <v>0</v>
      </c>
      <c r="T440" s="124"/>
      <c r="U440" s="124"/>
      <c r="V440" s="124"/>
      <c r="W440" s="124"/>
      <c r="X440" s="124"/>
      <c r="Y440" s="124"/>
      <c r="Z440" s="367"/>
      <c r="AA440" s="124"/>
      <c r="AB440" s="124"/>
      <c r="AC440" s="295">
        <f>SUM(Q440:AB440)</f>
        <v>0</v>
      </c>
      <c r="AD440" s="121"/>
      <c r="AE440" s="121"/>
      <c r="AF440" s="121"/>
      <c r="AG440" s="121"/>
      <c r="AH440" s="121"/>
      <c r="AI440" s="121"/>
      <c r="AJ440" s="121"/>
      <c r="AK440" s="121"/>
      <c r="AL440" s="121"/>
      <c r="AM440" s="121"/>
      <c r="AN440" s="121"/>
      <c r="AO440" s="121"/>
      <c r="AP440" s="63"/>
      <c r="AQ440" s="63"/>
      <c r="AR440" s="63"/>
      <c r="AS440" s="63"/>
      <c r="AT440" s="63"/>
      <c r="AU440" s="63"/>
      <c r="AV440" s="63"/>
      <c r="AW440" s="63"/>
      <c r="AX440" s="138"/>
      <c r="AY440" s="138"/>
      <c r="AZ440" s="138"/>
      <c r="BA440" s="138"/>
      <c r="BB440" s="138"/>
      <c r="BC440" s="138"/>
      <c r="BD440" s="138"/>
      <c r="BE440" s="138"/>
      <c r="BF440" s="138"/>
      <c r="BG440" s="138"/>
      <c r="BH440" s="138"/>
      <c r="BI440" s="138"/>
      <c r="BJ440" s="138"/>
      <c r="BK440" s="138"/>
      <c r="BL440" s="138"/>
      <c r="BM440" s="7"/>
    </row>
    <row r="441" spans="1:66" s="52" customFormat="1" ht="20.100000000000001" customHeight="1" x14ac:dyDescent="0.25">
      <c r="A441" s="39"/>
      <c r="B441" s="65"/>
      <c r="C441" s="65" t="s">
        <v>210</v>
      </c>
      <c r="D441" s="65"/>
      <c r="E441" s="65"/>
      <c r="F441" s="63"/>
      <c r="G441" s="65" t="s">
        <v>738</v>
      </c>
      <c r="H441" s="74"/>
      <c r="I441" s="62" t="s">
        <v>45</v>
      </c>
      <c r="J441" s="64" t="s">
        <v>115</v>
      </c>
      <c r="K441" s="64" t="s">
        <v>120</v>
      </c>
      <c r="L441" s="72" t="s">
        <v>392</v>
      </c>
      <c r="M441" s="63" t="s">
        <v>303</v>
      </c>
      <c r="N441" s="63" t="s">
        <v>354</v>
      </c>
      <c r="O441" s="63" t="s">
        <v>304</v>
      </c>
      <c r="P441" s="126" t="s">
        <v>14</v>
      </c>
      <c r="Q441" s="278">
        <v>0</v>
      </c>
      <c r="R441" s="278">
        <v>0</v>
      </c>
      <c r="S441" s="274">
        <v>0</v>
      </c>
      <c r="T441" s="274" t="e">
        <f t="shared" ref="T441:AB441" si="1657">+T440/T439</f>
        <v>#DIV/0!</v>
      </c>
      <c r="U441" s="274" t="e">
        <f t="shared" si="1657"/>
        <v>#DIV/0!</v>
      </c>
      <c r="V441" s="274" t="e">
        <f t="shared" si="1657"/>
        <v>#DIV/0!</v>
      </c>
      <c r="W441" s="274" t="e">
        <f t="shared" si="1657"/>
        <v>#DIV/0!</v>
      </c>
      <c r="X441" s="274" t="e">
        <f t="shared" si="1657"/>
        <v>#DIV/0!</v>
      </c>
      <c r="Y441" s="274">
        <f t="shared" si="1657"/>
        <v>0</v>
      </c>
      <c r="Z441" s="274">
        <f t="shared" si="1657"/>
        <v>0</v>
      </c>
      <c r="AA441" s="274">
        <f t="shared" si="1657"/>
        <v>0</v>
      </c>
      <c r="AB441" s="274">
        <f t="shared" si="1657"/>
        <v>0</v>
      </c>
      <c r="AC441" s="278">
        <f>+AC440/AC439</f>
        <v>0</v>
      </c>
      <c r="AD441" s="121"/>
      <c r="AE441" s="121"/>
      <c r="AF441" s="121"/>
      <c r="AG441" s="121"/>
      <c r="AH441" s="121"/>
      <c r="AI441" s="121"/>
      <c r="AJ441" s="121"/>
      <c r="AK441" s="121"/>
      <c r="AL441" s="121"/>
      <c r="AM441" s="121"/>
      <c r="AN441" s="121"/>
      <c r="AO441" s="121"/>
      <c r="AP441" s="63"/>
      <c r="AQ441" s="63"/>
      <c r="AR441" s="63"/>
      <c r="AS441" s="63"/>
      <c r="AT441" s="63"/>
      <c r="AU441" s="63"/>
      <c r="AV441" s="63"/>
      <c r="AW441" s="63"/>
      <c r="AX441" s="138"/>
      <c r="AY441" s="138"/>
      <c r="AZ441" s="138"/>
      <c r="BA441" s="138"/>
      <c r="BB441" s="138"/>
      <c r="BC441" s="138"/>
      <c r="BD441" s="138"/>
      <c r="BE441" s="138"/>
      <c r="BF441" s="138"/>
      <c r="BG441" s="138"/>
      <c r="BH441" s="138"/>
      <c r="BI441" s="138"/>
      <c r="BJ441" s="138"/>
      <c r="BK441" s="138"/>
      <c r="BL441" s="138"/>
      <c r="BM441" s="7"/>
    </row>
    <row r="442" spans="1:66" ht="20.100000000000001" customHeight="1" x14ac:dyDescent="0.25">
      <c r="A442" s="39"/>
      <c r="B442" s="65" t="s">
        <v>103</v>
      </c>
      <c r="C442" s="65" t="s">
        <v>211</v>
      </c>
      <c r="D442" s="63">
        <f>+D439+1</f>
        <v>145</v>
      </c>
      <c r="E442" s="63">
        <v>101</v>
      </c>
      <c r="F442" s="63">
        <v>4</v>
      </c>
      <c r="G442" s="65" t="s">
        <v>739</v>
      </c>
      <c r="H442" s="74" t="s">
        <v>754</v>
      </c>
      <c r="I442" s="62" t="s">
        <v>45</v>
      </c>
      <c r="J442" s="64" t="s">
        <v>115</v>
      </c>
      <c r="K442" s="64" t="s">
        <v>120</v>
      </c>
      <c r="L442" s="73" t="s">
        <v>392</v>
      </c>
      <c r="M442" s="63" t="s">
        <v>303</v>
      </c>
      <c r="N442" s="63" t="s">
        <v>365</v>
      </c>
      <c r="O442" s="63" t="s">
        <v>304</v>
      </c>
      <c r="P442" s="126" t="s">
        <v>12</v>
      </c>
      <c r="Q442" s="121">
        <v>0</v>
      </c>
      <c r="R442" s="121">
        <v>0</v>
      </c>
      <c r="S442" s="121">
        <v>0</v>
      </c>
      <c r="T442" s="125">
        <v>8.3299999999999999E-2</v>
      </c>
      <c r="U442" s="125">
        <v>8.3299999999999999E-2</v>
      </c>
      <c r="V442" s="125">
        <v>8.3299999999999999E-2</v>
      </c>
      <c r="W442" s="124"/>
      <c r="X442" s="124"/>
      <c r="Y442" s="124"/>
      <c r="Z442" s="367"/>
      <c r="AA442" s="124"/>
      <c r="AB442" s="124"/>
      <c r="AC442" s="295">
        <f>SUM(Q442:AB442)</f>
        <v>0.24990000000000001</v>
      </c>
      <c r="AD442" s="294">
        <f>+Q442</f>
        <v>0</v>
      </c>
      <c r="AE442" s="315">
        <f>SUM($Q$10:R442)</f>
        <v>54924.539052191765</v>
      </c>
      <c r="AF442" s="315">
        <f>SUM($Q$10:S442)</f>
        <v>93566.839179596398</v>
      </c>
      <c r="AG442" s="315" t="e">
        <f>SUM($Q$10:T442)</f>
        <v>#DIV/0!</v>
      </c>
      <c r="AH442" s="315" t="e">
        <f>SUM($Q$10:U442)</f>
        <v>#DIV/0!</v>
      </c>
      <c r="AI442" s="315" t="e">
        <f>SUM($Q$10:V442)</f>
        <v>#DIV/0!</v>
      </c>
      <c r="AJ442" s="315" t="e">
        <f>SUM($Q$10:W442)</f>
        <v>#DIV/0!</v>
      </c>
      <c r="AK442" s="315" t="e">
        <f>SUM($Q$10:X442)</f>
        <v>#DIV/0!</v>
      </c>
      <c r="AL442" s="315" t="e">
        <f>SUM($Q$10:Y442)</f>
        <v>#DIV/0!</v>
      </c>
      <c r="AM442" s="315" t="e">
        <f>SUM($Q$10:Z442)</f>
        <v>#DIV/0!</v>
      </c>
      <c r="AN442" s="315" t="e">
        <f>SUM($Q$10:AA442)</f>
        <v>#DIV/0!</v>
      </c>
      <c r="AO442" s="315" t="e">
        <f>SUM($Q$10:AB442)</f>
        <v>#DIV/0!</v>
      </c>
      <c r="AP442" s="63"/>
      <c r="AQ442" s="63"/>
      <c r="AR442" s="63"/>
      <c r="AS442" s="63"/>
      <c r="AT442" s="63"/>
      <c r="AU442" s="63"/>
      <c r="AV442" s="63"/>
      <c r="AW442" s="63"/>
      <c r="AX442" s="138"/>
      <c r="AY442" s="138"/>
      <c r="AZ442" s="138"/>
      <c r="BA442" s="138"/>
      <c r="BB442" s="138"/>
      <c r="BC442" s="138"/>
      <c r="BD442" s="138"/>
      <c r="BE442" s="138"/>
      <c r="BF442" s="138"/>
      <c r="BG442" s="138"/>
      <c r="BH442" s="138"/>
      <c r="BI442" s="138"/>
      <c r="BJ442" s="138"/>
      <c r="BK442" s="138"/>
      <c r="BL442" s="138"/>
      <c r="BM442" s="7"/>
      <c r="BN442" s="26"/>
    </row>
    <row r="443" spans="1:66" s="52" customFormat="1" ht="20.100000000000001" customHeight="1" x14ac:dyDescent="0.25">
      <c r="A443" s="39"/>
      <c r="B443" s="65"/>
      <c r="C443" s="65" t="s">
        <v>211</v>
      </c>
      <c r="D443" s="65"/>
      <c r="E443" s="65"/>
      <c r="F443" s="63"/>
      <c r="G443" s="65" t="s">
        <v>739</v>
      </c>
      <c r="H443" s="74"/>
      <c r="I443" s="62" t="s">
        <v>45</v>
      </c>
      <c r="J443" s="64" t="s">
        <v>115</v>
      </c>
      <c r="K443" s="64" t="s">
        <v>120</v>
      </c>
      <c r="L443" s="73" t="s">
        <v>392</v>
      </c>
      <c r="M443" s="63" t="s">
        <v>303</v>
      </c>
      <c r="N443" s="63" t="s">
        <v>354</v>
      </c>
      <c r="O443" s="63" t="s">
        <v>304</v>
      </c>
      <c r="P443" s="126" t="s">
        <v>13</v>
      </c>
      <c r="Q443" s="121">
        <v>0</v>
      </c>
      <c r="R443" s="121">
        <v>0</v>
      </c>
      <c r="S443" s="121">
        <v>0</v>
      </c>
      <c r="T443" s="124"/>
      <c r="U443" s="124"/>
      <c r="V443" s="124"/>
      <c r="W443" s="124"/>
      <c r="X443" s="124"/>
      <c r="Y443" s="124"/>
      <c r="Z443" s="367"/>
      <c r="AA443" s="124"/>
      <c r="AB443" s="124"/>
      <c r="AC443" s="295">
        <f>SUM(Q443:AB443)</f>
        <v>0</v>
      </c>
      <c r="AD443" s="294">
        <f>+Q443</f>
        <v>0</v>
      </c>
      <c r="AE443" s="315">
        <f>SUM($Q$11:R443)</f>
        <v>54924.539052191765</v>
      </c>
      <c r="AF443" s="315">
        <f>SUM($Q$11:S443)</f>
        <v>93566.839179596398</v>
      </c>
      <c r="AG443" s="315" t="e">
        <f>SUM($Q$11:T443)</f>
        <v>#DIV/0!</v>
      </c>
      <c r="AH443" s="315" t="e">
        <f>SUM($Q$11:U443)</f>
        <v>#DIV/0!</v>
      </c>
      <c r="AI443" s="315" t="e">
        <f>SUM($Q$11:V443)</f>
        <v>#DIV/0!</v>
      </c>
      <c r="AJ443" s="315" t="e">
        <f>SUM($Q$11:W443)</f>
        <v>#DIV/0!</v>
      </c>
      <c r="AK443" s="315" t="e">
        <f>SUM($Q$11:X443)</f>
        <v>#DIV/0!</v>
      </c>
      <c r="AL443" s="315" t="e">
        <f>SUM($Q$11:Y443)</f>
        <v>#DIV/0!</v>
      </c>
      <c r="AM443" s="315" t="e">
        <f>SUM($Q$11:Z443)</f>
        <v>#DIV/0!</v>
      </c>
      <c r="AN443" s="315" t="e">
        <f>SUM($Q$11:AA443)</f>
        <v>#DIV/0!</v>
      </c>
      <c r="AO443" s="315" t="e">
        <f>SUM($Q$11:AB443)</f>
        <v>#DIV/0!</v>
      </c>
      <c r="AP443" s="63"/>
      <c r="AQ443" s="63"/>
      <c r="AR443" s="63"/>
      <c r="AS443" s="63"/>
      <c r="AT443" s="63"/>
      <c r="AU443" s="63"/>
      <c r="AV443" s="63"/>
      <c r="AW443" s="63"/>
      <c r="AX443" s="138"/>
      <c r="AY443" s="138"/>
      <c r="AZ443" s="138"/>
      <c r="BA443" s="138"/>
      <c r="BB443" s="138"/>
      <c r="BC443" s="138"/>
      <c r="BD443" s="138"/>
      <c r="BE443" s="138"/>
      <c r="BF443" s="138"/>
      <c r="BG443" s="138"/>
      <c r="BH443" s="138"/>
      <c r="BI443" s="138"/>
      <c r="BJ443" s="138"/>
      <c r="BK443" s="138"/>
      <c r="BL443" s="138"/>
      <c r="BM443" s="7"/>
    </row>
    <row r="444" spans="1:66" s="52" customFormat="1" ht="20.100000000000001" customHeight="1" x14ac:dyDescent="0.25">
      <c r="A444" s="39"/>
      <c r="B444" s="65"/>
      <c r="C444" s="65" t="s">
        <v>211</v>
      </c>
      <c r="D444" s="65"/>
      <c r="E444" s="65"/>
      <c r="F444" s="63"/>
      <c r="G444" s="65" t="s">
        <v>739</v>
      </c>
      <c r="H444" s="74"/>
      <c r="I444" s="62" t="s">
        <v>45</v>
      </c>
      <c r="J444" s="64" t="s">
        <v>115</v>
      </c>
      <c r="K444" s="64" t="s">
        <v>120</v>
      </c>
      <c r="L444" s="73" t="s">
        <v>392</v>
      </c>
      <c r="M444" s="63" t="s">
        <v>303</v>
      </c>
      <c r="N444" s="63" t="s">
        <v>354</v>
      </c>
      <c r="O444" s="63" t="s">
        <v>304</v>
      </c>
      <c r="P444" s="126" t="s">
        <v>14</v>
      </c>
      <c r="Q444" s="278">
        <v>0</v>
      </c>
      <c r="R444" s="278">
        <v>0</v>
      </c>
      <c r="S444" s="274">
        <v>0</v>
      </c>
      <c r="T444" s="278">
        <f t="shared" ref="T444:AB444" si="1658">+T443/T442</f>
        <v>0</v>
      </c>
      <c r="U444" s="278">
        <f t="shared" si="1658"/>
        <v>0</v>
      </c>
      <c r="V444" s="278">
        <f t="shared" si="1658"/>
        <v>0</v>
      </c>
      <c r="W444" s="278" t="e">
        <f t="shared" si="1658"/>
        <v>#DIV/0!</v>
      </c>
      <c r="X444" s="278" t="e">
        <f t="shared" si="1658"/>
        <v>#DIV/0!</v>
      </c>
      <c r="Y444" s="278" t="e">
        <f t="shared" si="1658"/>
        <v>#DIV/0!</v>
      </c>
      <c r="Z444" s="278" t="e">
        <f t="shared" si="1658"/>
        <v>#DIV/0!</v>
      </c>
      <c r="AA444" s="278" t="e">
        <f t="shared" si="1658"/>
        <v>#DIV/0!</v>
      </c>
      <c r="AB444" s="278" t="e">
        <f t="shared" si="1658"/>
        <v>#DIV/0!</v>
      </c>
      <c r="AC444" s="278">
        <f>+AC443/AC442</f>
        <v>0</v>
      </c>
      <c r="AD444" s="294"/>
      <c r="AE444" s="315"/>
      <c r="AF444" s="315"/>
      <c r="AG444" s="315"/>
      <c r="AH444" s="315"/>
      <c r="AI444" s="315"/>
      <c r="AJ444" s="315"/>
      <c r="AK444" s="315"/>
      <c r="AL444" s="315"/>
      <c r="AM444" s="315"/>
      <c r="AN444" s="315"/>
      <c r="AO444" s="315"/>
      <c r="AP444" s="63"/>
      <c r="AQ444" s="63"/>
      <c r="AR444" s="63"/>
      <c r="AS444" s="63"/>
      <c r="AT444" s="63"/>
      <c r="AU444" s="63"/>
      <c r="AV444" s="63"/>
      <c r="AW444" s="63"/>
      <c r="AX444" s="138"/>
      <c r="AY444" s="138"/>
      <c r="AZ444" s="138"/>
      <c r="BA444" s="138"/>
      <c r="BB444" s="138"/>
      <c r="BC444" s="138"/>
      <c r="BD444" s="138"/>
      <c r="BE444" s="138"/>
      <c r="BF444" s="138"/>
      <c r="BG444" s="138"/>
      <c r="BH444" s="138"/>
      <c r="BI444" s="138"/>
      <c r="BJ444" s="138"/>
      <c r="BK444" s="138"/>
      <c r="BL444" s="138"/>
      <c r="BM444" s="7"/>
    </row>
    <row r="445" spans="1:66" s="52" customFormat="1" ht="20.100000000000001" customHeight="1" x14ac:dyDescent="0.25">
      <c r="A445" s="39"/>
      <c r="B445" s="65"/>
      <c r="C445" s="65" t="s">
        <v>211</v>
      </c>
      <c r="D445" s="63">
        <f>+D442+1</f>
        <v>146</v>
      </c>
      <c r="E445" s="63">
        <v>102</v>
      </c>
      <c r="F445" s="63">
        <v>5</v>
      </c>
      <c r="G445" s="65" t="s">
        <v>740</v>
      </c>
      <c r="H445" s="74"/>
      <c r="I445" s="62" t="s">
        <v>45</v>
      </c>
      <c r="J445" s="64" t="s">
        <v>115</v>
      </c>
      <c r="K445" s="64" t="s">
        <v>120</v>
      </c>
      <c r="L445" s="73" t="s">
        <v>392</v>
      </c>
      <c r="M445" s="63" t="s">
        <v>303</v>
      </c>
      <c r="N445" s="63" t="s">
        <v>365</v>
      </c>
      <c r="O445" s="63" t="s">
        <v>304</v>
      </c>
      <c r="P445" s="126" t="s">
        <v>12</v>
      </c>
      <c r="Q445" s="121">
        <v>0</v>
      </c>
      <c r="R445" s="121">
        <v>0</v>
      </c>
      <c r="S445" s="121">
        <v>0</v>
      </c>
      <c r="T445" s="125">
        <v>8.3299999999999999E-2</v>
      </c>
      <c r="U445" s="125">
        <v>8.3299999999999999E-2</v>
      </c>
      <c r="V445" s="125">
        <v>8.3299999999999999E-2</v>
      </c>
      <c r="W445" s="124"/>
      <c r="X445" s="124"/>
      <c r="Y445" s="124"/>
      <c r="Z445" s="367"/>
      <c r="AA445" s="124"/>
      <c r="AB445" s="124"/>
      <c r="AC445" s="295">
        <f>SUM(Q445:AB445)</f>
        <v>0.24990000000000001</v>
      </c>
      <c r="AD445" s="294"/>
      <c r="AE445" s="315"/>
      <c r="AF445" s="315"/>
      <c r="AG445" s="315"/>
      <c r="AH445" s="315"/>
      <c r="AI445" s="315"/>
      <c r="AJ445" s="315"/>
      <c r="AK445" s="315"/>
      <c r="AL445" s="315"/>
      <c r="AM445" s="315"/>
      <c r="AN445" s="315"/>
      <c r="AO445" s="315"/>
      <c r="AP445" s="63"/>
      <c r="AQ445" s="63"/>
      <c r="AR445" s="63"/>
      <c r="AS445" s="63"/>
      <c r="AT445" s="63"/>
      <c r="AU445" s="63"/>
      <c r="AV445" s="63"/>
      <c r="AW445" s="63"/>
      <c r="AX445" s="138"/>
      <c r="AY445" s="138"/>
      <c r="AZ445" s="138"/>
      <c r="BA445" s="138"/>
      <c r="BB445" s="138"/>
      <c r="BC445" s="138"/>
      <c r="BD445" s="138"/>
      <c r="BE445" s="138"/>
      <c r="BF445" s="138"/>
      <c r="BG445" s="138"/>
      <c r="BH445" s="138"/>
      <c r="BI445" s="138"/>
      <c r="BJ445" s="138"/>
      <c r="BK445" s="138"/>
      <c r="BL445" s="138"/>
      <c r="BM445" s="7"/>
    </row>
    <row r="446" spans="1:66" s="52" customFormat="1" ht="20.100000000000001" customHeight="1" x14ac:dyDescent="0.25">
      <c r="A446" s="39"/>
      <c r="B446" s="65"/>
      <c r="C446" s="65" t="s">
        <v>211</v>
      </c>
      <c r="D446" s="65"/>
      <c r="E446" s="65"/>
      <c r="F446" s="63"/>
      <c r="G446" s="65" t="s">
        <v>740</v>
      </c>
      <c r="H446" s="74"/>
      <c r="I446" s="62" t="s">
        <v>45</v>
      </c>
      <c r="J446" s="64" t="s">
        <v>115</v>
      </c>
      <c r="K446" s="64" t="s">
        <v>120</v>
      </c>
      <c r="L446" s="73" t="s">
        <v>392</v>
      </c>
      <c r="M446" s="63" t="s">
        <v>303</v>
      </c>
      <c r="N446" s="63" t="s">
        <v>354</v>
      </c>
      <c r="O446" s="63" t="s">
        <v>304</v>
      </c>
      <c r="P446" s="126" t="s">
        <v>13</v>
      </c>
      <c r="Q446" s="121">
        <v>0</v>
      </c>
      <c r="R446" s="121">
        <v>0</v>
      </c>
      <c r="S446" s="121">
        <v>0</v>
      </c>
      <c r="T446" s="124"/>
      <c r="U446" s="124"/>
      <c r="V446" s="124"/>
      <c r="W446" s="124"/>
      <c r="X446" s="124"/>
      <c r="Y446" s="124"/>
      <c r="Z446" s="367"/>
      <c r="AA446" s="124"/>
      <c r="AB446" s="124"/>
      <c r="AC446" s="295">
        <f>SUM(Q446:AB446)</f>
        <v>0</v>
      </c>
      <c r="AD446" s="294"/>
      <c r="AE446" s="315"/>
      <c r="AF446" s="315"/>
      <c r="AG446" s="315"/>
      <c r="AH446" s="315"/>
      <c r="AI446" s="315"/>
      <c r="AJ446" s="315"/>
      <c r="AK446" s="315"/>
      <c r="AL446" s="315"/>
      <c r="AM446" s="315"/>
      <c r="AN446" s="315"/>
      <c r="AO446" s="315"/>
      <c r="AP446" s="63"/>
      <c r="AQ446" s="63"/>
      <c r="AR446" s="63"/>
      <c r="AS446" s="63"/>
      <c r="AT446" s="63"/>
      <c r="AU446" s="63"/>
      <c r="AV446" s="63"/>
      <c r="AW446" s="63"/>
      <c r="AX446" s="138"/>
      <c r="AY446" s="138"/>
      <c r="AZ446" s="138"/>
      <c r="BA446" s="138"/>
      <c r="BB446" s="138"/>
      <c r="BC446" s="138"/>
      <c r="BD446" s="138"/>
      <c r="BE446" s="138"/>
      <c r="BF446" s="138"/>
      <c r="BG446" s="138"/>
      <c r="BH446" s="138"/>
      <c r="BI446" s="138"/>
      <c r="BJ446" s="138"/>
      <c r="BK446" s="138"/>
      <c r="BL446" s="138"/>
      <c r="BM446" s="7"/>
    </row>
    <row r="447" spans="1:66" s="52" customFormat="1" ht="20.100000000000001" customHeight="1" thickBot="1" x14ac:dyDescent="0.3">
      <c r="A447" s="100"/>
      <c r="B447" s="115"/>
      <c r="C447" s="115" t="s">
        <v>211</v>
      </c>
      <c r="D447" s="115"/>
      <c r="E447" s="115"/>
      <c r="F447" s="103"/>
      <c r="G447" s="115" t="s">
        <v>740</v>
      </c>
      <c r="H447" s="166"/>
      <c r="I447" s="225" t="s">
        <v>45</v>
      </c>
      <c r="J447" s="102" t="s">
        <v>115</v>
      </c>
      <c r="K447" s="102" t="s">
        <v>120</v>
      </c>
      <c r="L447" s="226" t="s">
        <v>392</v>
      </c>
      <c r="M447" s="103" t="s">
        <v>303</v>
      </c>
      <c r="N447" s="103" t="s">
        <v>354</v>
      </c>
      <c r="O447" s="103" t="s">
        <v>304</v>
      </c>
      <c r="P447" s="263" t="s">
        <v>14</v>
      </c>
      <c r="Q447" s="264">
        <v>0</v>
      </c>
      <c r="R447" s="264">
        <v>0</v>
      </c>
      <c r="S447" s="390">
        <v>0</v>
      </c>
      <c r="T447" s="264">
        <f t="shared" ref="T447:AB447" si="1659">+T446/T445</f>
        <v>0</v>
      </c>
      <c r="U447" s="264">
        <f t="shared" si="1659"/>
        <v>0</v>
      </c>
      <c r="V447" s="264">
        <f t="shared" si="1659"/>
        <v>0</v>
      </c>
      <c r="W447" s="264" t="e">
        <f t="shared" si="1659"/>
        <v>#DIV/0!</v>
      </c>
      <c r="X447" s="264" t="e">
        <f t="shared" si="1659"/>
        <v>#DIV/0!</v>
      </c>
      <c r="Y447" s="264" t="e">
        <f t="shared" si="1659"/>
        <v>#DIV/0!</v>
      </c>
      <c r="Z447" s="264" t="e">
        <f t="shared" si="1659"/>
        <v>#DIV/0!</v>
      </c>
      <c r="AA447" s="264" t="e">
        <f t="shared" si="1659"/>
        <v>#DIV/0!</v>
      </c>
      <c r="AB447" s="264" t="e">
        <f t="shared" si="1659"/>
        <v>#DIV/0!</v>
      </c>
      <c r="AC447" s="264">
        <f>+AC446/AC445</f>
        <v>0</v>
      </c>
      <c r="AD447" s="391"/>
      <c r="AE447" s="392"/>
      <c r="AF447" s="392"/>
      <c r="AG447" s="392"/>
      <c r="AH447" s="392"/>
      <c r="AI447" s="392"/>
      <c r="AJ447" s="392"/>
      <c r="AK447" s="392"/>
      <c r="AL447" s="392"/>
      <c r="AM447" s="392"/>
      <c r="AN447" s="392"/>
      <c r="AO447" s="392"/>
      <c r="AP447" s="103"/>
      <c r="AQ447" s="103"/>
      <c r="AR447" s="103"/>
      <c r="AS447" s="103"/>
      <c r="AT447" s="103"/>
      <c r="AU447" s="103"/>
      <c r="AV447" s="103"/>
      <c r="AW447" s="103"/>
      <c r="AX447" s="138"/>
      <c r="AY447" s="138"/>
      <c r="AZ447" s="138"/>
      <c r="BA447" s="138"/>
      <c r="BB447" s="138"/>
      <c r="BC447" s="138"/>
      <c r="BD447" s="138"/>
      <c r="BE447" s="138"/>
      <c r="BF447" s="138"/>
      <c r="BG447" s="138"/>
      <c r="BH447" s="138"/>
      <c r="BI447" s="138"/>
      <c r="BJ447" s="138"/>
      <c r="BK447" s="138"/>
      <c r="BL447" s="138"/>
      <c r="BM447" s="7"/>
    </row>
    <row r="448" spans="1:66" ht="20.100000000000001" customHeight="1" x14ac:dyDescent="0.25">
      <c r="A448" s="108"/>
      <c r="B448" s="112" t="s">
        <v>103</v>
      </c>
      <c r="C448" s="82" t="s">
        <v>74</v>
      </c>
      <c r="D448" s="84">
        <f>+D445+1</f>
        <v>147</v>
      </c>
      <c r="E448" s="84">
        <v>16</v>
      </c>
      <c r="F448" s="84">
        <v>6</v>
      </c>
      <c r="G448" s="112" t="s">
        <v>741</v>
      </c>
      <c r="H448" s="230">
        <v>0.11</v>
      </c>
      <c r="I448" s="231" t="s">
        <v>45</v>
      </c>
      <c r="J448" s="83" t="s">
        <v>115</v>
      </c>
      <c r="K448" s="83" t="s">
        <v>121</v>
      </c>
      <c r="L448" s="232" t="s">
        <v>392</v>
      </c>
      <c r="M448" s="84" t="s">
        <v>303</v>
      </c>
      <c r="N448" s="84" t="s">
        <v>365</v>
      </c>
      <c r="O448" s="84" t="s">
        <v>304</v>
      </c>
      <c r="P448" s="217" t="s">
        <v>12</v>
      </c>
      <c r="Q448" s="393">
        <v>0</v>
      </c>
      <c r="R448" s="393">
        <v>0</v>
      </c>
      <c r="S448" s="393">
        <v>0</v>
      </c>
      <c r="T448" s="373">
        <v>5.5E-2</v>
      </c>
      <c r="U448" s="373"/>
      <c r="V448" s="373"/>
      <c r="W448" s="373">
        <v>5.5E-2</v>
      </c>
      <c r="X448" s="394"/>
      <c r="Y448" s="394"/>
      <c r="Z448" s="395"/>
      <c r="AA448" s="394"/>
      <c r="AB448" s="394"/>
      <c r="AC448" s="312">
        <f>SUM(Q448:AB448)</f>
        <v>0.11</v>
      </c>
      <c r="AD448" s="313">
        <f>+Q448</f>
        <v>0</v>
      </c>
      <c r="AE448" s="314">
        <f>SUM($Q$10:R448)</f>
        <v>54924.539052191765</v>
      </c>
      <c r="AF448" s="314">
        <f>SUM($Q$10:S448)</f>
        <v>93566.839179596398</v>
      </c>
      <c r="AG448" s="314" t="e">
        <f>SUM($Q$10:T448)</f>
        <v>#DIV/0!</v>
      </c>
      <c r="AH448" s="314" t="e">
        <f>SUM($Q$10:U448)</f>
        <v>#DIV/0!</v>
      </c>
      <c r="AI448" s="314" t="e">
        <f>SUM($Q$10:V448)</f>
        <v>#DIV/0!</v>
      </c>
      <c r="AJ448" s="314" t="e">
        <f>SUM($Q$10:W448)</f>
        <v>#DIV/0!</v>
      </c>
      <c r="AK448" s="314" t="e">
        <f>SUM($Q$10:X448)</f>
        <v>#DIV/0!</v>
      </c>
      <c r="AL448" s="314" t="e">
        <f>SUM($Q$10:Y448)</f>
        <v>#DIV/0!</v>
      </c>
      <c r="AM448" s="314" t="e">
        <f>SUM($Q$10:Z448)</f>
        <v>#DIV/0!</v>
      </c>
      <c r="AN448" s="314" t="e">
        <f>SUM($Q$10:AA448)</f>
        <v>#DIV/0!</v>
      </c>
      <c r="AO448" s="314" t="e">
        <f>SUM($Q$10:AB448)</f>
        <v>#DIV/0!</v>
      </c>
      <c r="AP448" s="84"/>
      <c r="AQ448" s="84"/>
      <c r="AR448" s="84"/>
      <c r="AS448" s="84"/>
      <c r="AT448" s="84"/>
      <c r="AU448" s="84"/>
      <c r="AV448" s="84"/>
      <c r="AW448" s="254"/>
      <c r="AX448" s="224"/>
      <c r="AY448" s="138"/>
      <c r="AZ448" s="138"/>
      <c r="BA448" s="138"/>
      <c r="BB448" s="138"/>
      <c r="BC448" s="138"/>
      <c r="BD448" s="138"/>
      <c r="BE448" s="138"/>
      <c r="BF448" s="138"/>
      <c r="BG448" s="138"/>
      <c r="BH448" s="138"/>
      <c r="BI448" s="138"/>
      <c r="BJ448" s="138"/>
      <c r="BK448" s="138"/>
      <c r="BL448" s="138"/>
      <c r="BM448" s="7"/>
      <c r="BN448" s="26"/>
    </row>
    <row r="449" spans="1:66" s="52" customFormat="1" ht="20.100000000000001" customHeight="1" x14ac:dyDescent="0.25">
      <c r="A449" s="39"/>
      <c r="B449" s="65"/>
      <c r="C449" s="44" t="s">
        <v>74</v>
      </c>
      <c r="D449" s="65"/>
      <c r="E449" s="65"/>
      <c r="F449" s="63"/>
      <c r="G449" s="65" t="s">
        <v>741</v>
      </c>
      <c r="H449" s="74"/>
      <c r="I449" s="62" t="s">
        <v>45</v>
      </c>
      <c r="J449" s="64" t="s">
        <v>115</v>
      </c>
      <c r="K449" s="64" t="s">
        <v>121</v>
      </c>
      <c r="L449" s="73" t="s">
        <v>392</v>
      </c>
      <c r="M449" s="63" t="s">
        <v>303</v>
      </c>
      <c r="N449" s="63" t="s">
        <v>354</v>
      </c>
      <c r="O449" s="63" t="s">
        <v>304</v>
      </c>
      <c r="P449" s="126" t="s">
        <v>13</v>
      </c>
      <c r="Q449" s="121">
        <v>0</v>
      </c>
      <c r="R449" s="121">
        <v>0</v>
      </c>
      <c r="S449" s="121">
        <v>0</v>
      </c>
      <c r="T449" s="124"/>
      <c r="U449" s="124"/>
      <c r="V449" s="124"/>
      <c r="W449" s="124"/>
      <c r="X449" s="124"/>
      <c r="Y449" s="124"/>
      <c r="Z449" s="367"/>
      <c r="AA449" s="124"/>
      <c r="AB449" s="124"/>
      <c r="AC449" s="295">
        <f>SUM(Q449:AB449)</f>
        <v>0</v>
      </c>
      <c r="AD449" s="294">
        <f>+Q449</f>
        <v>0</v>
      </c>
      <c r="AE449" s="315">
        <f>SUM($Q$11:R449)</f>
        <v>54924.539052191765</v>
      </c>
      <c r="AF449" s="315">
        <f>SUM($Q$11:S449)</f>
        <v>93566.839179596398</v>
      </c>
      <c r="AG449" s="315" t="e">
        <f>SUM($Q$11:T449)</f>
        <v>#DIV/0!</v>
      </c>
      <c r="AH449" s="315" t="e">
        <f>SUM($Q$11:U449)</f>
        <v>#DIV/0!</v>
      </c>
      <c r="AI449" s="315" t="e">
        <f>SUM($Q$11:V449)</f>
        <v>#DIV/0!</v>
      </c>
      <c r="AJ449" s="315" t="e">
        <f>SUM($Q$11:W449)</f>
        <v>#DIV/0!</v>
      </c>
      <c r="AK449" s="315" t="e">
        <f>SUM($Q$11:X449)</f>
        <v>#DIV/0!</v>
      </c>
      <c r="AL449" s="315" t="e">
        <f>SUM($Q$11:Y449)</f>
        <v>#DIV/0!</v>
      </c>
      <c r="AM449" s="315" t="e">
        <f>SUM($Q$11:Z449)</f>
        <v>#DIV/0!</v>
      </c>
      <c r="AN449" s="315" t="e">
        <f>SUM($Q$11:AA449)</f>
        <v>#DIV/0!</v>
      </c>
      <c r="AO449" s="315" t="e">
        <f>SUM($Q$11:AB449)</f>
        <v>#DIV/0!</v>
      </c>
      <c r="AP449" s="127" t="s">
        <v>516</v>
      </c>
      <c r="AQ449" s="127" t="s">
        <v>516</v>
      </c>
      <c r="AR449" s="127" t="s">
        <v>516</v>
      </c>
      <c r="AS449" s="127" t="s">
        <v>516</v>
      </c>
      <c r="AT449" s="63"/>
      <c r="AU449" s="63"/>
      <c r="AV449" s="63"/>
      <c r="AW449" s="255"/>
      <c r="AX449" s="224"/>
      <c r="AY449" s="138"/>
      <c r="AZ449" s="138"/>
      <c r="BA449" s="138"/>
      <c r="BB449" s="138"/>
      <c r="BC449" s="138"/>
      <c r="BD449" s="138"/>
      <c r="BE449" s="138"/>
      <c r="BF449" s="138"/>
      <c r="BG449" s="138"/>
      <c r="BH449" s="138"/>
      <c r="BI449" s="138"/>
      <c r="BJ449" s="138"/>
      <c r="BK449" s="138"/>
      <c r="BL449" s="138"/>
      <c r="BM449" s="7"/>
    </row>
    <row r="450" spans="1:66" s="52" customFormat="1" ht="20.100000000000001" customHeight="1" x14ac:dyDescent="0.25">
      <c r="A450" s="39"/>
      <c r="B450" s="65"/>
      <c r="C450" s="44" t="s">
        <v>74</v>
      </c>
      <c r="D450" s="65"/>
      <c r="E450" s="65"/>
      <c r="F450" s="63"/>
      <c r="G450" s="65" t="s">
        <v>741</v>
      </c>
      <c r="H450" s="74"/>
      <c r="I450" s="62" t="s">
        <v>45</v>
      </c>
      <c r="J450" s="64" t="s">
        <v>115</v>
      </c>
      <c r="K450" s="64" t="s">
        <v>121</v>
      </c>
      <c r="L450" s="73" t="s">
        <v>392</v>
      </c>
      <c r="M450" s="63" t="s">
        <v>303</v>
      </c>
      <c r="N450" s="63" t="s">
        <v>354</v>
      </c>
      <c r="O450" s="63" t="s">
        <v>304</v>
      </c>
      <c r="P450" s="126" t="s">
        <v>14</v>
      </c>
      <c r="Q450" s="278">
        <v>0</v>
      </c>
      <c r="R450" s="278">
        <v>0</v>
      </c>
      <c r="S450" s="274">
        <v>0</v>
      </c>
      <c r="T450" s="278">
        <f t="shared" ref="T450:AB450" si="1660">+T449/T448</f>
        <v>0</v>
      </c>
      <c r="U450" s="278" t="e">
        <f t="shared" si="1660"/>
        <v>#DIV/0!</v>
      </c>
      <c r="V450" s="278" t="e">
        <f t="shared" si="1660"/>
        <v>#DIV/0!</v>
      </c>
      <c r="W450" s="278">
        <f t="shared" si="1660"/>
        <v>0</v>
      </c>
      <c r="X450" s="278" t="e">
        <f t="shared" si="1660"/>
        <v>#DIV/0!</v>
      </c>
      <c r="Y450" s="278" t="e">
        <f t="shared" si="1660"/>
        <v>#DIV/0!</v>
      </c>
      <c r="Z450" s="278" t="e">
        <f t="shared" si="1660"/>
        <v>#DIV/0!</v>
      </c>
      <c r="AA450" s="278" t="e">
        <f t="shared" si="1660"/>
        <v>#DIV/0!</v>
      </c>
      <c r="AB450" s="278" t="e">
        <f t="shared" si="1660"/>
        <v>#DIV/0!</v>
      </c>
      <c r="AC450" s="278">
        <f>+AC449/AC448</f>
        <v>0</v>
      </c>
      <c r="AD450" s="121" t="e">
        <f>AD449/AD448</f>
        <v>#DIV/0!</v>
      </c>
      <c r="AE450" s="121">
        <f t="shared" ref="AE450" si="1661">AE449/AE448</f>
        <v>1</v>
      </c>
      <c r="AF450" s="121">
        <f t="shared" ref="AF450" si="1662">AF449/AF448</f>
        <v>1</v>
      </c>
      <c r="AG450" s="121" t="e">
        <f t="shared" ref="AG450" si="1663">AG449/AG448</f>
        <v>#DIV/0!</v>
      </c>
      <c r="AH450" s="121" t="e">
        <f t="shared" ref="AH450" si="1664">AH449/AH448</f>
        <v>#DIV/0!</v>
      </c>
      <c r="AI450" s="121" t="e">
        <f t="shared" ref="AI450" si="1665">AI449/AI448</f>
        <v>#DIV/0!</v>
      </c>
      <c r="AJ450" s="121" t="e">
        <f t="shared" ref="AJ450" si="1666">AJ449/AJ448</f>
        <v>#DIV/0!</v>
      </c>
      <c r="AK450" s="121" t="e">
        <f t="shared" ref="AK450" si="1667">AK449/AK448</f>
        <v>#DIV/0!</v>
      </c>
      <c r="AL450" s="121" t="e">
        <f t="shared" ref="AL450" si="1668">AL449/AL448</f>
        <v>#DIV/0!</v>
      </c>
      <c r="AM450" s="121" t="e">
        <f t="shared" ref="AM450" si="1669">AM449/AM448</f>
        <v>#DIV/0!</v>
      </c>
      <c r="AN450" s="121" t="e">
        <f t="shared" ref="AN450" si="1670">AN449/AN448</f>
        <v>#DIV/0!</v>
      </c>
      <c r="AO450" s="121" t="e">
        <f t="shared" ref="AO450" si="1671">AO449/AO448</f>
        <v>#DIV/0!</v>
      </c>
      <c r="AP450" s="63"/>
      <c r="AQ450" s="63"/>
      <c r="AR450" s="63"/>
      <c r="AS450" s="63"/>
      <c r="AT450" s="63"/>
      <c r="AU450" s="63"/>
      <c r="AV450" s="63"/>
      <c r="AW450" s="255"/>
      <c r="AX450" s="224"/>
      <c r="AY450" s="138"/>
      <c r="AZ450" s="138"/>
      <c r="BA450" s="138"/>
      <c r="BB450" s="138"/>
      <c r="BC450" s="138"/>
      <c r="BD450" s="138"/>
      <c r="BE450" s="138"/>
      <c r="BF450" s="138"/>
      <c r="BG450" s="138"/>
      <c r="BH450" s="138"/>
      <c r="BI450" s="138"/>
      <c r="BJ450" s="138"/>
      <c r="BK450" s="138"/>
      <c r="BL450" s="138"/>
      <c r="BM450" s="7"/>
    </row>
    <row r="451" spans="1:66" s="52" customFormat="1" ht="20.100000000000001" customHeight="1" x14ac:dyDescent="0.25">
      <c r="A451" s="39"/>
      <c r="B451" s="65"/>
      <c r="C451" s="44" t="s">
        <v>74</v>
      </c>
      <c r="D451" s="63">
        <f>+D448+1</f>
        <v>148</v>
      </c>
      <c r="E451" s="63">
        <v>17</v>
      </c>
      <c r="F451" s="63">
        <v>7</v>
      </c>
      <c r="G451" s="65" t="s">
        <v>742</v>
      </c>
      <c r="H451" s="205">
        <v>0.11</v>
      </c>
      <c r="I451" s="62" t="s">
        <v>45</v>
      </c>
      <c r="J451" s="64" t="s">
        <v>115</v>
      </c>
      <c r="K451" s="64" t="s">
        <v>121</v>
      </c>
      <c r="L451" s="73" t="s">
        <v>392</v>
      </c>
      <c r="M451" s="63" t="s">
        <v>303</v>
      </c>
      <c r="N451" s="63" t="s">
        <v>365</v>
      </c>
      <c r="O451" s="63" t="s">
        <v>304</v>
      </c>
      <c r="P451" s="126" t="s">
        <v>12</v>
      </c>
      <c r="Q451" s="121">
        <v>0</v>
      </c>
      <c r="R451" s="121">
        <v>0</v>
      </c>
      <c r="S451" s="121">
        <v>0</v>
      </c>
      <c r="T451" s="278">
        <v>5.5E-2</v>
      </c>
      <c r="U451" s="278"/>
      <c r="V451" s="278"/>
      <c r="W451" s="278">
        <v>5.5E-2</v>
      </c>
      <c r="X451" s="278"/>
      <c r="Y451" s="278"/>
      <c r="Z451" s="278"/>
      <c r="AA451" s="278"/>
      <c r="AB451" s="278"/>
      <c r="AC451" s="295">
        <f>SUM(Q451:AB451)</f>
        <v>0.11</v>
      </c>
      <c r="AD451" s="121"/>
      <c r="AE451" s="121"/>
      <c r="AF451" s="121"/>
      <c r="AG451" s="121"/>
      <c r="AH451" s="121"/>
      <c r="AI451" s="121"/>
      <c r="AJ451" s="121"/>
      <c r="AK451" s="121"/>
      <c r="AL451" s="121"/>
      <c r="AM451" s="121"/>
      <c r="AN451" s="121"/>
      <c r="AO451" s="121"/>
      <c r="AP451" s="63"/>
      <c r="AQ451" s="63"/>
      <c r="AR451" s="63"/>
      <c r="AS451" s="63"/>
      <c r="AT451" s="63"/>
      <c r="AU451" s="63"/>
      <c r="AV451" s="63"/>
      <c r="AW451" s="255"/>
      <c r="AX451" s="224"/>
      <c r="AY451" s="138"/>
      <c r="AZ451" s="138"/>
      <c r="BA451" s="138"/>
      <c r="BB451" s="138"/>
      <c r="BC451" s="138"/>
      <c r="BD451" s="138"/>
      <c r="BE451" s="138"/>
      <c r="BF451" s="138"/>
      <c r="BG451" s="138"/>
      <c r="BH451" s="138"/>
      <c r="BI451" s="138"/>
      <c r="BJ451" s="138"/>
      <c r="BK451" s="138"/>
      <c r="BL451" s="138"/>
      <c r="BM451" s="7"/>
    </row>
    <row r="452" spans="1:66" s="52" customFormat="1" ht="20.100000000000001" customHeight="1" x14ac:dyDescent="0.25">
      <c r="A452" s="39"/>
      <c r="B452" s="65"/>
      <c r="C452" s="44" t="s">
        <v>74</v>
      </c>
      <c r="D452" s="65"/>
      <c r="E452" s="65"/>
      <c r="F452" s="63"/>
      <c r="G452" s="65" t="s">
        <v>742</v>
      </c>
      <c r="H452" s="74"/>
      <c r="I452" s="62" t="s">
        <v>45</v>
      </c>
      <c r="J452" s="64" t="s">
        <v>115</v>
      </c>
      <c r="K452" s="64" t="s">
        <v>121</v>
      </c>
      <c r="L452" s="73" t="s">
        <v>392</v>
      </c>
      <c r="M452" s="63" t="s">
        <v>303</v>
      </c>
      <c r="N452" s="63" t="s">
        <v>354</v>
      </c>
      <c r="O452" s="63" t="s">
        <v>304</v>
      </c>
      <c r="P452" s="126" t="s">
        <v>13</v>
      </c>
      <c r="Q452" s="121">
        <v>0</v>
      </c>
      <c r="R452" s="121">
        <v>0</v>
      </c>
      <c r="S452" s="121">
        <v>0</v>
      </c>
      <c r="T452" s="278"/>
      <c r="U452" s="278"/>
      <c r="V452" s="278"/>
      <c r="W452" s="278"/>
      <c r="X452" s="278"/>
      <c r="Y452" s="278"/>
      <c r="Z452" s="278"/>
      <c r="AA452" s="278"/>
      <c r="AB452" s="278"/>
      <c r="AC452" s="295">
        <f>SUM(Q452:AB452)</f>
        <v>0</v>
      </c>
      <c r="AD452" s="121"/>
      <c r="AE452" s="121"/>
      <c r="AF452" s="121"/>
      <c r="AG452" s="121"/>
      <c r="AH452" s="121"/>
      <c r="AI452" s="121"/>
      <c r="AJ452" s="121"/>
      <c r="AK452" s="121"/>
      <c r="AL452" s="121"/>
      <c r="AM452" s="121"/>
      <c r="AN452" s="121"/>
      <c r="AO452" s="121"/>
      <c r="AP452" s="63"/>
      <c r="AQ452" s="63"/>
      <c r="AR452" s="63"/>
      <c r="AS452" s="63"/>
      <c r="AT452" s="63"/>
      <c r="AU452" s="63"/>
      <c r="AV452" s="63"/>
      <c r="AW452" s="255"/>
      <c r="AX452" s="224"/>
      <c r="AY452" s="138"/>
      <c r="AZ452" s="138"/>
      <c r="BA452" s="138"/>
      <c r="BB452" s="138"/>
      <c r="BC452" s="138"/>
      <c r="BD452" s="138"/>
      <c r="BE452" s="138"/>
      <c r="BF452" s="138"/>
      <c r="BG452" s="138"/>
      <c r="BH452" s="138"/>
      <c r="BI452" s="138"/>
      <c r="BJ452" s="138"/>
      <c r="BK452" s="138"/>
      <c r="BL452" s="138"/>
      <c r="BM452" s="7"/>
    </row>
    <row r="453" spans="1:66" s="52" customFormat="1" ht="20.100000000000001" customHeight="1" x14ac:dyDescent="0.25">
      <c r="A453" s="39"/>
      <c r="B453" s="65"/>
      <c r="C453" s="44" t="s">
        <v>74</v>
      </c>
      <c r="D453" s="65"/>
      <c r="E453" s="65"/>
      <c r="F453" s="63"/>
      <c r="G453" s="65" t="s">
        <v>742</v>
      </c>
      <c r="H453" s="74"/>
      <c r="I453" s="62" t="s">
        <v>45</v>
      </c>
      <c r="J453" s="64" t="s">
        <v>115</v>
      </c>
      <c r="K453" s="64" t="s">
        <v>121</v>
      </c>
      <c r="L453" s="73" t="s">
        <v>392</v>
      </c>
      <c r="M453" s="63" t="s">
        <v>303</v>
      </c>
      <c r="N453" s="63" t="s">
        <v>354</v>
      </c>
      <c r="O453" s="63" t="s">
        <v>304</v>
      </c>
      <c r="P453" s="126" t="s">
        <v>14</v>
      </c>
      <c r="Q453" s="278">
        <v>0</v>
      </c>
      <c r="R453" s="278">
        <v>0</v>
      </c>
      <c r="S453" s="274">
        <v>0</v>
      </c>
      <c r="T453" s="278">
        <f t="shared" ref="T453:AB453" si="1672">+T452/T451</f>
        <v>0</v>
      </c>
      <c r="U453" s="278" t="e">
        <f t="shared" si="1672"/>
        <v>#DIV/0!</v>
      </c>
      <c r="V453" s="278" t="e">
        <f t="shared" si="1672"/>
        <v>#DIV/0!</v>
      </c>
      <c r="W453" s="278">
        <f t="shared" si="1672"/>
        <v>0</v>
      </c>
      <c r="X453" s="278" t="e">
        <f t="shared" si="1672"/>
        <v>#DIV/0!</v>
      </c>
      <c r="Y453" s="278" t="e">
        <f t="shared" si="1672"/>
        <v>#DIV/0!</v>
      </c>
      <c r="Z453" s="278" t="e">
        <f t="shared" si="1672"/>
        <v>#DIV/0!</v>
      </c>
      <c r="AA453" s="278" t="e">
        <f t="shared" si="1672"/>
        <v>#DIV/0!</v>
      </c>
      <c r="AB453" s="278" t="e">
        <f t="shared" si="1672"/>
        <v>#DIV/0!</v>
      </c>
      <c r="AC453" s="278">
        <f>+AC452/AC451</f>
        <v>0</v>
      </c>
      <c r="AD453" s="121"/>
      <c r="AE453" s="121"/>
      <c r="AF453" s="121"/>
      <c r="AG453" s="121"/>
      <c r="AH453" s="121"/>
      <c r="AI453" s="121"/>
      <c r="AJ453" s="121"/>
      <c r="AK453" s="121"/>
      <c r="AL453" s="121"/>
      <c r="AM453" s="121"/>
      <c r="AN453" s="121"/>
      <c r="AO453" s="121"/>
      <c r="AP453" s="63"/>
      <c r="AQ453" s="63"/>
      <c r="AR453" s="63"/>
      <c r="AS453" s="63"/>
      <c r="AT453" s="63"/>
      <c r="AU453" s="63"/>
      <c r="AV453" s="63"/>
      <c r="AW453" s="255"/>
      <c r="AX453" s="224"/>
      <c r="AY453" s="138"/>
      <c r="AZ453" s="138"/>
      <c r="BA453" s="138"/>
      <c r="BB453" s="138"/>
      <c r="BC453" s="138"/>
      <c r="BD453" s="138"/>
      <c r="BE453" s="138"/>
      <c r="BF453" s="138"/>
      <c r="BG453" s="138"/>
      <c r="BH453" s="138"/>
      <c r="BI453" s="138"/>
      <c r="BJ453" s="138"/>
      <c r="BK453" s="138"/>
      <c r="BL453" s="138"/>
      <c r="BM453" s="7"/>
    </row>
    <row r="454" spans="1:66" s="52" customFormat="1" ht="20.100000000000001" customHeight="1" x14ac:dyDescent="0.25">
      <c r="A454" s="39"/>
      <c r="B454" s="65"/>
      <c r="C454" s="44" t="s">
        <v>74</v>
      </c>
      <c r="D454" s="63">
        <f>+D451+1</f>
        <v>149</v>
      </c>
      <c r="E454" s="63">
        <v>18</v>
      </c>
      <c r="F454" s="63">
        <v>8</v>
      </c>
      <c r="G454" s="65" t="s">
        <v>743</v>
      </c>
      <c r="H454" s="205">
        <v>0.11</v>
      </c>
      <c r="I454" s="62" t="s">
        <v>45</v>
      </c>
      <c r="J454" s="64" t="s">
        <v>115</v>
      </c>
      <c r="K454" s="64" t="s">
        <v>121</v>
      </c>
      <c r="L454" s="73" t="s">
        <v>392</v>
      </c>
      <c r="M454" s="63" t="s">
        <v>303</v>
      </c>
      <c r="N454" s="63" t="s">
        <v>365</v>
      </c>
      <c r="O454" s="63" t="s">
        <v>304</v>
      </c>
      <c r="P454" s="126" t="s">
        <v>12</v>
      </c>
      <c r="Q454" s="121">
        <v>0</v>
      </c>
      <c r="R454" s="121">
        <v>0</v>
      </c>
      <c r="S454" s="121">
        <v>0</v>
      </c>
      <c r="T454" s="121"/>
      <c r="U454" s="356">
        <v>1.37E-2</v>
      </c>
      <c r="V454" s="356">
        <v>1.37E-2</v>
      </c>
      <c r="W454" s="356">
        <v>1.37E-2</v>
      </c>
      <c r="X454" s="356">
        <v>1.37E-2</v>
      </c>
      <c r="Y454" s="356">
        <v>1.37E-2</v>
      </c>
      <c r="Z454" s="356">
        <v>1.37E-2</v>
      </c>
      <c r="AA454" s="356">
        <v>1.37E-2</v>
      </c>
      <c r="AB454" s="356">
        <v>1.37E-2</v>
      </c>
      <c r="AC454" s="295">
        <f>SUM(Q454:AB454)</f>
        <v>0.10960000000000002</v>
      </c>
      <c r="AD454" s="294">
        <f>+Q454</f>
        <v>0</v>
      </c>
      <c r="AE454" s="315">
        <f>SUM($Q$10:R454)</f>
        <v>54924.539052191765</v>
      </c>
      <c r="AF454" s="315">
        <f>SUM($Q$10:S454)</f>
        <v>93566.839179596398</v>
      </c>
      <c r="AG454" s="315" t="e">
        <f>SUM($Q$10:T454)</f>
        <v>#DIV/0!</v>
      </c>
      <c r="AH454" s="315" t="e">
        <f>SUM($Q$10:U454)</f>
        <v>#DIV/0!</v>
      </c>
      <c r="AI454" s="315" t="e">
        <f>SUM($Q$10:V454)</f>
        <v>#DIV/0!</v>
      </c>
      <c r="AJ454" s="315" t="e">
        <f>SUM($Q$10:W454)</f>
        <v>#DIV/0!</v>
      </c>
      <c r="AK454" s="315" t="e">
        <f>SUM($Q$10:X454)</f>
        <v>#DIV/0!</v>
      </c>
      <c r="AL454" s="315" t="e">
        <f>SUM($Q$10:Y454)</f>
        <v>#DIV/0!</v>
      </c>
      <c r="AM454" s="315" t="e">
        <f>SUM($Q$10:Z454)</f>
        <v>#DIV/0!</v>
      </c>
      <c r="AN454" s="315" t="e">
        <f>SUM($Q$10:AA454)</f>
        <v>#DIV/0!</v>
      </c>
      <c r="AO454" s="315" t="e">
        <f>SUM($Q$10:AB454)</f>
        <v>#DIV/0!</v>
      </c>
      <c r="AP454" s="63"/>
      <c r="AQ454" s="63"/>
      <c r="AR454" s="63"/>
      <c r="AS454" s="63"/>
      <c r="AT454" s="63"/>
      <c r="AU454" s="63"/>
      <c r="AV454" s="63"/>
      <c r="AW454" s="255"/>
      <c r="AX454" s="224"/>
      <c r="AY454" s="138"/>
      <c r="AZ454" s="138"/>
      <c r="BA454" s="138"/>
      <c r="BB454" s="138"/>
      <c r="BC454" s="138"/>
      <c r="BD454" s="138"/>
      <c r="BE454" s="138"/>
      <c r="BF454" s="138"/>
      <c r="BG454" s="138"/>
      <c r="BH454" s="138"/>
      <c r="BI454" s="138"/>
      <c r="BJ454" s="138"/>
      <c r="BK454" s="138"/>
      <c r="BL454" s="138"/>
      <c r="BM454" s="7"/>
    </row>
    <row r="455" spans="1:66" s="52" customFormat="1" ht="20.100000000000001" customHeight="1" x14ac:dyDescent="0.25">
      <c r="A455" s="39"/>
      <c r="B455" s="65"/>
      <c r="C455" s="44" t="s">
        <v>74</v>
      </c>
      <c r="D455" s="65"/>
      <c r="E455" s="65"/>
      <c r="F455" s="63"/>
      <c r="G455" s="65" t="s">
        <v>743</v>
      </c>
      <c r="H455" s="74"/>
      <c r="I455" s="62" t="s">
        <v>45</v>
      </c>
      <c r="J455" s="64" t="s">
        <v>115</v>
      </c>
      <c r="K455" s="64" t="s">
        <v>121</v>
      </c>
      <c r="L455" s="73" t="s">
        <v>392</v>
      </c>
      <c r="M455" s="63" t="s">
        <v>303</v>
      </c>
      <c r="N455" s="63" t="s">
        <v>354</v>
      </c>
      <c r="O455" s="63" t="s">
        <v>304</v>
      </c>
      <c r="P455" s="126" t="s">
        <v>13</v>
      </c>
      <c r="Q455" s="121">
        <v>0</v>
      </c>
      <c r="R455" s="121">
        <v>0</v>
      </c>
      <c r="S455" s="121">
        <v>0</v>
      </c>
      <c r="T455" s="121"/>
      <c r="U455" s="121"/>
      <c r="V455" s="121"/>
      <c r="W455" s="121"/>
      <c r="X455" s="121"/>
      <c r="Y455" s="121"/>
      <c r="Z455" s="121"/>
      <c r="AA455" s="121"/>
      <c r="AB455" s="121"/>
      <c r="AC455" s="295">
        <f>SUM(Q455:AB455)</f>
        <v>0</v>
      </c>
      <c r="AD455" s="294">
        <f>+Q455</f>
        <v>0</v>
      </c>
      <c r="AE455" s="315">
        <f>SUM($Q$11:R455)</f>
        <v>54924.539052191765</v>
      </c>
      <c r="AF455" s="315">
        <f>SUM($Q$11:S455)</f>
        <v>93566.839179596398</v>
      </c>
      <c r="AG455" s="315" t="e">
        <f>SUM($Q$11:T455)</f>
        <v>#DIV/0!</v>
      </c>
      <c r="AH455" s="315" t="e">
        <f>SUM($Q$11:U455)</f>
        <v>#DIV/0!</v>
      </c>
      <c r="AI455" s="315" t="e">
        <f>SUM($Q$11:V455)</f>
        <v>#DIV/0!</v>
      </c>
      <c r="AJ455" s="315" t="e">
        <f>SUM($Q$11:W455)</f>
        <v>#DIV/0!</v>
      </c>
      <c r="AK455" s="315" t="e">
        <f>SUM($Q$11:X455)</f>
        <v>#DIV/0!</v>
      </c>
      <c r="AL455" s="315" t="e">
        <f>SUM($Q$11:Y455)</f>
        <v>#DIV/0!</v>
      </c>
      <c r="AM455" s="315" t="e">
        <f>SUM($Q$11:Z455)</f>
        <v>#DIV/0!</v>
      </c>
      <c r="AN455" s="315" t="e">
        <f>SUM($Q$11:AA455)</f>
        <v>#DIV/0!</v>
      </c>
      <c r="AO455" s="315" t="e">
        <f>SUM($Q$11:AB455)</f>
        <v>#DIV/0!</v>
      </c>
      <c r="AP455" s="63"/>
      <c r="AQ455" s="63"/>
      <c r="AR455" s="63"/>
      <c r="AS455" s="63"/>
      <c r="AT455" s="63"/>
      <c r="AU455" s="63"/>
      <c r="AV455" s="63"/>
      <c r="AW455" s="255"/>
      <c r="AX455" s="224"/>
      <c r="AY455" s="138"/>
      <c r="AZ455" s="138"/>
      <c r="BA455" s="138"/>
      <c r="BB455" s="138"/>
      <c r="BC455" s="138"/>
      <c r="BD455" s="138"/>
      <c r="BE455" s="138"/>
      <c r="BF455" s="138"/>
      <c r="BG455" s="138"/>
      <c r="BH455" s="138"/>
      <c r="BI455" s="138"/>
      <c r="BJ455" s="138"/>
      <c r="BK455" s="138"/>
      <c r="BL455" s="138"/>
      <c r="BM455" s="7"/>
    </row>
    <row r="456" spans="1:66" s="52" customFormat="1" ht="20.100000000000001" customHeight="1" thickBot="1" x14ac:dyDescent="0.3">
      <c r="A456" s="91"/>
      <c r="B456" s="113"/>
      <c r="C456" s="199" t="s">
        <v>74</v>
      </c>
      <c r="D456" s="113"/>
      <c r="E456" s="113"/>
      <c r="F456" s="109"/>
      <c r="G456" s="113" t="s">
        <v>743</v>
      </c>
      <c r="H456" s="219">
        <v>0.33</v>
      </c>
      <c r="I456" s="204" t="s">
        <v>45</v>
      </c>
      <c r="J456" s="114" t="s">
        <v>115</v>
      </c>
      <c r="K456" s="114" t="s">
        <v>121</v>
      </c>
      <c r="L456" s="233" t="s">
        <v>392</v>
      </c>
      <c r="M456" s="109" t="s">
        <v>303</v>
      </c>
      <c r="N456" s="109" t="s">
        <v>354</v>
      </c>
      <c r="O456" s="109" t="s">
        <v>304</v>
      </c>
      <c r="P456" s="341" t="s">
        <v>14</v>
      </c>
      <c r="Q456" s="270">
        <v>0</v>
      </c>
      <c r="R456" s="270">
        <v>0</v>
      </c>
      <c r="S456" s="396">
        <v>0</v>
      </c>
      <c r="T456" s="270" t="e">
        <f t="shared" ref="T456:AB456" si="1673">+T455/T454</f>
        <v>#DIV/0!</v>
      </c>
      <c r="U456" s="270">
        <f t="shared" si="1673"/>
        <v>0</v>
      </c>
      <c r="V456" s="270">
        <f t="shared" si="1673"/>
        <v>0</v>
      </c>
      <c r="W456" s="270">
        <f t="shared" si="1673"/>
        <v>0</v>
      </c>
      <c r="X456" s="270">
        <f t="shared" si="1673"/>
        <v>0</v>
      </c>
      <c r="Y456" s="270">
        <f t="shared" si="1673"/>
        <v>0</v>
      </c>
      <c r="Z456" s="270">
        <f t="shared" si="1673"/>
        <v>0</v>
      </c>
      <c r="AA456" s="270">
        <f t="shared" si="1673"/>
        <v>0</v>
      </c>
      <c r="AB456" s="270">
        <f t="shared" si="1673"/>
        <v>0</v>
      </c>
      <c r="AC456" s="270">
        <f>+AC455/AC454</f>
        <v>0</v>
      </c>
      <c r="AD456" s="397" t="e">
        <f>AD455/AD454</f>
        <v>#DIV/0!</v>
      </c>
      <c r="AE456" s="397">
        <f t="shared" ref="AE456" si="1674">AE455/AE454</f>
        <v>1</v>
      </c>
      <c r="AF456" s="397">
        <f t="shared" ref="AF456" si="1675">AF455/AF454</f>
        <v>1</v>
      </c>
      <c r="AG456" s="397" t="e">
        <f t="shared" ref="AG456" si="1676">AG455/AG454</f>
        <v>#DIV/0!</v>
      </c>
      <c r="AH456" s="397" t="e">
        <f t="shared" ref="AH456" si="1677">AH455/AH454</f>
        <v>#DIV/0!</v>
      </c>
      <c r="AI456" s="397" t="e">
        <f t="shared" ref="AI456" si="1678">AI455/AI454</f>
        <v>#DIV/0!</v>
      </c>
      <c r="AJ456" s="397" t="e">
        <f t="shared" ref="AJ456" si="1679">AJ455/AJ454</f>
        <v>#DIV/0!</v>
      </c>
      <c r="AK456" s="397" t="e">
        <f t="shared" ref="AK456" si="1680">AK455/AK454</f>
        <v>#DIV/0!</v>
      </c>
      <c r="AL456" s="397" t="e">
        <f t="shared" ref="AL456" si="1681">AL455/AL454</f>
        <v>#DIV/0!</v>
      </c>
      <c r="AM456" s="397" t="e">
        <f t="shared" ref="AM456" si="1682">AM455/AM454</f>
        <v>#DIV/0!</v>
      </c>
      <c r="AN456" s="397" t="e">
        <f t="shared" ref="AN456" si="1683">AN455/AN454</f>
        <v>#DIV/0!</v>
      </c>
      <c r="AO456" s="397" t="e">
        <f t="shared" ref="AO456" si="1684">AO455/AO454</f>
        <v>#DIV/0!</v>
      </c>
      <c r="AP456" s="109"/>
      <c r="AQ456" s="109"/>
      <c r="AR456" s="109"/>
      <c r="AS456" s="109"/>
      <c r="AT456" s="109"/>
      <c r="AU456" s="109"/>
      <c r="AV456" s="109"/>
      <c r="AW456" s="256"/>
      <c r="AX456" s="224"/>
      <c r="AY456" s="138"/>
      <c r="AZ456" s="138"/>
      <c r="BA456" s="138"/>
      <c r="BB456" s="138"/>
      <c r="BC456" s="138"/>
      <c r="BD456" s="138"/>
      <c r="BE456" s="138"/>
      <c r="BF456" s="138"/>
      <c r="BG456" s="138"/>
      <c r="BH456" s="138"/>
      <c r="BI456" s="138"/>
      <c r="BJ456" s="138"/>
      <c r="BK456" s="138"/>
      <c r="BL456" s="138"/>
      <c r="BM456" s="7"/>
    </row>
    <row r="457" spans="1:66" ht="20.100000000000001" customHeight="1" x14ac:dyDescent="0.25">
      <c r="A457" s="104"/>
      <c r="B457" s="111" t="s">
        <v>103</v>
      </c>
      <c r="C457" s="111" t="s">
        <v>212</v>
      </c>
      <c r="D457" s="107">
        <f>+D454+1</f>
        <v>150</v>
      </c>
      <c r="E457" s="107">
        <v>103</v>
      </c>
      <c r="F457" s="107">
        <v>9</v>
      </c>
      <c r="G457" s="111" t="s">
        <v>744</v>
      </c>
      <c r="H457" s="227">
        <v>0.25</v>
      </c>
      <c r="I457" s="228" t="s">
        <v>45</v>
      </c>
      <c r="J457" s="106" t="s">
        <v>115</v>
      </c>
      <c r="K457" s="106" t="s">
        <v>120</v>
      </c>
      <c r="L457" s="229" t="s">
        <v>392</v>
      </c>
      <c r="M457" s="107" t="s">
        <v>303</v>
      </c>
      <c r="N457" s="107" t="s">
        <v>365</v>
      </c>
      <c r="O457" s="107" t="s">
        <v>304</v>
      </c>
      <c r="P457" s="272" t="s">
        <v>12</v>
      </c>
      <c r="Q457" s="398">
        <v>0</v>
      </c>
      <c r="R457" s="398">
        <v>0</v>
      </c>
      <c r="S457" s="398">
        <v>0</v>
      </c>
      <c r="T457" s="399">
        <v>0.25</v>
      </c>
      <c r="U457" s="400"/>
      <c r="V457" s="400"/>
      <c r="W457" s="400"/>
      <c r="X457" s="400"/>
      <c r="Y457" s="400"/>
      <c r="Z457" s="401"/>
      <c r="AA457" s="400"/>
      <c r="AB457" s="400"/>
      <c r="AC457" s="380">
        <f>SUM(Q457:AB457)</f>
        <v>0.25</v>
      </c>
      <c r="AD457" s="402">
        <f>+Q457</f>
        <v>0</v>
      </c>
      <c r="AE457" s="403">
        <f>SUM($Q$10:R457)</f>
        <v>54924.539052191765</v>
      </c>
      <c r="AF457" s="403">
        <f>SUM($Q$10:S457)</f>
        <v>93566.839179596398</v>
      </c>
      <c r="AG457" s="403" t="e">
        <f>SUM($Q$10:T457)</f>
        <v>#DIV/0!</v>
      </c>
      <c r="AH457" s="403" t="e">
        <f>SUM($Q$10:U457)</f>
        <v>#DIV/0!</v>
      </c>
      <c r="AI457" s="403" t="e">
        <f>SUM($Q$10:V457)</f>
        <v>#DIV/0!</v>
      </c>
      <c r="AJ457" s="403" t="e">
        <f>SUM($Q$10:W457)</f>
        <v>#DIV/0!</v>
      </c>
      <c r="AK457" s="403" t="e">
        <f>SUM($Q$10:X457)</f>
        <v>#DIV/0!</v>
      </c>
      <c r="AL457" s="403" t="e">
        <f>SUM($Q$10:Y457)</f>
        <v>#DIV/0!</v>
      </c>
      <c r="AM457" s="403" t="e">
        <f>SUM($Q$10:Z457)</f>
        <v>#DIV/0!</v>
      </c>
      <c r="AN457" s="403" t="e">
        <f>SUM($Q$10:AA457)</f>
        <v>#DIV/0!</v>
      </c>
      <c r="AO457" s="403" t="e">
        <f>SUM($Q$10:AB457)</f>
        <v>#DIV/0!</v>
      </c>
      <c r="AP457" s="107"/>
      <c r="AQ457" s="107"/>
      <c r="AR457" s="107"/>
      <c r="AS457" s="107"/>
      <c r="AT457" s="107"/>
      <c r="AU457" s="107"/>
      <c r="AV457" s="107"/>
      <c r="AW457" s="107"/>
      <c r="AX457" s="138"/>
      <c r="AY457" s="138"/>
      <c r="AZ457" s="138"/>
      <c r="BA457" s="138"/>
      <c r="BB457" s="138"/>
      <c r="BC457" s="138"/>
      <c r="BD457" s="138"/>
      <c r="BE457" s="138"/>
      <c r="BF457" s="138"/>
      <c r="BG457" s="138"/>
      <c r="BH457" s="138"/>
      <c r="BI457" s="138"/>
      <c r="BJ457" s="138"/>
      <c r="BK457" s="138"/>
      <c r="BL457" s="138"/>
      <c r="BM457" s="7"/>
      <c r="BN457" s="26"/>
    </row>
    <row r="458" spans="1:66" s="52" customFormat="1" ht="20.100000000000001" customHeight="1" x14ac:dyDescent="0.25">
      <c r="A458" s="39"/>
      <c r="B458" s="65"/>
      <c r="C458" s="65" t="s">
        <v>212</v>
      </c>
      <c r="D458" s="65"/>
      <c r="E458" s="65"/>
      <c r="F458" s="63"/>
      <c r="G458" s="65" t="s">
        <v>744</v>
      </c>
      <c r="H458" s="74"/>
      <c r="I458" s="62" t="s">
        <v>45</v>
      </c>
      <c r="J458" s="64" t="s">
        <v>115</v>
      </c>
      <c r="K458" s="64" t="s">
        <v>120</v>
      </c>
      <c r="L458" s="73" t="s">
        <v>392</v>
      </c>
      <c r="M458" s="63" t="s">
        <v>303</v>
      </c>
      <c r="N458" s="63" t="s">
        <v>354</v>
      </c>
      <c r="O458" s="63" t="s">
        <v>304</v>
      </c>
      <c r="P458" s="126" t="s">
        <v>13</v>
      </c>
      <c r="Q458" s="121">
        <v>0</v>
      </c>
      <c r="R458" s="121">
        <v>0</v>
      </c>
      <c r="S458" s="121">
        <v>0</v>
      </c>
      <c r="T458" s="124"/>
      <c r="U458" s="124"/>
      <c r="V458" s="124"/>
      <c r="W458" s="124"/>
      <c r="X458" s="124"/>
      <c r="Y458" s="124"/>
      <c r="Z458" s="367"/>
      <c r="AA458" s="124"/>
      <c r="AB458" s="124"/>
      <c r="AC458" s="295">
        <f>SUM(Q458:AB458)</f>
        <v>0</v>
      </c>
      <c r="AD458" s="294">
        <f>+Q458</f>
        <v>0</v>
      </c>
      <c r="AE458" s="315">
        <f>SUM($Q$11:R458)</f>
        <v>54924.539052191765</v>
      </c>
      <c r="AF458" s="315">
        <f>SUM($Q$11:S458)</f>
        <v>93566.839179596398</v>
      </c>
      <c r="AG458" s="315" t="e">
        <f>SUM($Q$11:T458)</f>
        <v>#DIV/0!</v>
      </c>
      <c r="AH458" s="315" t="e">
        <f>SUM($Q$11:U458)</f>
        <v>#DIV/0!</v>
      </c>
      <c r="AI458" s="315" t="e">
        <f>SUM($Q$11:V458)</f>
        <v>#DIV/0!</v>
      </c>
      <c r="AJ458" s="315" t="e">
        <f>SUM($Q$11:W458)</f>
        <v>#DIV/0!</v>
      </c>
      <c r="AK458" s="315" t="e">
        <f>SUM($Q$11:X458)</f>
        <v>#DIV/0!</v>
      </c>
      <c r="AL458" s="315" t="e">
        <f>SUM($Q$11:Y458)</f>
        <v>#DIV/0!</v>
      </c>
      <c r="AM458" s="315" t="e">
        <f>SUM($Q$11:Z458)</f>
        <v>#DIV/0!</v>
      </c>
      <c r="AN458" s="315" t="e">
        <f>SUM($Q$11:AA458)</f>
        <v>#DIV/0!</v>
      </c>
      <c r="AO458" s="315" t="e">
        <f>SUM($Q$11:AB458)</f>
        <v>#DIV/0!</v>
      </c>
      <c r="AP458" s="63"/>
      <c r="AQ458" s="63"/>
      <c r="AR458" s="63"/>
      <c r="AS458" s="63"/>
      <c r="AT458" s="63"/>
      <c r="AU458" s="63"/>
      <c r="AV458" s="63"/>
      <c r="AW458" s="63"/>
      <c r="AX458" s="138"/>
      <c r="AY458" s="138"/>
      <c r="AZ458" s="138"/>
      <c r="BA458" s="138"/>
      <c r="BB458" s="138"/>
      <c r="BC458" s="138"/>
      <c r="BD458" s="138"/>
      <c r="BE458" s="138"/>
      <c r="BF458" s="138"/>
      <c r="BG458" s="138"/>
      <c r="BH458" s="138"/>
      <c r="BI458" s="138"/>
      <c r="BJ458" s="138"/>
      <c r="BK458" s="138"/>
      <c r="BL458" s="138"/>
      <c r="BM458" s="7"/>
    </row>
    <row r="459" spans="1:66" s="52" customFormat="1" ht="20.100000000000001" customHeight="1" x14ac:dyDescent="0.25">
      <c r="A459" s="39"/>
      <c r="B459" s="65"/>
      <c r="C459" s="65" t="s">
        <v>212</v>
      </c>
      <c r="D459" s="65"/>
      <c r="E459" s="65"/>
      <c r="F459" s="63"/>
      <c r="G459" s="65" t="s">
        <v>744</v>
      </c>
      <c r="H459" s="74"/>
      <c r="I459" s="62" t="s">
        <v>45</v>
      </c>
      <c r="J459" s="64" t="s">
        <v>115</v>
      </c>
      <c r="K459" s="64" t="s">
        <v>120</v>
      </c>
      <c r="L459" s="73" t="s">
        <v>392</v>
      </c>
      <c r="M459" s="63" t="s">
        <v>303</v>
      </c>
      <c r="N459" s="63" t="s">
        <v>354</v>
      </c>
      <c r="O459" s="63" t="s">
        <v>304</v>
      </c>
      <c r="P459" s="126" t="s">
        <v>14</v>
      </c>
      <c r="Q459" s="278">
        <v>0</v>
      </c>
      <c r="R459" s="278">
        <v>0</v>
      </c>
      <c r="S459" s="274">
        <v>0</v>
      </c>
      <c r="T459" s="278">
        <f t="shared" ref="T459:AB459" si="1685">+T458/T457</f>
        <v>0</v>
      </c>
      <c r="U459" s="278" t="e">
        <f t="shared" si="1685"/>
        <v>#DIV/0!</v>
      </c>
      <c r="V459" s="278" t="e">
        <f t="shared" si="1685"/>
        <v>#DIV/0!</v>
      </c>
      <c r="W459" s="278" t="e">
        <f t="shared" si="1685"/>
        <v>#DIV/0!</v>
      </c>
      <c r="X459" s="278" t="e">
        <f t="shared" si="1685"/>
        <v>#DIV/0!</v>
      </c>
      <c r="Y459" s="278" t="e">
        <f t="shared" si="1685"/>
        <v>#DIV/0!</v>
      </c>
      <c r="Z459" s="278" t="e">
        <f t="shared" si="1685"/>
        <v>#DIV/0!</v>
      </c>
      <c r="AA459" s="278" t="e">
        <f t="shared" si="1685"/>
        <v>#DIV/0!</v>
      </c>
      <c r="AB459" s="278" t="e">
        <f t="shared" si="1685"/>
        <v>#DIV/0!</v>
      </c>
      <c r="AC459" s="278">
        <f>+AC458/AC457</f>
        <v>0</v>
      </c>
      <c r="AD459" s="121" t="e">
        <f>AD458/AD457</f>
        <v>#DIV/0!</v>
      </c>
      <c r="AE459" s="121">
        <f t="shared" ref="AE459" si="1686">AE458/AE457</f>
        <v>1</v>
      </c>
      <c r="AF459" s="121">
        <f t="shared" ref="AF459" si="1687">AF458/AF457</f>
        <v>1</v>
      </c>
      <c r="AG459" s="121" t="e">
        <f t="shared" ref="AG459" si="1688">AG458/AG457</f>
        <v>#DIV/0!</v>
      </c>
      <c r="AH459" s="121" t="e">
        <f t="shared" ref="AH459" si="1689">AH458/AH457</f>
        <v>#DIV/0!</v>
      </c>
      <c r="AI459" s="121" t="e">
        <f t="shared" ref="AI459" si="1690">AI458/AI457</f>
        <v>#DIV/0!</v>
      </c>
      <c r="AJ459" s="121" t="e">
        <f t="shared" ref="AJ459" si="1691">AJ458/AJ457</f>
        <v>#DIV/0!</v>
      </c>
      <c r="AK459" s="121" t="e">
        <f t="shared" ref="AK459" si="1692">AK458/AK457</f>
        <v>#DIV/0!</v>
      </c>
      <c r="AL459" s="121" t="e">
        <f t="shared" ref="AL459" si="1693">AL458/AL457</f>
        <v>#DIV/0!</v>
      </c>
      <c r="AM459" s="121" t="e">
        <f t="shared" ref="AM459" si="1694">AM458/AM457</f>
        <v>#DIV/0!</v>
      </c>
      <c r="AN459" s="121" t="e">
        <f t="shared" ref="AN459" si="1695">AN458/AN457</f>
        <v>#DIV/0!</v>
      </c>
      <c r="AO459" s="121" t="e">
        <f t="shared" ref="AO459" si="1696">AO458/AO457</f>
        <v>#DIV/0!</v>
      </c>
      <c r="AP459" s="63"/>
      <c r="AQ459" s="63"/>
      <c r="AR459" s="63"/>
      <c r="AS459" s="63"/>
      <c r="AT459" s="63"/>
      <c r="AU459" s="63"/>
      <c r="AV459" s="63"/>
      <c r="AW459" s="63"/>
      <c r="AX459" s="138"/>
      <c r="AY459" s="138"/>
      <c r="AZ459" s="138"/>
      <c r="BA459" s="138"/>
      <c r="BB459" s="138"/>
      <c r="BC459" s="138"/>
      <c r="BD459" s="138"/>
      <c r="BE459" s="138"/>
      <c r="BF459" s="138"/>
      <c r="BG459" s="138"/>
      <c r="BH459" s="138"/>
      <c r="BI459" s="138"/>
      <c r="BJ459" s="138"/>
      <c r="BK459" s="138"/>
      <c r="BL459" s="138"/>
      <c r="BM459" s="7"/>
    </row>
    <row r="460" spans="1:66" s="52" customFormat="1" ht="20.100000000000001" customHeight="1" x14ac:dyDescent="0.25">
      <c r="A460" s="39"/>
      <c r="B460" s="65"/>
      <c r="C460" s="65" t="s">
        <v>212</v>
      </c>
      <c r="D460" s="63">
        <f>+D457+1</f>
        <v>151</v>
      </c>
      <c r="E460" s="63">
        <v>104</v>
      </c>
      <c r="F460" s="63">
        <v>10</v>
      </c>
      <c r="G460" s="65" t="s">
        <v>745</v>
      </c>
      <c r="H460" s="74">
        <v>0.25</v>
      </c>
      <c r="I460" s="62" t="s">
        <v>45</v>
      </c>
      <c r="J460" s="64" t="s">
        <v>115</v>
      </c>
      <c r="K460" s="64" t="s">
        <v>120</v>
      </c>
      <c r="L460" s="73" t="s">
        <v>392</v>
      </c>
      <c r="M460" s="63" t="s">
        <v>303</v>
      </c>
      <c r="N460" s="63" t="s">
        <v>365</v>
      </c>
      <c r="O460" s="63" t="s">
        <v>304</v>
      </c>
      <c r="P460" s="126" t="s">
        <v>12</v>
      </c>
      <c r="Q460" s="121">
        <v>0</v>
      </c>
      <c r="R460" s="121">
        <v>0</v>
      </c>
      <c r="S460" s="121">
        <v>0</v>
      </c>
      <c r="T460" s="278"/>
      <c r="U460" s="278">
        <v>3.1199999999999999E-2</v>
      </c>
      <c r="V460" s="278">
        <v>3.1199999999999999E-2</v>
      </c>
      <c r="W460" s="278">
        <v>3.1199999999999999E-2</v>
      </c>
      <c r="X460" s="278">
        <v>3.1199999999999999E-2</v>
      </c>
      <c r="Y460" s="278">
        <v>3.1199999999999999E-2</v>
      </c>
      <c r="Z460" s="278">
        <v>3.1199999999999999E-2</v>
      </c>
      <c r="AA460" s="278">
        <v>3.1199999999999999E-2</v>
      </c>
      <c r="AB460" s="278">
        <v>3.1199999999999999E-2</v>
      </c>
      <c r="AC460" s="295">
        <f>SUM(Q460:AB460)</f>
        <v>0.24960000000000002</v>
      </c>
      <c r="AD460" s="121"/>
      <c r="AE460" s="121"/>
      <c r="AF460" s="121"/>
      <c r="AG460" s="121"/>
      <c r="AH460" s="121"/>
      <c r="AI460" s="121"/>
      <c r="AJ460" s="121"/>
      <c r="AK460" s="121"/>
      <c r="AL460" s="121"/>
      <c r="AM460" s="121"/>
      <c r="AN460" s="121"/>
      <c r="AO460" s="121"/>
      <c r="AP460" s="63"/>
      <c r="AQ460" s="63"/>
      <c r="AR460" s="63"/>
      <c r="AS460" s="63"/>
      <c r="AT460" s="63"/>
      <c r="AU460" s="63"/>
      <c r="AV460" s="63"/>
      <c r="AW460" s="63"/>
      <c r="AX460" s="138"/>
      <c r="AY460" s="138"/>
      <c r="AZ460" s="138"/>
      <c r="BA460" s="138"/>
      <c r="BB460" s="138"/>
      <c r="BC460" s="138"/>
      <c r="BD460" s="138"/>
      <c r="BE460" s="138"/>
      <c r="BF460" s="138"/>
      <c r="BG460" s="138"/>
      <c r="BH460" s="138"/>
      <c r="BI460" s="138"/>
      <c r="BJ460" s="138"/>
      <c r="BK460" s="138"/>
      <c r="BL460" s="138"/>
      <c r="BM460" s="7"/>
    </row>
    <row r="461" spans="1:66" s="52" customFormat="1" ht="20.100000000000001" customHeight="1" x14ac:dyDescent="0.25">
      <c r="A461" s="39"/>
      <c r="B461" s="65"/>
      <c r="C461" s="65" t="s">
        <v>212</v>
      </c>
      <c r="D461" s="65"/>
      <c r="E461" s="65"/>
      <c r="F461" s="63"/>
      <c r="G461" s="65" t="s">
        <v>745</v>
      </c>
      <c r="H461" s="74"/>
      <c r="I461" s="62" t="s">
        <v>45</v>
      </c>
      <c r="J461" s="64" t="s">
        <v>115</v>
      </c>
      <c r="K461" s="64" t="s">
        <v>120</v>
      </c>
      <c r="L461" s="73" t="s">
        <v>392</v>
      </c>
      <c r="M461" s="63" t="s">
        <v>303</v>
      </c>
      <c r="N461" s="63" t="s">
        <v>354</v>
      </c>
      <c r="O461" s="63" t="s">
        <v>304</v>
      </c>
      <c r="P461" s="126" t="s">
        <v>13</v>
      </c>
      <c r="Q461" s="121">
        <v>0</v>
      </c>
      <c r="R461" s="121">
        <v>0</v>
      </c>
      <c r="S461" s="121">
        <v>0</v>
      </c>
      <c r="T461" s="278"/>
      <c r="U461" s="278"/>
      <c r="V461" s="278"/>
      <c r="W461" s="278"/>
      <c r="X461" s="278"/>
      <c r="Y461" s="278"/>
      <c r="Z461" s="278"/>
      <c r="AA461" s="278"/>
      <c r="AB461" s="278"/>
      <c r="AC461" s="295">
        <f>SUM(Q461:AB461)</f>
        <v>0</v>
      </c>
      <c r="AD461" s="121"/>
      <c r="AE461" s="121"/>
      <c r="AF461" s="121"/>
      <c r="AG461" s="121"/>
      <c r="AH461" s="121"/>
      <c r="AI461" s="121"/>
      <c r="AJ461" s="121"/>
      <c r="AK461" s="121"/>
      <c r="AL461" s="121"/>
      <c r="AM461" s="121"/>
      <c r="AN461" s="121"/>
      <c r="AO461" s="121"/>
      <c r="AP461" s="63"/>
      <c r="AQ461" s="63"/>
      <c r="AR461" s="63"/>
      <c r="AS461" s="63"/>
      <c r="AT461" s="63"/>
      <c r="AU461" s="63"/>
      <c r="AV461" s="63"/>
      <c r="AW461" s="63"/>
      <c r="AX461" s="138"/>
      <c r="AY461" s="138"/>
      <c r="AZ461" s="138"/>
      <c r="BA461" s="138"/>
      <c r="BB461" s="138"/>
      <c r="BC461" s="138"/>
      <c r="BD461" s="138"/>
      <c r="BE461" s="138"/>
      <c r="BF461" s="138"/>
      <c r="BG461" s="138"/>
      <c r="BH461" s="138"/>
      <c r="BI461" s="138"/>
      <c r="BJ461" s="138"/>
      <c r="BK461" s="138"/>
      <c r="BL461" s="138"/>
      <c r="BM461" s="7"/>
    </row>
    <row r="462" spans="1:66" s="52" customFormat="1" ht="20.100000000000001" customHeight="1" x14ac:dyDescent="0.25">
      <c r="A462" s="39"/>
      <c r="B462" s="65"/>
      <c r="C462" s="65" t="s">
        <v>212</v>
      </c>
      <c r="D462" s="65"/>
      <c r="E462" s="65"/>
      <c r="F462" s="63"/>
      <c r="G462" s="65" t="s">
        <v>745</v>
      </c>
      <c r="H462" s="74"/>
      <c r="I462" s="62" t="s">
        <v>45</v>
      </c>
      <c r="J462" s="64" t="s">
        <v>115</v>
      </c>
      <c r="K462" s="64" t="s">
        <v>120</v>
      </c>
      <c r="L462" s="73" t="s">
        <v>392</v>
      </c>
      <c r="M462" s="63" t="s">
        <v>303</v>
      </c>
      <c r="N462" s="63" t="s">
        <v>354</v>
      </c>
      <c r="O462" s="63" t="s">
        <v>304</v>
      </c>
      <c r="P462" s="126" t="s">
        <v>14</v>
      </c>
      <c r="Q462" s="278">
        <v>0</v>
      </c>
      <c r="R462" s="278">
        <v>0</v>
      </c>
      <c r="S462" s="274">
        <v>0</v>
      </c>
      <c r="T462" s="278" t="e">
        <f t="shared" ref="T462:AB462" si="1697">+T461/T460</f>
        <v>#DIV/0!</v>
      </c>
      <c r="U462" s="278">
        <f t="shared" si="1697"/>
        <v>0</v>
      </c>
      <c r="V462" s="278">
        <f t="shared" si="1697"/>
        <v>0</v>
      </c>
      <c r="W462" s="278">
        <f t="shared" si="1697"/>
        <v>0</v>
      </c>
      <c r="X462" s="278">
        <f t="shared" si="1697"/>
        <v>0</v>
      </c>
      <c r="Y462" s="278">
        <f t="shared" si="1697"/>
        <v>0</v>
      </c>
      <c r="Z462" s="278">
        <f t="shared" si="1697"/>
        <v>0</v>
      </c>
      <c r="AA462" s="278">
        <f t="shared" si="1697"/>
        <v>0</v>
      </c>
      <c r="AB462" s="278">
        <f t="shared" si="1697"/>
        <v>0</v>
      </c>
      <c r="AC462" s="278">
        <f>+AC461/AC460</f>
        <v>0</v>
      </c>
      <c r="AD462" s="278" t="str">
        <f>IF(AD$5&lt;=$AC$5,IF(OR(AD460="",AD461=""),"",AD461/AD460),"")</f>
        <v/>
      </c>
      <c r="AE462" s="121"/>
      <c r="AF462" s="121"/>
      <c r="AG462" s="121"/>
      <c r="AH462" s="121"/>
      <c r="AI462" s="121"/>
      <c r="AJ462" s="121"/>
      <c r="AK462" s="121"/>
      <c r="AL462" s="121"/>
      <c r="AM462" s="121"/>
      <c r="AN462" s="121"/>
      <c r="AO462" s="121"/>
      <c r="AP462" s="63"/>
      <c r="AQ462" s="63"/>
      <c r="AR462" s="63"/>
      <c r="AS462" s="63"/>
      <c r="AT462" s="63"/>
      <c r="AU462" s="63"/>
      <c r="AV462" s="63"/>
      <c r="AW462" s="63"/>
      <c r="AX462" s="138"/>
      <c r="AY462" s="138"/>
      <c r="AZ462" s="138"/>
      <c r="BA462" s="138"/>
      <c r="BB462" s="138"/>
      <c r="BC462" s="138"/>
      <c r="BD462" s="138"/>
      <c r="BE462" s="138"/>
      <c r="BF462" s="138"/>
      <c r="BG462" s="138"/>
      <c r="BH462" s="138"/>
      <c r="BI462" s="138"/>
      <c r="BJ462" s="138"/>
      <c r="BK462" s="138"/>
      <c r="BL462" s="138"/>
      <c r="BM462" s="7"/>
    </row>
    <row r="463" spans="1:66" ht="20.100000000000001" customHeight="1" x14ac:dyDescent="0.25">
      <c r="A463" s="39"/>
      <c r="B463" s="65" t="s">
        <v>103</v>
      </c>
      <c r="C463" s="130" t="s">
        <v>213</v>
      </c>
      <c r="D463" s="63">
        <f>+D460+1</f>
        <v>152</v>
      </c>
      <c r="E463" s="63">
        <v>105</v>
      </c>
      <c r="F463" s="66">
        <v>11</v>
      </c>
      <c r="G463" s="68" t="s">
        <v>746</v>
      </c>
      <c r="H463" s="74">
        <v>0.5</v>
      </c>
      <c r="I463" s="62" t="s">
        <v>45</v>
      </c>
      <c r="J463" s="64" t="s">
        <v>115</v>
      </c>
      <c r="K463" s="64" t="s">
        <v>120</v>
      </c>
      <c r="L463" s="73" t="s">
        <v>392</v>
      </c>
      <c r="M463" s="63" t="s">
        <v>303</v>
      </c>
      <c r="N463" s="63" t="s">
        <v>365</v>
      </c>
      <c r="O463" s="63" t="s">
        <v>304</v>
      </c>
      <c r="P463" s="126" t="s">
        <v>12</v>
      </c>
      <c r="Q463" s="121">
        <v>0</v>
      </c>
      <c r="R463" s="121">
        <v>0</v>
      </c>
      <c r="S463" s="121">
        <v>0</v>
      </c>
      <c r="T463" s="124"/>
      <c r="U463" s="317">
        <v>0.5</v>
      </c>
      <c r="V463" s="124"/>
      <c r="W463" s="124"/>
      <c r="X463" s="124"/>
      <c r="Y463" s="124"/>
      <c r="Z463" s="367"/>
      <c r="AA463" s="124"/>
      <c r="AB463" s="124"/>
      <c r="AC463" s="295">
        <f>SUM(Q463:AB463)</f>
        <v>0.5</v>
      </c>
      <c r="AD463" s="294">
        <f>+Q463</f>
        <v>0</v>
      </c>
      <c r="AE463" s="315">
        <f>SUM($Q$10:R463)</f>
        <v>54924.539052191765</v>
      </c>
      <c r="AF463" s="315">
        <f>SUM($Q$10:S463)</f>
        <v>93566.839179596398</v>
      </c>
      <c r="AG463" s="315" t="e">
        <f>SUM($Q$10:T463)</f>
        <v>#DIV/0!</v>
      </c>
      <c r="AH463" s="315" t="e">
        <f>SUM($Q$10:U463)</f>
        <v>#DIV/0!</v>
      </c>
      <c r="AI463" s="315" t="e">
        <f>SUM($Q$10:V463)</f>
        <v>#DIV/0!</v>
      </c>
      <c r="AJ463" s="315" t="e">
        <f>SUM($Q$10:W463)</f>
        <v>#DIV/0!</v>
      </c>
      <c r="AK463" s="315" t="e">
        <f>SUM($Q$10:X463)</f>
        <v>#DIV/0!</v>
      </c>
      <c r="AL463" s="315" t="e">
        <f>SUM($Q$10:Y463)</f>
        <v>#DIV/0!</v>
      </c>
      <c r="AM463" s="315" t="e">
        <f>SUM($Q$10:Z463)</f>
        <v>#DIV/0!</v>
      </c>
      <c r="AN463" s="315" t="e">
        <f>SUM($Q$10:AA463)</f>
        <v>#DIV/0!</v>
      </c>
      <c r="AO463" s="315" t="e">
        <f>SUM($Q$10:AB463)</f>
        <v>#DIV/0!</v>
      </c>
      <c r="AP463" s="63"/>
      <c r="AQ463" s="63"/>
      <c r="AR463" s="63"/>
      <c r="AS463" s="63"/>
      <c r="AT463" s="63"/>
      <c r="AU463" s="63"/>
      <c r="AV463" s="63"/>
      <c r="AW463" s="63"/>
      <c r="AX463" s="138"/>
      <c r="AY463" s="138"/>
      <c r="AZ463" s="138"/>
      <c r="BA463" s="138"/>
      <c r="BB463" s="138"/>
      <c r="BC463" s="138"/>
      <c r="BD463" s="138"/>
      <c r="BE463" s="138"/>
      <c r="BF463" s="138"/>
      <c r="BG463" s="138"/>
      <c r="BH463" s="138"/>
      <c r="BI463" s="138"/>
      <c r="BJ463" s="138"/>
      <c r="BK463" s="138"/>
      <c r="BL463" s="138"/>
      <c r="BM463" s="7"/>
      <c r="BN463" s="26"/>
    </row>
    <row r="464" spans="1:66" s="52" customFormat="1" ht="20.100000000000001" customHeight="1" x14ac:dyDescent="0.25">
      <c r="A464" s="39"/>
      <c r="B464" s="65"/>
      <c r="C464" s="138"/>
      <c r="D464" s="63"/>
      <c r="E464" s="63"/>
      <c r="F464" s="63"/>
      <c r="G464" s="68" t="s">
        <v>746</v>
      </c>
      <c r="H464" s="63"/>
      <c r="I464" s="62" t="s">
        <v>45</v>
      </c>
      <c r="J464" s="64" t="s">
        <v>115</v>
      </c>
      <c r="K464" s="64" t="s">
        <v>120</v>
      </c>
      <c r="L464" s="73" t="s">
        <v>392</v>
      </c>
      <c r="M464" s="63" t="s">
        <v>303</v>
      </c>
      <c r="N464" s="63" t="s">
        <v>354</v>
      </c>
      <c r="O464" s="63" t="s">
        <v>304</v>
      </c>
      <c r="P464" s="126" t="s">
        <v>13</v>
      </c>
      <c r="Q464" s="121">
        <v>0</v>
      </c>
      <c r="R464" s="121">
        <v>0</v>
      </c>
      <c r="S464" s="121">
        <v>0</v>
      </c>
      <c r="T464" s="124"/>
      <c r="U464" s="124"/>
      <c r="V464" s="124"/>
      <c r="W464" s="124"/>
      <c r="X464" s="124"/>
      <c r="Y464" s="124"/>
      <c r="Z464" s="367"/>
      <c r="AA464" s="124"/>
      <c r="AB464" s="124"/>
      <c r="AC464" s="295">
        <f>SUM(Q464:AB464)</f>
        <v>0</v>
      </c>
      <c r="AD464" s="294">
        <f>+Q464</f>
        <v>0</v>
      </c>
      <c r="AE464" s="315">
        <f>SUM($Q$11:R464)</f>
        <v>54924.539052191765</v>
      </c>
      <c r="AF464" s="315">
        <f>SUM($Q$11:S464)</f>
        <v>93566.839179596398</v>
      </c>
      <c r="AG464" s="315" t="e">
        <f>SUM($Q$11:T464)</f>
        <v>#DIV/0!</v>
      </c>
      <c r="AH464" s="315" t="e">
        <f>SUM($Q$11:U464)</f>
        <v>#DIV/0!</v>
      </c>
      <c r="AI464" s="315" t="e">
        <f>SUM($Q$11:V464)</f>
        <v>#DIV/0!</v>
      </c>
      <c r="AJ464" s="315" t="e">
        <f>SUM($Q$11:W464)</f>
        <v>#DIV/0!</v>
      </c>
      <c r="AK464" s="315" t="e">
        <f>SUM($Q$11:X464)</f>
        <v>#DIV/0!</v>
      </c>
      <c r="AL464" s="315" t="e">
        <f>SUM($Q$11:Y464)</f>
        <v>#DIV/0!</v>
      </c>
      <c r="AM464" s="315" t="e">
        <f>SUM($Q$11:Z464)</f>
        <v>#DIV/0!</v>
      </c>
      <c r="AN464" s="315" t="e">
        <f>SUM($Q$11:AA464)</f>
        <v>#DIV/0!</v>
      </c>
      <c r="AO464" s="315" t="e">
        <f>SUM($Q$11:AB464)</f>
        <v>#DIV/0!</v>
      </c>
      <c r="AP464" s="63"/>
      <c r="AQ464" s="63"/>
      <c r="AR464" s="63"/>
      <c r="AS464" s="63"/>
      <c r="AT464" s="63"/>
      <c r="AU464" s="63"/>
      <c r="AV464" s="63"/>
      <c r="AW464" s="63"/>
      <c r="AX464" s="138"/>
      <c r="AY464" s="138"/>
      <c r="AZ464" s="138"/>
      <c r="BA464" s="138"/>
      <c r="BB464" s="138"/>
      <c r="BC464" s="138"/>
      <c r="BD464" s="138"/>
      <c r="BE464" s="138"/>
      <c r="BF464" s="138"/>
      <c r="BG464" s="138"/>
      <c r="BH464" s="138"/>
      <c r="BI464" s="138"/>
      <c r="BJ464" s="138"/>
      <c r="BK464" s="138"/>
      <c r="BL464" s="138"/>
      <c r="BM464" s="7"/>
    </row>
    <row r="465" spans="1:66" s="52" customFormat="1" ht="20.100000000000001" customHeight="1" x14ac:dyDescent="0.25">
      <c r="A465" s="39"/>
      <c r="B465" s="65"/>
      <c r="C465" s="138"/>
      <c r="D465" s="63"/>
      <c r="E465" s="63"/>
      <c r="F465" s="63"/>
      <c r="G465" s="68" t="s">
        <v>746</v>
      </c>
      <c r="H465" s="63"/>
      <c r="I465" s="62" t="s">
        <v>45</v>
      </c>
      <c r="J465" s="64" t="s">
        <v>115</v>
      </c>
      <c r="K465" s="64" t="s">
        <v>120</v>
      </c>
      <c r="L465" s="73" t="s">
        <v>392</v>
      </c>
      <c r="M465" s="63" t="s">
        <v>303</v>
      </c>
      <c r="N465" s="63" t="s">
        <v>354</v>
      </c>
      <c r="O465" s="63" t="s">
        <v>304</v>
      </c>
      <c r="P465" s="126" t="s">
        <v>14</v>
      </c>
      <c r="Q465" s="278">
        <v>0</v>
      </c>
      <c r="R465" s="278">
        <v>0</v>
      </c>
      <c r="S465" s="274">
        <v>0</v>
      </c>
      <c r="T465" s="278" t="e">
        <f t="shared" ref="T465:AB465" si="1698">+T464/T463</f>
        <v>#DIV/0!</v>
      </c>
      <c r="U465" s="278">
        <f t="shared" si="1698"/>
        <v>0</v>
      </c>
      <c r="V465" s="278" t="e">
        <f t="shared" si="1698"/>
        <v>#DIV/0!</v>
      </c>
      <c r="W465" s="278" t="e">
        <f t="shared" si="1698"/>
        <v>#DIV/0!</v>
      </c>
      <c r="X465" s="278" t="e">
        <f t="shared" si="1698"/>
        <v>#DIV/0!</v>
      </c>
      <c r="Y465" s="278" t="e">
        <f t="shared" si="1698"/>
        <v>#DIV/0!</v>
      </c>
      <c r="Z465" s="278" t="e">
        <f t="shared" si="1698"/>
        <v>#DIV/0!</v>
      </c>
      <c r="AA465" s="278" t="e">
        <f t="shared" si="1698"/>
        <v>#DIV/0!</v>
      </c>
      <c r="AB465" s="278" t="e">
        <f t="shared" si="1698"/>
        <v>#DIV/0!</v>
      </c>
      <c r="AC465" s="278">
        <f>+AC464/AC463</f>
        <v>0</v>
      </c>
      <c r="AD465" s="121" t="e">
        <f>AD464/AD463</f>
        <v>#DIV/0!</v>
      </c>
      <c r="AE465" s="121">
        <f t="shared" ref="AE465" si="1699">AE464/AE463</f>
        <v>1</v>
      </c>
      <c r="AF465" s="121">
        <f t="shared" ref="AF465" si="1700">AF464/AF463</f>
        <v>1</v>
      </c>
      <c r="AG465" s="121" t="e">
        <f t="shared" ref="AG465" si="1701">AG464/AG463</f>
        <v>#DIV/0!</v>
      </c>
      <c r="AH465" s="121" t="e">
        <f t="shared" ref="AH465" si="1702">AH464/AH463</f>
        <v>#DIV/0!</v>
      </c>
      <c r="AI465" s="121" t="e">
        <f t="shared" ref="AI465" si="1703">AI464/AI463</f>
        <v>#DIV/0!</v>
      </c>
      <c r="AJ465" s="121" t="e">
        <f t="shared" ref="AJ465" si="1704">AJ464/AJ463</f>
        <v>#DIV/0!</v>
      </c>
      <c r="AK465" s="121" t="e">
        <f t="shared" ref="AK465" si="1705">AK464/AK463</f>
        <v>#DIV/0!</v>
      </c>
      <c r="AL465" s="121" t="e">
        <f t="shared" ref="AL465" si="1706">AL464/AL463</f>
        <v>#DIV/0!</v>
      </c>
      <c r="AM465" s="121" t="e">
        <f t="shared" ref="AM465" si="1707">AM464/AM463</f>
        <v>#DIV/0!</v>
      </c>
      <c r="AN465" s="121" t="e">
        <f t="shared" ref="AN465" si="1708">AN464/AN463</f>
        <v>#DIV/0!</v>
      </c>
      <c r="AO465" s="121" t="e">
        <f t="shared" ref="AO465" si="1709">AO464/AO463</f>
        <v>#DIV/0!</v>
      </c>
      <c r="AP465" s="63"/>
      <c r="AQ465" s="63"/>
      <c r="AR465" s="63"/>
      <c r="AS465" s="63"/>
      <c r="AT465" s="63"/>
      <c r="AU465" s="63"/>
      <c r="AV465" s="63"/>
      <c r="AW465" s="63"/>
      <c r="AX465" s="138"/>
      <c r="AY465" s="138"/>
      <c r="AZ465" s="138"/>
      <c r="BA465" s="138"/>
      <c r="BB465" s="138"/>
      <c r="BC465" s="138"/>
      <c r="BD465" s="138"/>
      <c r="BE465" s="138"/>
      <c r="BF465" s="138"/>
      <c r="BG465" s="138"/>
      <c r="BH465" s="138"/>
      <c r="BI465" s="138"/>
      <c r="BJ465" s="138"/>
      <c r="BK465" s="138"/>
      <c r="BL465" s="138"/>
      <c r="BM465" s="7"/>
    </row>
    <row r="466" spans="1:66" ht="20.100000000000001" customHeight="1" x14ac:dyDescent="0.25">
      <c r="A466" s="39"/>
      <c r="B466" s="65" t="s">
        <v>100</v>
      </c>
      <c r="C466" s="138"/>
      <c r="D466" s="63">
        <f>+D463+1</f>
        <v>153</v>
      </c>
      <c r="E466" s="63">
        <v>106</v>
      </c>
      <c r="F466" s="63">
        <v>7</v>
      </c>
      <c r="G466" s="64" t="s">
        <v>137</v>
      </c>
      <c r="H466" s="74">
        <v>1</v>
      </c>
      <c r="I466" s="64" t="s">
        <v>45</v>
      </c>
      <c r="J466" s="64" t="s">
        <v>107</v>
      </c>
      <c r="K466" s="64" t="s">
        <v>120</v>
      </c>
      <c r="L466" s="63" t="s">
        <v>567</v>
      </c>
      <c r="M466" s="63" t="s">
        <v>302</v>
      </c>
      <c r="N466" s="63" t="s">
        <v>351</v>
      </c>
      <c r="O466" s="63" t="s">
        <v>353</v>
      </c>
      <c r="P466" s="126" t="s">
        <v>12</v>
      </c>
      <c r="Q466" s="72">
        <v>6</v>
      </c>
      <c r="R466" s="72">
        <v>5</v>
      </c>
      <c r="S466" s="72">
        <v>7</v>
      </c>
      <c r="T466" s="124"/>
      <c r="U466" s="124"/>
      <c r="V466" s="124"/>
      <c r="W466" s="124"/>
      <c r="X466" s="124"/>
      <c r="Y466" s="124"/>
      <c r="Z466" s="367"/>
      <c r="AA466" s="124"/>
      <c r="AB466" s="124"/>
      <c r="AC466" s="72">
        <f>SUM(Q466:AB466)</f>
        <v>18</v>
      </c>
      <c r="AD466" s="294">
        <f>+Q466</f>
        <v>6</v>
      </c>
      <c r="AE466" s="315">
        <f>SUM($Q$10:R466)</f>
        <v>54935.539052191765</v>
      </c>
      <c r="AF466" s="315">
        <f>SUM($Q$10:S466)</f>
        <v>93584.839179596398</v>
      </c>
      <c r="AG466" s="315" t="e">
        <f>SUM($Q$10:T466)</f>
        <v>#DIV/0!</v>
      </c>
      <c r="AH466" s="315" t="e">
        <f>SUM($Q$10:U466)</f>
        <v>#DIV/0!</v>
      </c>
      <c r="AI466" s="315" t="e">
        <f>SUM($Q$10:V466)</f>
        <v>#DIV/0!</v>
      </c>
      <c r="AJ466" s="315" t="e">
        <f>SUM($Q$10:W466)</f>
        <v>#DIV/0!</v>
      </c>
      <c r="AK466" s="315" t="e">
        <f>SUM($Q$10:X466)</f>
        <v>#DIV/0!</v>
      </c>
      <c r="AL466" s="315" t="e">
        <f>SUM($Q$10:Y466)</f>
        <v>#DIV/0!</v>
      </c>
      <c r="AM466" s="315" t="e">
        <f>SUM($Q$10:Z466)</f>
        <v>#DIV/0!</v>
      </c>
      <c r="AN466" s="315" t="e">
        <f>SUM($Q$10:AA466)</f>
        <v>#DIV/0!</v>
      </c>
      <c r="AO466" s="315" t="e">
        <f>SUM($Q$10:AB466)</f>
        <v>#DIV/0!</v>
      </c>
      <c r="AP466" s="63"/>
      <c r="AQ466" s="63"/>
      <c r="AR466" s="63"/>
      <c r="AS466" s="63"/>
      <c r="AT466" s="63"/>
      <c r="AU466" s="63"/>
      <c r="AV466" s="63"/>
      <c r="AW466" s="63"/>
      <c r="AX466" s="138"/>
      <c r="AY466" s="138"/>
      <c r="AZ466" s="138"/>
      <c r="BA466" s="138"/>
      <c r="BB466" s="138"/>
      <c r="BC466" s="138"/>
      <c r="BD466" s="138"/>
      <c r="BE466" s="138"/>
      <c r="BF466" s="138"/>
      <c r="BG466" s="138"/>
      <c r="BH466" s="138"/>
      <c r="BI466" s="138"/>
      <c r="BJ466" s="138"/>
      <c r="BK466" s="138"/>
      <c r="BL466" s="138"/>
      <c r="BM466" s="7"/>
      <c r="BN466" s="26"/>
    </row>
    <row r="467" spans="1:66" s="52" customFormat="1" ht="20.100000000000001" customHeight="1" x14ac:dyDescent="0.25">
      <c r="A467" s="39"/>
      <c r="B467" s="65"/>
      <c r="C467" s="138"/>
      <c r="D467" s="63"/>
      <c r="E467" s="63"/>
      <c r="F467" s="63"/>
      <c r="G467" s="64" t="s">
        <v>137</v>
      </c>
      <c r="H467" s="74"/>
      <c r="I467" s="64"/>
      <c r="J467" s="64"/>
      <c r="K467" s="64" t="s">
        <v>120</v>
      </c>
      <c r="L467" s="63" t="s">
        <v>594</v>
      </c>
      <c r="M467" s="63" t="s">
        <v>302</v>
      </c>
      <c r="N467" s="63" t="s">
        <v>351</v>
      </c>
      <c r="O467" s="63" t="s">
        <v>353</v>
      </c>
      <c r="P467" s="126" t="s">
        <v>13</v>
      </c>
      <c r="Q467" s="72">
        <v>6</v>
      </c>
      <c r="R467" s="72">
        <v>5</v>
      </c>
      <c r="S467" s="72">
        <v>7</v>
      </c>
      <c r="T467" s="124"/>
      <c r="U467" s="124"/>
      <c r="V467" s="124"/>
      <c r="W467" s="124"/>
      <c r="X467" s="124"/>
      <c r="Y467" s="124"/>
      <c r="Z467" s="367"/>
      <c r="AA467" s="124"/>
      <c r="AB467" s="124"/>
      <c r="AC467" s="72">
        <f>SUM(Q467:AB467)</f>
        <v>18</v>
      </c>
      <c r="AD467" s="294">
        <f>+Q467</f>
        <v>6</v>
      </c>
      <c r="AE467" s="315">
        <f>SUM($Q$11:R467)</f>
        <v>54946.539052191765</v>
      </c>
      <c r="AF467" s="315">
        <f>SUM($Q$11:S467)</f>
        <v>93602.839179596398</v>
      </c>
      <c r="AG467" s="315" t="e">
        <f>SUM($Q$11:T467)</f>
        <v>#DIV/0!</v>
      </c>
      <c r="AH467" s="315" t="e">
        <f>SUM($Q$11:U467)</f>
        <v>#DIV/0!</v>
      </c>
      <c r="AI467" s="315" t="e">
        <f>SUM($Q$11:V467)</f>
        <v>#DIV/0!</v>
      </c>
      <c r="AJ467" s="315" t="e">
        <f>SUM($Q$11:W467)</f>
        <v>#DIV/0!</v>
      </c>
      <c r="AK467" s="315" t="e">
        <f>SUM($Q$11:X467)</f>
        <v>#DIV/0!</v>
      </c>
      <c r="AL467" s="315" t="e">
        <f>SUM($Q$11:Y467)</f>
        <v>#DIV/0!</v>
      </c>
      <c r="AM467" s="315" t="e">
        <f>SUM($Q$11:Z467)</f>
        <v>#DIV/0!</v>
      </c>
      <c r="AN467" s="315" t="e">
        <f>SUM($Q$11:AA467)</f>
        <v>#DIV/0!</v>
      </c>
      <c r="AO467" s="315" t="e">
        <f>SUM($Q$11:AB467)</f>
        <v>#DIV/0!</v>
      </c>
      <c r="AP467" s="63"/>
      <c r="AQ467" s="63"/>
      <c r="AR467" s="63"/>
      <c r="AS467" s="63"/>
      <c r="AT467" s="63"/>
      <c r="AU467" s="63"/>
      <c r="AV467" s="63"/>
      <c r="AW467" s="63"/>
      <c r="AX467" s="138"/>
      <c r="AY467" s="138"/>
      <c r="AZ467" s="138"/>
      <c r="BA467" s="138"/>
      <c r="BB467" s="138"/>
      <c r="BC467" s="138"/>
      <c r="BD467" s="138"/>
      <c r="BE467" s="138"/>
      <c r="BF467" s="138"/>
      <c r="BG467" s="138"/>
      <c r="BH467" s="138"/>
      <c r="BI467" s="138"/>
      <c r="BJ467" s="138"/>
      <c r="BK467" s="138"/>
      <c r="BL467" s="138"/>
      <c r="BM467" s="7"/>
    </row>
    <row r="468" spans="1:66" s="52" customFormat="1" ht="20.100000000000001" customHeight="1" x14ac:dyDescent="0.25">
      <c r="A468" s="39"/>
      <c r="B468" s="65"/>
      <c r="C468" s="138"/>
      <c r="D468" s="63"/>
      <c r="E468" s="63"/>
      <c r="F468" s="63"/>
      <c r="G468" s="64" t="s">
        <v>137</v>
      </c>
      <c r="H468" s="74"/>
      <c r="I468" s="64"/>
      <c r="J468" s="64"/>
      <c r="K468" s="64" t="s">
        <v>120</v>
      </c>
      <c r="L468" s="63" t="s">
        <v>595</v>
      </c>
      <c r="M468" s="63" t="s">
        <v>302</v>
      </c>
      <c r="N468" s="63" t="s">
        <v>351</v>
      </c>
      <c r="O468" s="63" t="s">
        <v>353</v>
      </c>
      <c r="P468" s="126" t="s">
        <v>14</v>
      </c>
      <c r="Q468" s="278">
        <f t="shared" ref="Q468:S468" si="1710">+Q467/Q466</f>
        <v>1</v>
      </c>
      <c r="R468" s="278">
        <f t="shared" si="1710"/>
        <v>1</v>
      </c>
      <c r="S468" s="278">
        <f t="shared" si="1710"/>
        <v>1</v>
      </c>
      <c r="T468" s="278" t="e">
        <f t="shared" ref="T468:AB468" si="1711">+T467/T466</f>
        <v>#DIV/0!</v>
      </c>
      <c r="U468" s="278" t="e">
        <f t="shared" si="1711"/>
        <v>#DIV/0!</v>
      </c>
      <c r="V468" s="278" t="e">
        <f t="shared" si="1711"/>
        <v>#DIV/0!</v>
      </c>
      <c r="W468" s="278" t="e">
        <f t="shared" si="1711"/>
        <v>#DIV/0!</v>
      </c>
      <c r="X468" s="278" t="e">
        <f t="shared" si="1711"/>
        <v>#DIV/0!</v>
      </c>
      <c r="Y468" s="278" t="e">
        <f t="shared" si="1711"/>
        <v>#DIV/0!</v>
      </c>
      <c r="Z468" s="278" t="e">
        <f t="shared" si="1711"/>
        <v>#DIV/0!</v>
      </c>
      <c r="AA468" s="278" t="e">
        <f t="shared" si="1711"/>
        <v>#DIV/0!</v>
      </c>
      <c r="AB468" s="278" t="e">
        <f t="shared" si="1711"/>
        <v>#DIV/0!</v>
      </c>
      <c r="AC468" s="278">
        <f>+AC467/AC466</f>
        <v>1</v>
      </c>
      <c r="AD468" s="121">
        <f>AD467/AD466</f>
        <v>1</v>
      </c>
      <c r="AE468" s="121">
        <f t="shared" ref="AE468" si="1712">AE467/AE466</f>
        <v>1.0002002346784937</v>
      </c>
      <c r="AF468" s="121">
        <f t="shared" ref="AF468" si="1713">AF467/AF466</f>
        <v>1.000192338846311</v>
      </c>
      <c r="AG468" s="121" t="e">
        <f t="shared" ref="AG468" si="1714">AG467/AG466</f>
        <v>#DIV/0!</v>
      </c>
      <c r="AH468" s="121" t="e">
        <f t="shared" ref="AH468" si="1715">AH467/AH466</f>
        <v>#DIV/0!</v>
      </c>
      <c r="AI468" s="121" t="e">
        <f t="shared" ref="AI468" si="1716">AI467/AI466</f>
        <v>#DIV/0!</v>
      </c>
      <c r="AJ468" s="121" t="e">
        <f t="shared" ref="AJ468" si="1717">AJ467/AJ466</f>
        <v>#DIV/0!</v>
      </c>
      <c r="AK468" s="121" t="e">
        <f t="shared" ref="AK468" si="1718">AK467/AK466</f>
        <v>#DIV/0!</v>
      </c>
      <c r="AL468" s="121" t="e">
        <f t="shared" ref="AL468" si="1719">AL467/AL466</f>
        <v>#DIV/0!</v>
      </c>
      <c r="AM468" s="121" t="e">
        <f t="shared" ref="AM468" si="1720">AM467/AM466</f>
        <v>#DIV/0!</v>
      </c>
      <c r="AN468" s="121" t="e">
        <f t="shared" ref="AN468" si="1721">AN467/AN466</f>
        <v>#DIV/0!</v>
      </c>
      <c r="AO468" s="121" t="e">
        <f t="shared" ref="AO468" si="1722">AO467/AO466</f>
        <v>#DIV/0!</v>
      </c>
      <c r="AP468" s="63"/>
      <c r="AQ468" s="63"/>
      <c r="AR468" s="63"/>
      <c r="AS468" s="63"/>
      <c r="AT468" s="63"/>
      <c r="AU468" s="63"/>
      <c r="AV468" s="63"/>
      <c r="AW468" s="63"/>
      <c r="AX468" s="138"/>
      <c r="AY468" s="138"/>
      <c r="AZ468" s="138"/>
      <c r="BA468" s="138"/>
      <c r="BB468" s="138"/>
      <c r="BC468" s="138"/>
      <c r="BD468" s="138"/>
      <c r="BE468" s="138"/>
      <c r="BF468" s="138"/>
      <c r="BG468" s="138"/>
      <c r="BH468" s="138"/>
      <c r="BI468" s="138"/>
      <c r="BJ468" s="138"/>
      <c r="BK468" s="138"/>
      <c r="BL468" s="138"/>
      <c r="BM468" s="7"/>
      <c r="BN468" s="52">
        <v>38</v>
      </c>
    </row>
    <row r="469" spans="1:66" ht="20.100000000000001" customHeight="1" x14ac:dyDescent="0.25">
      <c r="A469" s="39"/>
      <c r="B469" s="65" t="s">
        <v>100</v>
      </c>
      <c r="C469" s="138"/>
      <c r="D469" s="63">
        <f>+D466+1</f>
        <v>154</v>
      </c>
      <c r="E469" s="63">
        <v>107</v>
      </c>
      <c r="F469" s="63">
        <v>6</v>
      </c>
      <c r="G469" s="64" t="s">
        <v>214</v>
      </c>
      <c r="H469" s="74">
        <v>1</v>
      </c>
      <c r="I469" s="65" t="s">
        <v>52</v>
      </c>
      <c r="J469" s="65" t="s">
        <v>109</v>
      </c>
      <c r="K469" s="62" t="s">
        <v>120</v>
      </c>
      <c r="L469" s="63" t="s">
        <v>392</v>
      </c>
      <c r="M469" s="63" t="s">
        <v>296</v>
      </c>
      <c r="N469" s="66" t="s">
        <v>328</v>
      </c>
      <c r="O469" s="66" t="s">
        <v>355</v>
      </c>
      <c r="P469" s="126" t="s">
        <v>12</v>
      </c>
      <c r="Q469" s="72">
        <v>0</v>
      </c>
      <c r="R469" s="74">
        <v>0.06</v>
      </c>
      <c r="S469" s="74">
        <v>0.15</v>
      </c>
      <c r="T469" s="74">
        <v>0.06</v>
      </c>
      <c r="U469" s="74">
        <v>0.06</v>
      </c>
      <c r="V469" s="74">
        <v>0.12</v>
      </c>
      <c r="W469" s="74">
        <v>0.12</v>
      </c>
      <c r="X469" s="74">
        <v>0.09</v>
      </c>
      <c r="Y469" s="74">
        <v>0.09</v>
      </c>
      <c r="Z469" s="74">
        <v>0.06</v>
      </c>
      <c r="AA469" s="74">
        <v>0.04</v>
      </c>
      <c r="AB469" s="74">
        <v>0.15</v>
      </c>
      <c r="AC469" s="295">
        <f>SUM(Q469:AB469)</f>
        <v>1</v>
      </c>
      <c r="AD469" s="294">
        <f>+Q469</f>
        <v>0</v>
      </c>
      <c r="AE469" s="315">
        <f>SUM($Q$10:R469)</f>
        <v>54948.599052191763</v>
      </c>
      <c r="AF469" s="315">
        <f>SUM($Q$10:S469)</f>
        <v>93606.04917959639</v>
      </c>
      <c r="AG469" s="315" t="e">
        <f>SUM($Q$10:T469)</f>
        <v>#DIV/0!</v>
      </c>
      <c r="AH469" s="315" t="e">
        <f>SUM($Q$10:U469)</f>
        <v>#DIV/0!</v>
      </c>
      <c r="AI469" s="315" t="e">
        <f>SUM($Q$10:V469)</f>
        <v>#DIV/0!</v>
      </c>
      <c r="AJ469" s="315" t="e">
        <f>SUM($Q$10:W469)</f>
        <v>#DIV/0!</v>
      </c>
      <c r="AK469" s="315" t="e">
        <f>SUM($Q$10:X469)</f>
        <v>#DIV/0!</v>
      </c>
      <c r="AL469" s="315" t="e">
        <f>SUM($Q$10:Y469)</f>
        <v>#DIV/0!</v>
      </c>
      <c r="AM469" s="315" t="e">
        <f>SUM($Q$10:Z469)</f>
        <v>#DIV/0!</v>
      </c>
      <c r="AN469" s="315" t="e">
        <f>SUM($Q$10:AA469)</f>
        <v>#DIV/0!</v>
      </c>
      <c r="AO469" s="315" t="e">
        <f>SUM($Q$10:AB469)</f>
        <v>#DIV/0!</v>
      </c>
      <c r="AP469" s="63"/>
      <c r="AQ469" s="63"/>
      <c r="AR469" s="63"/>
      <c r="AS469" s="63"/>
      <c r="AT469" s="63"/>
      <c r="AU469" s="63"/>
      <c r="AV469" s="63"/>
      <c r="AW469" s="63"/>
      <c r="AX469" s="138"/>
      <c r="AY469" s="138"/>
      <c r="AZ469" s="138"/>
      <c r="BA469" s="138"/>
      <c r="BB469" s="138"/>
      <c r="BC469" s="138"/>
      <c r="BD469" s="138"/>
      <c r="BE469" s="138"/>
      <c r="BF469" s="138"/>
      <c r="BG469" s="138"/>
      <c r="BH469" s="138"/>
      <c r="BI469" s="138"/>
      <c r="BJ469" s="138"/>
      <c r="BK469" s="138"/>
      <c r="BL469" s="138"/>
      <c r="BM469" s="7"/>
      <c r="BN469" s="26"/>
    </row>
    <row r="470" spans="1:66" s="52" customFormat="1" ht="20.100000000000001" customHeight="1" x14ac:dyDescent="0.25">
      <c r="A470" s="39"/>
      <c r="B470" s="65"/>
      <c r="C470" s="138"/>
      <c r="D470" s="63"/>
      <c r="E470" s="63"/>
      <c r="F470" s="63"/>
      <c r="G470" s="64" t="s">
        <v>214</v>
      </c>
      <c r="H470" s="74"/>
      <c r="I470" s="65"/>
      <c r="J470" s="65"/>
      <c r="K470" s="62" t="s">
        <v>120</v>
      </c>
      <c r="L470" s="63" t="s">
        <v>392</v>
      </c>
      <c r="M470" s="63" t="s">
        <v>296</v>
      </c>
      <c r="N470" s="66" t="s">
        <v>328</v>
      </c>
      <c r="O470" s="66" t="s">
        <v>355</v>
      </c>
      <c r="P470" s="126" t="s">
        <v>13</v>
      </c>
      <c r="Q470" s="72">
        <v>0</v>
      </c>
      <c r="R470" s="74">
        <v>0.06</v>
      </c>
      <c r="S470" s="74">
        <v>0.15</v>
      </c>
      <c r="T470" s="124"/>
      <c r="U470" s="124"/>
      <c r="V470" s="124"/>
      <c r="W470" s="124"/>
      <c r="X470" s="124"/>
      <c r="Y470" s="124"/>
      <c r="Z470" s="367"/>
      <c r="AA470" s="124"/>
      <c r="AB470" s="124"/>
      <c r="AC470" s="295">
        <f>SUM(Q470:AB470)</f>
        <v>0.21</v>
      </c>
      <c r="AD470" s="294">
        <f>+Q470</f>
        <v>0</v>
      </c>
      <c r="AE470" s="315">
        <f>SUM($Q$11:R470)</f>
        <v>54948.659052191761</v>
      </c>
      <c r="AF470" s="315">
        <f>SUM($Q$11:S470)</f>
        <v>93606.259179596382</v>
      </c>
      <c r="AG470" s="315" t="e">
        <f>SUM($Q$11:T470)</f>
        <v>#DIV/0!</v>
      </c>
      <c r="AH470" s="315" t="e">
        <f>SUM($Q$11:U470)</f>
        <v>#DIV/0!</v>
      </c>
      <c r="AI470" s="315" t="e">
        <f>SUM($Q$11:V470)</f>
        <v>#DIV/0!</v>
      </c>
      <c r="AJ470" s="315" t="e">
        <f>SUM($Q$11:W470)</f>
        <v>#DIV/0!</v>
      </c>
      <c r="AK470" s="315" t="e">
        <f>SUM($Q$11:X470)</f>
        <v>#DIV/0!</v>
      </c>
      <c r="AL470" s="315" t="e">
        <f>SUM($Q$11:Y470)</f>
        <v>#DIV/0!</v>
      </c>
      <c r="AM470" s="315" t="e">
        <f>SUM($Q$11:Z470)</f>
        <v>#DIV/0!</v>
      </c>
      <c r="AN470" s="315" t="e">
        <f>SUM($Q$11:AA470)</f>
        <v>#DIV/0!</v>
      </c>
      <c r="AO470" s="315" t="e">
        <f>SUM($Q$11:AB470)</f>
        <v>#DIV/0!</v>
      </c>
      <c r="AP470" s="127" t="s">
        <v>887</v>
      </c>
      <c r="AQ470" s="424" t="s">
        <v>572</v>
      </c>
      <c r="AR470" s="63" t="s">
        <v>901</v>
      </c>
      <c r="AS470" s="63" t="s">
        <v>902</v>
      </c>
      <c r="AT470" s="63" t="s">
        <v>903</v>
      </c>
      <c r="AU470" s="63" t="s">
        <v>904</v>
      </c>
      <c r="AV470" s="63"/>
      <c r="AW470" s="63"/>
      <c r="AX470" s="138"/>
      <c r="AY470" s="138"/>
      <c r="AZ470" s="138"/>
      <c r="BA470" s="138"/>
      <c r="BB470" s="138"/>
      <c r="BC470" s="138"/>
      <c r="BD470" s="138"/>
      <c r="BE470" s="138"/>
      <c r="BF470" s="138"/>
      <c r="BG470" s="138"/>
      <c r="BH470" s="138"/>
      <c r="BI470" s="138"/>
      <c r="BJ470" s="138"/>
      <c r="BK470" s="138"/>
      <c r="BL470" s="138"/>
      <c r="BM470" s="7"/>
    </row>
    <row r="471" spans="1:66" s="52" customFormat="1" ht="20.100000000000001" customHeight="1" x14ac:dyDescent="0.25">
      <c r="A471" s="39"/>
      <c r="B471" s="65"/>
      <c r="C471" s="138"/>
      <c r="D471" s="63"/>
      <c r="E471" s="63"/>
      <c r="F471" s="63"/>
      <c r="G471" s="64" t="s">
        <v>214</v>
      </c>
      <c r="H471" s="74"/>
      <c r="I471" s="65"/>
      <c r="J471" s="65"/>
      <c r="K471" s="62" t="s">
        <v>120</v>
      </c>
      <c r="L471" s="63" t="s">
        <v>392</v>
      </c>
      <c r="M471" s="63" t="s">
        <v>296</v>
      </c>
      <c r="N471" s="66" t="s">
        <v>328</v>
      </c>
      <c r="O471" s="66" t="s">
        <v>355</v>
      </c>
      <c r="P471" s="126" t="s">
        <v>14</v>
      </c>
      <c r="Q471" s="278">
        <v>0</v>
      </c>
      <c r="R471" s="278">
        <f t="shared" ref="R471:AB471" si="1723">+R470/R469</f>
        <v>1</v>
      </c>
      <c r="S471" s="278">
        <f t="shared" si="1723"/>
        <v>1</v>
      </c>
      <c r="T471" s="278">
        <f t="shared" si="1723"/>
        <v>0</v>
      </c>
      <c r="U471" s="278">
        <f t="shared" si="1723"/>
        <v>0</v>
      </c>
      <c r="V471" s="278">
        <f t="shared" si="1723"/>
        <v>0</v>
      </c>
      <c r="W471" s="278">
        <f t="shared" si="1723"/>
        <v>0</v>
      </c>
      <c r="X471" s="278">
        <f t="shared" si="1723"/>
        <v>0</v>
      </c>
      <c r="Y471" s="278">
        <f t="shared" si="1723"/>
        <v>0</v>
      </c>
      <c r="Z471" s="278">
        <f t="shared" si="1723"/>
        <v>0</v>
      </c>
      <c r="AA471" s="278">
        <f t="shared" si="1723"/>
        <v>0</v>
      </c>
      <c r="AB471" s="278">
        <f t="shared" si="1723"/>
        <v>0</v>
      </c>
      <c r="AC471" s="278">
        <f>+AC470/AC469</f>
        <v>0.21</v>
      </c>
      <c r="AD471" s="121" t="e">
        <f>AD470/AD469</f>
        <v>#DIV/0!</v>
      </c>
      <c r="AE471" s="121">
        <f t="shared" ref="AE471" si="1724">AE470/AE469</f>
        <v>1.0000010919295674</v>
      </c>
      <c r="AF471" s="121">
        <f t="shared" ref="AF471" si="1725">AF470/AF469</f>
        <v>1.0000022434447542</v>
      </c>
      <c r="AG471" s="121" t="e">
        <f t="shared" ref="AG471" si="1726">AG470/AG469</f>
        <v>#DIV/0!</v>
      </c>
      <c r="AH471" s="121" t="e">
        <f t="shared" ref="AH471" si="1727">AH470/AH469</f>
        <v>#DIV/0!</v>
      </c>
      <c r="AI471" s="121" t="e">
        <f t="shared" ref="AI471" si="1728">AI470/AI469</f>
        <v>#DIV/0!</v>
      </c>
      <c r="AJ471" s="121" t="e">
        <f t="shared" ref="AJ471" si="1729">AJ470/AJ469</f>
        <v>#DIV/0!</v>
      </c>
      <c r="AK471" s="121" t="e">
        <f t="shared" ref="AK471" si="1730">AK470/AK469</f>
        <v>#DIV/0!</v>
      </c>
      <c r="AL471" s="121" t="e">
        <f t="shared" ref="AL471" si="1731">AL470/AL469</f>
        <v>#DIV/0!</v>
      </c>
      <c r="AM471" s="121" t="e">
        <f t="shared" ref="AM471" si="1732">AM470/AM469</f>
        <v>#DIV/0!</v>
      </c>
      <c r="AN471" s="121" t="e">
        <f t="shared" ref="AN471" si="1733">AN470/AN469</f>
        <v>#DIV/0!</v>
      </c>
      <c r="AO471" s="121" t="e">
        <f t="shared" ref="AO471" si="1734">AO470/AO469</f>
        <v>#DIV/0!</v>
      </c>
      <c r="AP471" s="63"/>
      <c r="AQ471" s="63"/>
      <c r="AR471" s="63"/>
      <c r="AS471" s="63"/>
      <c r="AT471" s="63"/>
      <c r="AU471" s="63"/>
      <c r="AV471" s="63"/>
      <c r="AW471" s="63"/>
      <c r="AX471" s="138"/>
      <c r="AY471" s="138"/>
      <c r="AZ471" s="138"/>
      <c r="BA471" s="138"/>
      <c r="BB471" s="138"/>
      <c r="BC471" s="138"/>
      <c r="BD471" s="138"/>
      <c r="BE471" s="138"/>
      <c r="BF471" s="138"/>
      <c r="BG471" s="138"/>
      <c r="BH471" s="138"/>
      <c r="BI471" s="138"/>
      <c r="BJ471" s="138"/>
      <c r="BK471" s="138"/>
      <c r="BL471" s="138"/>
      <c r="BM471" s="7"/>
    </row>
    <row r="472" spans="1:66" ht="20.100000000000001" customHeight="1" x14ac:dyDescent="0.25">
      <c r="A472" s="39"/>
      <c r="B472" s="65" t="s">
        <v>100</v>
      </c>
      <c r="C472" s="138"/>
      <c r="D472" s="63">
        <f>+D469+1</f>
        <v>155</v>
      </c>
      <c r="E472" s="63">
        <v>108</v>
      </c>
      <c r="F472" s="63">
        <v>7</v>
      </c>
      <c r="G472" s="65" t="s">
        <v>215</v>
      </c>
      <c r="H472" s="63" t="s">
        <v>492</v>
      </c>
      <c r="I472" s="65" t="s">
        <v>52</v>
      </c>
      <c r="J472" s="65" t="s">
        <v>109</v>
      </c>
      <c r="K472" s="62" t="s">
        <v>120</v>
      </c>
      <c r="L472" s="63" t="s">
        <v>452</v>
      </c>
      <c r="M472" s="63" t="s">
        <v>296</v>
      </c>
      <c r="N472" s="66" t="s">
        <v>356</v>
      </c>
      <c r="O472" s="66" t="s">
        <v>357</v>
      </c>
      <c r="P472" s="126" t="s">
        <v>12</v>
      </c>
      <c r="Q472" s="74">
        <v>0</v>
      </c>
      <c r="R472" s="74">
        <v>0.02</v>
      </c>
      <c r="S472" s="74">
        <v>0.02</v>
      </c>
      <c r="T472" s="74">
        <v>0.02</v>
      </c>
      <c r="U472" s="74">
        <v>0.02</v>
      </c>
      <c r="V472" s="74">
        <v>0.02</v>
      </c>
      <c r="W472" s="74">
        <v>0.02</v>
      </c>
      <c r="X472" s="74">
        <v>0.02</v>
      </c>
      <c r="Y472" s="74">
        <v>0.02</v>
      </c>
      <c r="Z472" s="74">
        <v>0.03</v>
      </c>
      <c r="AA472" s="74">
        <v>0.03</v>
      </c>
      <c r="AB472" s="74">
        <v>0.03</v>
      </c>
      <c r="AC472" s="295">
        <f>SUM(Q472:AB472)</f>
        <v>0.25</v>
      </c>
      <c r="AD472" s="294">
        <f>+Q472</f>
        <v>0</v>
      </c>
      <c r="AE472" s="315">
        <f>SUM($Q$10:R472)</f>
        <v>54949.679052191757</v>
      </c>
      <c r="AF472" s="315">
        <f>SUM($Q$10:S472)</f>
        <v>93608.29917959639</v>
      </c>
      <c r="AG472" s="315" t="e">
        <f>SUM($Q$10:T472)</f>
        <v>#DIV/0!</v>
      </c>
      <c r="AH472" s="315" t="e">
        <f>SUM($Q$10:U472)</f>
        <v>#DIV/0!</v>
      </c>
      <c r="AI472" s="315" t="e">
        <f>SUM($Q$10:V472)</f>
        <v>#DIV/0!</v>
      </c>
      <c r="AJ472" s="315" t="e">
        <f>SUM($Q$10:W472)</f>
        <v>#DIV/0!</v>
      </c>
      <c r="AK472" s="315" t="e">
        <f>SUM($Q$10:X472)</f>
        <v>#DIV/0!</v>
      </c>
      <c r="AL472" s="315" t="e">
        <f>SUM($Q$10:Y472)</f>
        <v>#DIV/0!</v>
      </c>
      <c r="AM472" s="315" t="e">
        <f>SUM($Q$10:Z472)</f>
        <v>#DIV/0!</v>
      </c>
      <c r="AN472" s="315" t="e">
        <f>SUM($Q$10:AA472)</f>
        <v>#DIV/0!</v>
      </c>
      <c r="AO472" s="315" t="e">
        <f>SUM($Q$10:AB472)</f>
        <v>#DIV/0!</v>
      </c>
      <c r="AP472" s="63"/>
      <c r="AQ472" s="63"/>
      <c r="AR472" s="63"/>
      <c r="AS472" s="63"/>
      <c r="AT472" s="63"/>
      <c r="AU472" s="63"/>
      <c r="AV472" s="63"/>
      <c r="AW472" s="63"/>
      <c r="AX472" s="138"/>
      <c r="AY472" s="138"/>
      <c r="AZ472" s="138"/>
      <c r="BA472" s="138"/>
      <c r="BB472" s="138"/>
      <c r="BC472" s="138"/>
      <c r="BD472" s="138"/>
      <c r="BE472" s="138"/>
      <c r="BF472" s="138"/>
      <c r="BG472" s="138"/>
      <c r="BH472" s="138"/>
      <c r="BI472" s="138"/>
      <c r="BJ472" s="138"/>
      <c r="BK472" s="138"/>
      <c r="BL472" s="138"/>
      <c r="BM472" s="7"/>
      <c r="BN472" s="26"/>
    </row>
    <row r="473" spans="1:66" s="52" customFormat="1" ht="20.100000000000001" customHeight="1" x14ac:dyDescent="0.25">
      <c r="A473" s="39"/>
      <c r="B473" s="65"/>
      <c r="C473" s="138"/>
      <c r="D473" s="63"/>
      <c r="E473" s="63"/>
      <c r="F473" s="63"/>
      <c r="G473" s="65" t="s">
        <v>215</v>
      </c>
      <c r="H473" s="63"/>
      <c r="I473" s="65"/>
      <c r="J473" s="65"/>
      <c r="K473" s="62" t="s">
        <v>120</v>
      </c>
      <c r="L473" s="63" t="s">
        <v>452</v>
      </c>
      <c r="M473" s="63" t="s">
        <v>296</v>
      </c>
      <c r="N473" s="66" t="s">
        <v>356</v>
      </c>
      <c r="O473" s="66" t="s">
        <v>357</v>
      </c>
      <c r="P473" s="126" t="s">
        <v>13</v>
      </c>
      <c r="Q473" s="74">
        <v>0</v>
      </c>
      <c r="R473" s="74">
        <v>0.02</v>
      </c>
      <c r="S473" s="74">
        <v>0.02</v>
      </c>
      <c r="T473" s="124"/>
      <c r="U473" s="124"/>
      <c r="V473" s="124"/>
      <c r="W473" s="124"/>
      <c r="X473" s="124"/>
      <c r="Y473" s="124"/>
      <c r="Z473" s="367"/>
      <c r="AA473" s="124"/>
      <c r="AB473" s="124"/>
      <c r="AC473" s="295">
        <f>SUM(Q473:AB473)</f>
        <v>0.04</v>
      </c>
      <c r="AD473" s="294">
        <f>+Q473</f>
        <v>0</v>
      </c>
      <c r="AE473" s="315">
        <f>SUM($Q$11:R473)</f>
        <v>54949.699052191754</v>
      </c>
      <c r="AF473" s="315">
        <f>SUM($Q$11:S473)</f>
        <v>93608.339179596398</v>
      </c>
      <c r="AG473" s="315" t="e">
        <f>SUM($Q$11:T473)</f>
        <v>#DIV/0!</v>
      </c>
      <c r="AH473" s="315" t="e">
        <f>SUM($Q$11:U473)</f>
        <v>#DIV/0!</v>
      </c>
      <c r="AI473" s="315" t="e">
        <f>SUM($Q$11:V473)</f>
        <v>#DIV/0!</v>
      </c>
      <c r="AJ473" s="315" t="e">
        <f>SUM($Q$11:W473)</f>
        <v>#DIV/0!</v>
      </c>
      <c r="AK473" s="315" t="e">
        <f>SUM($Q$11:X473)</f>
        <v>#DIV/0!</v>
      </c>
      <c r="AL473" s="315" t="e">
        <f>SUM($Q$11:Y473)</f>
        <v>#DIV/0!</v>
      </c>
      <c r="AM473" s="315" t="e">
        <f>SUM($Q$11:Z473)</f>
        <v>#DIV/0!</v>
      </c>
      <c r="AN473" s="315" t="e">
        <f>SUM($Q$11:AA473)</f>
        <v>#DIV/0!</v>
      </c>
      <c r="AO473" s="315" t="e">
        <f>SUM($Q$11:AB473)</f>
        <v>#DIV/0!</v>
      </c>
      <c r="AP473" s="127" t="s">
        <v>887</v>
      </c>
      <c r="AQ473" s="424" t="s">
        <v>572</v>
      </c>
      <c r="AR473" s="63" t="s">
        <v>905</v>
      </c>
      <c r="AS473" s="63" t="s">
        <v>906</v>
      </c>
      <c r="AT473" s="63" t="s">
        <v>905</v>
      </c>
      <c r="AU473" s="63" t="s">
        <v>907</v>
      </c>
      <c r="AV473" s="63"/>
      <c r="AW473" s="63"/>
      <c r="AX473" s="138"/>
      <c r="AY473" s="138"/>
      <c r="AZ473" s="138"/>
      <c r="BA473" s="138"/>
      <c r="BB473" s="138"/>
      <c r="BC473" s="138"/>
      <c r="BD473" s="138"/>
      <c r="BE473" s="138"/>
      <c r="BF473" s="138"/>
      <c r="BG473" s="138"/>
      <c r="BH473" s="138"/>
      <c r="BI473" s="138"/>
      <c r="BJ473" s="138"/>
      <c r="BK473" s="138"/>
      <c r="BL473" s="138"/>
      <c r="BM473" s="7"/>
    </row>
    <row r="474" spans="1:66" s="52" customFormat="1" ht="20.100000000000001" customHeight="1" x14ac:dyDescent="0.25">
      <c r="A474" s="39"/>
      <c r="B474" s="65"/>
      <c r="C474" s="138"/>
      <c r="D474" s="63"/>
      <c r="E474" s="63"/>
      <c r="F474" s="63"/>
      <c r="G474" s="65" t="s">
        <v>215</v>
      </c>
      <c r="H474" s="63"/>
      <c r="I474" s="65"/>
      <c r="J474" s="65"/>
      <c r="K474" s="62" t="s">
        <v>120</v>
      </c>
      <c r="L474" s="63" t="s">
        <v>452</v>
      </c>
      <c r="M474" s="63" t="s">
        <v>296</v>
      </c>
      <c r="N474" s="66" t="s">
        <v>356</v>
      </c>
      <c r="O474" s="66" t="s">
        <v>357</v>
      </c>
      <c r="P474" s="126" t="s">
        <v>14</v>
      </c>
      <c r="Q474" s="278">
        <v>0</v>
      </c>
      <c r="R474" s="278">
        <f t="shared" ref="R474:AB474" si="1735">+R473/R472</f>
        <v>1</v>
      </c>
      <c r="S474" s="278">
        <f t="shared" si="1735"/>
        <v>1</v>
      </c>
      <c r="T474" s="278">
        <f t="shared" si="1735"/>
        <v>0</v>
      </c>
      <c r="U474" s="278">
        <f t="shared" si="1735"/>
        <v>0</v>
      </c>
      <c r="V474" s="278">
        <f t="shared" si="1735"/>
        <v>0</v>
      </c>
      <c r="W474" s="278">
        <f t="shared" si="1735"/>
        <v>0</v>
      </c>
      <c r="X474" s="278">
        <f t="shared" si="1735"/>
        <v>0</v>
      </c>
      <c r="Y474" s="278">
        <f t="shared" si="1735"/>
        <v>0</v>
      </c>
      <c r="Z474" s="278">
        <f t="shared" si="1735"/>
        <v>0</v>
      </c>
      <c r="AA474" s="278">
        <f t="shared" si="1735"/>
        <v>0</v>
      </c>
      <c r="AB474" s="278">
        <f t="shared" si="1735"/>
        <v>0</v>
      </c>
      <c r="AC474" s="278">
        <f>+AC473/AC472</f>
        <v>0.16</v>
      </c>
      <c r="AD474" s="121" t="e">
        <f>AD473/AD472</f>
        <v>#DIV/0!</v>
      </c>
      <c r="AE474" s="121">
        <f t="shared" ref="AE474" si="1736">AE473/AE472</f>
        <v>1.0000003639693686</v>
      </c>
      <c r="AF474" s="121">
        <f t="shared" ref="AF474" si="1737">AF473/AF472</f>
        <v>1.0000004273125391</v>
      </c>
      <c r="AG474" s="121" t="e">
        <f t="shared" ref="AG474" si="1738">AG473/AG472</f>
        <v>#DIV/0!</v>
      </c>
      <c r="AH474" s="121" t="e">
        <f t="shared" ref="AH474" si="1739">AH473/AH472</f>
        <v>#DIV/0!</v>
      </c>
      <c r="AI474" s="121" t="e">
        <f t="shared" ref="AI474" si="1740">AI473/AI472</f>
        <v>#DIV/0!</v>
      </c>
      <c r="AJ474" s="121" t="e">
        <f t="shared" ref="AJ474" si="1741">AJ473/AJ472</f>
        <v>#DIV/0!</v>
      </c>
      <c r="AK474" s="121" t="e">
        <f t="shared" ref="AK474" si="1742">AK473/AK472</f>
        <v>#DIV/0!</v>
      </c>
      <c r="AL474" s="121" t="e">
        <f t="shared" ref="AL474" si="1743">AL473/AL472</f>
        <v>#DIV/0!</v>
      </c>
      <c r="AM474" s="121" t="e">
        <f t="shared" ref="AM474" si="1744">AM473/AM472</f>
        <v>#DIV/0!</v>
      </c>
      <c r="AN474" s="121" t="e">
        <f t="shared" ref="AN474" si="1745">AN473/AN472</f>
        <v>#DIV/0!</v>
      </c>
      <c r="AO474" s="121" t="e">
        <f t="shared" ref="AO474" si="1746">AO473/AO472</f>
        <v>#DIV/0!</v>
      </c>
      <c r="AP474" s="63"/>
      <c r="AQ474" s="63"/>
      <c r="AR474" s="63"/>
      <c r="AS474" s="63"/>
      <c r="AT474" s="63"/>
      <c r="AU474" s="63"/>
      <c r="AV474" s="63"/>
      <c r="AW474" s="63"/>
      <c r="AX474" s="138"/>
      <c r="AY474" s="138"/>
      <c r="AZ474" s="138"/>
      <c r="BA474" s="138"/>
      <c r="BB474" s="138"/>
      <c r="BC474" s="138"/>
      <c r="BD474" s="138"/>
      <c r="BE474" s="138"/>
      <c r="BF474" s="138"/>
      <c r="BG474" s="138"/>
      <c r="BH474" s="138"/>
      <c r="BI474" s="138"/>
      <c r="BJ474" s="138"/>
      <c r="BK474" s="138"/>
      <c r="BL474" s="138"/>
      <c r="BM474" s="7"/>
    </row>
    <row r="475" spans="1:66" ht="20.100000000000001" customHeight="1" x14ac:dyDescent="0.25">
      <c r="A475" s="39"/>
      <c r="B475" s="65" t="s">
        <v>100</v>
      </c>
      <c r="C475" s="138"/>
      <c r="D475" s="63">
        <f>+D472+1</f>
        <v>156</v>
      </c>
      <c r="E475" s="63">
        <v>109</v>
      </c>
      <c r="F475" s="63">
        <v>8</v>
      </c>
      <c r="G475" s="65" t="s">
        <v>216</v>
      </c>
      <c r="H475" s="63" t="s">
        <v>493</v>
      </c>
      <c r="I475" s="65" t="s">
        <v>52</v>
      </c>
      <c r="J475" s="65" t="s">
        <v>109</v>
      </c>
      <c r="K475" s="62" t="s">
        <v>120</v>
      </c>
      <c r="L475" s="63" t="s">
        <v>453</v>
      </c>
      <c r="M475" s="63" t="s">
        <v>296</v>
      </c>
      <c r="N475" s="66" t="s">
        <v>356</v>
      </c>
      <c r="O475" s="66" t="s">
        <v>357</v>
      </c>
      <c r="P475" s="126" t="s">
        <v>12</v>
      </c>
      <c r="Q475" s="74">
        <v>0.02</v>
      </c>
      <c r="R475" s="74">
        <v>0.02</v>
      </c>
      <c r="S475" s="74">
        <v>0.02</v>
      </c>
      <c r="T475" s="74">
        <v>0.02</v>
      </c>
      <c r="U475" s="74">
        <v>0.02</v>
      </c>
      <c r="V475" s="74">
        <v>0.02</v>
      </c>
      <c r="W475" s="74">
        <v>0.02</v>
      </c>
      <c r="X475" s="74">
        <v>0.02</v>
      </c>
      <c r="Y475" s="74">
        <v>0.02</v>
      </c>
      <c r="Z475" s="74">
        <v>0.02</v>
      </c>
      <c r="AA475" s="74">
        <v>0.02</v>
      </c>
      <c r="AB475" s="74">
        <v>0.03</v>
      </c>
      <c r="AC475" s="295">
        <f>SUM(Q475:AB475)</f>
        <v>0.24999999999999997</v>
      </c>
      <c r="AD475" s="294">
        <f>+Q475</f>
        <v>0.02</v>
      </c>
      <c r="AE475" s="315">
        <f>SUM($Q$10:R475)</f>
        <v>54950.739052191748</v>
      </c>
      <c r="AF475" s="315">
        <f>SUM($Q$10:S475)</f>
        <v>93610.39917959641</v>
      </c>
      <c r="AG475" s="315" t="e">
        <f>SUM($Q$10:T475)</f>
        <v>#DIV/0!</v>
      </c>
      <c r="AH475" s="315" t="e">
        <f>SUM($Q$10:U475)</f>
        <v>#DIV/0!</v>
      </c>
      <c r="AI475" s="315" t="e">
        <f>SUM($Q$10:V475)</f>
        <v>#DIV/0!</v>
      </c>
      <c r="AJ475" s="315" t="e">
        <f>SUM($Q$10:W475)</f>
        <v>#DIV/0!</v>
      </c>
      <c r="AK475" s="315" t="e">
        <f>SUM($Q$10:X475)</f>
        <v>#DIV/0!</v>
      </c>
      <c r="AL475" s="315" t="e">
        <f>SUM($Q$10:Y475)</f>
        <v>#DIV/0!</v>
      </c>
      <c r="AM475" s="315" t="e">
        <f>SUM($Q$10:Z475)</f>
        <v>#DIV/0!</v>
      </c>
      <c r="AN475" s="315" t="e">
        <f>SUM($Q$10:AA475)</f>
        <v>#DIV/0!</v>
      </c>
      <c r="AO475" s="315" t="e">
        <f>SUM($Q$10:AB475)</f>
        <v>#DIV/0!</v>
      </c>
      <c r="AP475" s="63"/>
      <c r="AQ475" s="63"/>
      <c r="AR475" s="63"/>
      <c r="AS475" s="63"/>
      <c r="AT475" s="63"/>
      <c r="AU475" s="63"/>
      <c r="AV475" s="63"/>
      <c r="AW475" s="63"/>
      <c r="AX475" s="138"/>
      <c r="AY475" s="138"/>
      <c r="AZ475" s="138"/>
      <c r="BA475" s="138"/>
      <c r="BB475" s="138"/>
      <c r="BC475" s="138"/>
      <c r="BD475" s="138"/>
      <c r="BE475" s="138"/>
      <c r="BF475" s="138"/>
      <c r="BG475" s="138"/>
      <c r="BH475" s="138"/>
      <c r="BI475" s="138"/>
      <c r="BJ475" s="138"/>
      <c r="BK475" s="138"/>
      <c r="BL475" s="138"/>
      <c r="BM475" s="7"/>
      <c r="BN475" s="26"/>
    </row>
    <row r="476" spans="1:66" s="52" customFormat="1" ht="20.100000000000001" customHeight="1" x14ac:dyDescent="0.25">
      <c r="A476" s="39"/>
      <c r="B476" s="65"/>
      <c r="C476" s="138"/>
      <c r="D476" s="63"/>
      <c r="E476" s="63"/>
      <c r="F476" s="63"/>
      <c r="G476" s="65" t="s">
        <v>216</v>
      </c>
      <c r="H476" s="63"/>
      <c r="I476" s="65"/>
      <c r="J476" s="65"/>
      <c r="K476" s="62" t="s">
        <v>120</v>
      </c>
      <c r="L476" s="63" t="s">
        <v>453</v>
      </c>
      <c r="M476" s="63" t="s">
        <v>296</v>
      </c>
      <c r="N476" s="66" t="s">
        <v>356</v>
      </c>
      <c r="O476" s="66" t="s">
        <v>357</v>
      </c>
      <c r="P476" s="126" t="s">
        <v>13</v>
      </c>
      <c r="Q476" s="74">
        <v>0.02</v>
      </c>
      <c r="R476" s="74">
        <v>0.02</v>
      </c>
      <c r="S476" s="74">
        <v>0.02</v>
      </c>
      <c r="T476" s="124"/>
      <c r="U476" s="124"/>
      <c r="V476" s="124"/>
      <c r="W476" s="124"/>
      <c r="X476" s="124"/>
      <c r="Y476" s="124"/>
      <c r="Z476" s="367"/>
      <c r="AA476" s="124"/>
      <c r="AB476" s="124"/>
      <c r="AC476" s="295">
        <f>SUM(Q476:AB476)</f>
        <v>0.06</v>
      </c>
      <c r="AD476" s="294">
        <f>+Q476</f>
        <v>0.02</v>
      </c>
      <c r="AE476" s="315">
        <f>SUM($Q$11:R476)</f>
        <v>54950.779052191741</v>
      </c>
      <c r="AF476" s="315">
        <f>SUM($Q$11:S476)</f>
        <v>93610.459179596422</v>
      </c>
      <c r="AG476" s="315" t="e">
        <f>SUM($Q$11:T476)</f>
        <v>#DIV/0!</v>
      </c>
      <c r="AH476" s="315" t="e">
        <f>SUM($Q$11:U476)</f>
        <v>#DIV/0!</v>
      </c>
      <c r="AI476" s="315" t="e">
        <f>SUM($Q$11:V476)</f>
        <v>#DIV/0!</v>
      </c>
      <c r="AJ476" s="315" t="e">
        <f>SUM($Q$11:W476)</f>
        <v>#DIV/0!</v>
      </c>
      <c r="AK476" s="315" t="e">
        <f>SUM($Q$11:X476)</f>
        <v>#DIV/0!</v>
      </c>
      <c r="AL476" s="315" t="e">
        <f>SUM($Q$11:Y476)</f>
        <v>#DIV/0!</v>
      </c>
      <c r="AM476" s="315" t="e">
        <f>SUM($Q$11:Z476)</f>
        <v>#DIV/0!</v>
      </c>
      <c r="AN476" s="315" t="e">
        <f>SUM($Q$11:AA476)</f>
        <v>#DIV/0!</v>
      </c>
      <c r="AO476" s="315" t="e">
        <f>SUM($Q$11:AB476)</f>
        <v>#DIV/0!</v>
      </c>
      <c r="AP476" s="63" t="s">
        <v>908</v>
      </c>
      <c r="AQ476" s="443" t="s">
        <v>909</v>
      </c>
      <c r="AR476" s="63" t="s">
        <v>910</v>
      </c>
      <c r="AS476" s="444" t="s">
        <v>911</v>
      </c>
      <c r="AT476" s="63" t="s">
        <v>912</v>
      </c>
      <c r="AU476" s="445" t="s">
        <v>1217</v>
      </c>
      <c r="AV476" s="63"/>
      <c r="AW476" s="63"/>
      <c r="AX476" s="138"/>
      <c r="AY476" s="138"/>
      <c r="AZ476" s="138"/>
      <c r="BA476" s="138"/>
      <c r="BB476" s="138"/>
      <c r="BC476" s="138"/>
      <c r="BD476" s="138"/>
      <c r="BE476" s="138"/>
      <c r="BF476" s="138"/>
      <c r="BG476" s="138"/>
      <c r="BH476" s="138"/>
      <c r="BI476" s="138"/>
      <c r="BJ476" s="138"/>
      <c r="BK476" s="138"/>
      <c r="BL476" s="138"/>
      <c r="BM476" s="7"/>
    </row>
    <row r="477" spans="1:66" s="52" customFormat="1" ht="20.100000000000001" customHeight="1" thickBot="1" x14ac:dyDescent="0.3">
      <c r="A477" s="100"/>
      <c r="B477" s="115"/>
      <c r="C477" s="101"/>
      <c r="D477" s="103"/>
      <c r="E477" s="103"/>
      <c r="F477" s="103"/>
      <c r="G477" s="115" t="s">
        <v>216</v>
      </c>
      <c r="H477" s="103"/>
      <c r="I477" s="115"/>
      <c r="J477" s="115"/>
      <c r="K477" s="225" t="s">
        <v>120</v>
      </c>
      <c r="L477" s="103" t="s">
        <v>453</v>
      </c>
      <c r="M477" s="103" t="s">
        <v>296</v>
      </c>
      <c r="N477" s="234" t="s">
        <v>356</v>
      </c>
      <c r="O477" s="234" t="s">
        <v>357</v>
      </c>
      <c r="P477" s="263" t="s">
        <v>14</v>
      </c>
      <c r="Q477" s="264">
        <f t="shared" ref="Q477:AB477" si="1747">+Q476/Q475</f>
        <v>1</v>
      </c>
      <c r="R477" s="264">
        <f t="shared" si="1747"/>
        <v>1</v>
      </c>
      <c r="S477" s="264">
        <f t="shared" si="1747"/>
        <v>1</v>
      </c>
      <c r="T477" s="264">
        <f t="shared" si="1747"/>
        <v>0</v>
      </c>
      <c r="U477" s="264">
        <f t="shared" si="1747"/>
        <v>0</v>
      </c>
      <c r="V477" s="264">
        <f t="shared" si="1747"/>
        <v>0</v>
      </c>
      <c r="W477" s="264">
        <f t="shared" si="1747"/>
        <v>0</v>
      </c>
      <c r="X477" s="264">
        <f t="shared" si="1747"/>
        <v>0</v>
      </c>
      <c r="Y477" s="264">
        <f t="shared" si="1747"/>
        <v>0</v>
      </c>
      <c r="Z477" s="264">
        <f t="shared" si="1747"/>
        <v>0</v>
      </c>
      <c r="AA477" s="264">
        <f t="shared" si="1747"/>
        <v>0</v>
      </c>
      <c r="AB477" s="264">
        <f t="shared" si="1747"/>
        <v>0</v>
      </c>
      <c r="AC477" s="264">
        <f>+AC476/AC475</f>
        <v>0.24000000000000002</v>
      </c>
      <c r="AD477" s="404">
        <f>AD476/AD475</f>
        <v>1</v>
      </c>
      <c r="AE477" s="404">
        <f t="shared" ref="AE477" si="1748">AE476/AE475</f>
        <v>1.0000007279246956</v>
      </c>
      <c r="AF477" s="404">
        <f t="shared" ref="AF477" si="1749">AF476/AF475</f>
        <v>1.0000006409544295</v>
      </c>
      <c r="AG477" s="404" t="e">
        <f t="shared" ref="AG477" si="1750">AG476/AG475</f>
        <v>#DIV/0!</v>
      </c>
      <c r="AH477" s="404" t="e">
        <f t="shared" ref="AH477" si="1751">AH476/AH475</f>
        <v>#DIV/0!</v>
      </c>
      <c r="AI477" s="404" t="e">
        <f t="shared" ref="AI477" si="1752">AI476/AI475</f>
        <v>#DIV/0!</v>
      </c>
      <c r="AJ477" s="404" t="e">
        <f t="shared" ref="AJ477" si="1753">AJ476/AJ475</f>
        <v>#DIV/0!</v>
      </c>
      <c r="AK477" s="404" t="e">
        <f t="shared" ref="AK477" si="1754">AK476/AK475</f>
        <v>#DIV/0!</v>
      </c>
      <c r="AL477" s="404" t="e">
        <f t="shared" ref="AL477" si="1755">AL476/AL475</f>
        <v>#DIV/0!</v>
      </c>
      <c r="AM477" s="404" t="e">
        <f t="shared" ref="AM477" si="1756">AM476/AM475</f>
        <v>#DIV/0!</v>
      </c>
      <c r="AN477" s="404" t="e">
        <f t="shared" ref="AN477" si="1757">AN476/AN475</f>
        <v>#DIV/0!</v>
      </c>
      <c r="AO477" s="404" t="e">
        <f t="shared" ref="AO477" si="1758">AO476/AO475</f>
        <v>#DIV/0!</v>
      </c>
      <c r="AP477" s="103"/>
      <c r="AQ477" s="103"/>
      <c r="AR477" s="103"/>
      <c r="AS477" s="103"/>
      <c r="AT477" s="103"/>
      <c r="AU477" s="103"/>
      <c r="AV477" s="103"/>
      <c r="AW477" s="103"/>
      <c r="AX477" s="138"/>
      <c r="AY477" s="138"/>
      <c r="AZ477" s="138"/>
      <c r="BA477" s="138"/>
      <c r="BB477" s="138"/>
      <c r="BC477" s="138"/>
      <c r="BD477" s="138"/>
      <c r="BE477" s="138"/>
      <c r="BF477" s="138"/>
      <c r="BG477" s="138"/>
      <c r="BH477" s="138"/>
      <c r="BI477" s="138"/>
      <c r="BJ477" s="138"/>
      <c r="BK477" s="138"/>
      <c r="BL477" s="138"/>
      <c r="BM477" s="7"/>
    </row>
    <row r="478" spans="1:66" ht="20.100000000000001" customHeight="1" x14ac:dyDescent="0.25">
      <c r="A478" s="108"/>
      <c r="B478" s="112" t="s">
        <v>100</v>
      </c>
      <c r="C478" s="82" t="s">
        <v>69</v>
      </c>
      <c r="D478" s="84">
        <f>+D475+1</f>
        <v>157</v>
      </c>
      <c r="E478" s="84">
        <v>19</v>
      </c>
      <c r="F478" s="84">
        <v>9</v>
      </c>
      <c r="G478" s="446" t="s">
        <v>495</v>
      </c>
      <c r="H478" s="236">
        <f>+$H$489/4</f>
        <v>6.25E-2</v>
      </c>
      <c r="I478" s="112" t="s">
        <v>52</v>
      </c>
      <c r="J478" s="112" t="s">
        <v>109</v>
      </c>
      <c r="K478" s="83" t="s">
        <v>121</v>
      </c>
      <c r="L478" s="84" t="s">
        <v>76</v>
      </c>
      <c r="M478" s="84" t="s">
        <v>296</v>
      </c>
      <c r="N478" s="237" t="s">
        <v>356</v>
      </c>
      <c r="O478" s="237" t="s">
        <v>357</v>
      </c>
      <c r="P478" s="217" t="s">
        <v>12</v>
      </c>
      <c r="Q478" s="330">
        <f t="shared" ref="Q478:S479" si="1759">(+$H$489/4)/3</f>
        <v>2.0833333333333332E-2</v>
      </c>
      <c r="R478" s="330">
        <f t="shared" si="1759"/>
        <v>2.0833333333333332E-2</v>
      </c>
      <c r="S478" s="330">
        <f t="shared" si="1759"/>
        <v>2.0833333333333332E-2</v>
      </c>
      <c r="T478" s="394"/>
      <c r="U478" s="394"/>
      <c r="V478" s="394"/>
      <c r="W478" s="394"/>
      <c r="X478" s="394"/>
      <c r="Y478" s="394"/>
      <c r="Z478" s="395"/>
      <c r="AA478" s="394"/>
      <c r="AB478" s="394"/>
      <c r="AC478" s="312">
        <f>SUM(Q478:AB478)</f>
        <v>6.25E-2</v>
      </c>
      <c r="AD478" s="313">
        <f>+Q478</f>
        <v>2.0833333333333332E-2</v>
      </c>
      <c r="AE478" s="314">
        <f>SUM($Q$10:R478)</f>
        <v>54952.820718858413</v>
      </c>
      <c r="AF478" s="314">
        <f>SUM($Q$10:S478)</f>
        <v>93613.521679596408</v>
      </c>
      <c r="AG478" s="314" t="e">
        <f>SUM($Q$10:T478)</f>
        <v>#DIV/0!</v>
      </c>
      <c r="AH478" s="314" t="e">
        <f>SUM($Q$10:U478)</f>
        <v>#DIV/0!</v>
      </c>
      <c r="AI478" s="314" t="e">
        <f>SUM($Q$10:V478)</f>
        <v>#DIV/0!</v>
      </c>
      <c r="AJ478" s="314" t="e">
        <f>SUM($Q$10:W478)</f>
        <v>#DIV/0!</v>
      </c>
      <c r="AK478" s="314" t="e">
        <f>SUM($Q$10:X478)</f>
        <v>#DIV/0!</v>
      </c>
      <c r="AL478" s="314" t="e">
        <f>SUM($Q$10:Y478)</f>
        <v>#DIV/0!</v>
      </c>
      <c r="AM478" s="314" t="e">
        <f>SUM($Q$10:Z478)</f>
        <v>#DIV/0!</v>
      </c>
      <c r="AN478" s="314" t="e">
        <f>SUM($Q$10:AA478)</f>
        <v>#DIV/0!</v>
      </c>
      <c r="AO478" s="314" t="e">
        <f>SUM($Q$10:AB478)</f>
        <v>#DIV/0!</v>
      </c>
      <c r="AP478" s="84"/>
      <c r="AQ478" s="84"/>
      <c r="AR478" s="84"/>
      <c r="AS478" s="84"/>
      <c r="AT478" s="84"/>
      <c r="AU478" s="84"/>
      <c r="AV478" s="84"/>
      <c r="AW478" s="254"/>
      <c r="AX478" s="224"/>
      <c r="AY478" s="138"/>
      <c r="AZ478" s="138"/>
      <c r="BA478" s="138"/>
      <c r="BB478" s="138"/>
      <c r="BC478" s="138"/>
      <c r="BD478" s="138"/>
      <c r="BE478" s="138"/>
      <c r="BF478" s="138"/>
      <c r="BG478" s="138"/>
      <c r="BH478" s="138"/>
      <c r="BI478" s="138"/>
      <c r="BJ478" s="138"/>
      <c r="BK478" s="138"/>
      <c r="BL478" s="138"/>
      <c r="BM478" s="7"/>
      <c r="BN478" s="26"/>
    </row>
    <row r="479" spans="1:66" s="52" customFormat="1" ht="20.100000000000001" customHeight="1" x14ac:dyDescent="0.25">
      <c r="A479" s="39"/>
      <c r="B479" s="65"/>
      <c r="C479" s="44" t="s">
        <v>69</v>
      </c>
      <c r="D479" s="65"/>
      <c r="E479" s="65"/>
      <c r="F479" s="63"/>
      <c r="G479" s="365" t="s">
        <v>495</v>
      </c>
      <c r="H479" s="63"/>
      <c r="I479" s="65"/>
      <c r="J479" s="65"/>
      <c r="K479" s="64" t="s">
        <v>121</v>
      </c>
      <c r="L479" s="63" t="s">
        <v>76</v>
      </c>
      <c r="M479" s="63" t="s">
        <v>296</v>
      </c>
      <c r="N479" s="66" t="s">
        <v>356</v>
      </c>
      <c r="O479" s="66" t="s">
        <v>357</v>
      </c>
      <c r="P479" s="126" t="s">
        <v>13</v>
      </c>
      <c r="Q479" s="296">
        <f t="shared" si="1759"/>
        <v>2.0833333333333332E-2</v>
      </c>
      <c r="R479" s="296">
        <f t="shared" si="1759"/>
        <v>2.0833333333333332E-2</v>
      </c>
      <c r="S479" s="296">
        <f t="shared" si="1759"/>
        <v>2.0833333333333332E-2</v>
      </c>
      <c r="T479" s="124"/>
      <c r="U479" s="124"/>
      <c r="V479" s="124"/>
      <c r="W479" s="124"/>
      <c r="X479" s="124"/>
      <c r="Y479" s="124"/>
      <c r="Z479" s="367"/>
      <c r="AA479" s="124"/>
      <c r="AB479" s="124"/>
      <c r="AC479" s="295">
        <f>SUM(Q479:AB479)</f>
        <v>6.25E-2</v>
      </c>
      <c r="AD479" s="294">
        <f>+Q479</f>
        <v>2.0833333333333332E-2</v>
      </c>
      <c r="AE479" s="315">
        <f>SUM($Q$11:R479)</f>
        <v>54952.862385525084</v>
      </c>
      <c r="AF479" s="315">
        <f>SUM($Q$11:S479)</f>
        <v>93613.584179596393</v>
      </c>
      <c r="AG479" s="315" t="e">
        <f>SUM($Q$11:T479)</f>
        <v>#DIV/0!</v>
      </c>
      <c r="AH479" s="315" t="e">
        <f>SUM($Q$11:U479)</f>
        <v>#DIV/0!</v>
      </c>
      <c r="AI479" s="315" t="e">
        <f>SUM($Q$11:V479)</f>
        <v>#DIV/0!</v>
      </c>
      <c r="AJ479" s="315" t="e">
        <f>SUM($Q$11:W479)</f>
        <v>#DIV/0!</v>
      </c>
      <c r="AK479" s="315" t="e">
        <f>SUM($Q$11:X479)</f>
        <v>#DIV/0!</v>
      </c>
      <c r="AL479" s="315" t="e">
        <f>SUM($Q$11:Y479)</f>
        <v>#DIV/0!</v>
      </c>
      <c r="AM479" s="315" t="e">
        <f>SUM($Q$11:Z479)</f>
        <v>#DIV/0!</v>
      </c>
      <c r="AN479" s="315" t="e">
        <f>SUM($Q$11:AA479)</f>
        <v>#DIV/0!</v>
      </c>
      <c r="AO479" s="315" t="e">
        <f>SUM($Q$11:AB479)</f>
        <v>#DIV/0!</v>
      </c>
      <c r="AP479" s="127" t="s">
        <v>508</v>
      </c>
      <c r="AQ479" s="127" t="s">
        <v>509</v>
      </c>
      <c r="AR479" s="127" t="s">
        <v>510</v>
      </c>
      <c r="AS479" s="127" t="s">
        <v>511</v>
      </c>
      <c r="AT479" s="63" t="s">
        <v>913</v>
      </c>
      <c r="AU479" s="63" t="s">
        <v>914</v>
      </c>
      <c r="AV479" s="63"/>
      <c r="AW479" s="255"/>
      <c r="AX479" s="224"/>
      <c r="AY479" s="138"/>
      <c r="AZ479" s="138"/>
      <c r="BA479" s="138"/>
      <c r="BB479" s="138"/>
      <c r="BC479" s="138"/>
      <c r="BD479" s="138"/>
      <c r="BE479" s="138"/>
      <c r="BF479" s="138"/>
      <c r="BG479" s="138"/>
      <c r="BH479" s="138"/>
      <c r="BI479" s="138"/>
      <c r="BJ479" s="138"/>
      <c r="BK479" s="138"/>
      <c r="BL479" s="138"/>
      <c r="BM479" s="7"/>
    </row>
    <row r="480" spans="1:66" s="52" customFormat="1" ht="20.100000000000001" customHeight="1" x14ac:dyDescent="0.25">
      <c r="A480" s="39"/>
      <c r="B480" s="65"/>
      <c r="C480" s="44" t="s">
        <v>69</v>
      </c>
      <c r="D480" s="65"/>
      <c r="E480" s="65"/>
      <c r="F480" s="63"/>
      <c r="G480" s="365" t="s">
        <v>495</v>
      </c>
      <c r="H480" s="63"/>
      <c r="I480" s="65"/>
      <c r="J480" s="65"/>
      <c r="K480" s="64" t="s">
        <v>121</v>
      </c>
      <c r="L480" s="63" t="s">
        <v>76</v>
      </c>
      <c r="M480" s="63" t="s">
        <v>296</v>
      </c>
      <c r="N480" s="66" t="s">
        <v>356</v>
      </c>
      <c r="O480" s="66" t="s">
        <v>357</v>
      </c>
      <c r="P480" s="126" t="s">
        <v>14</v>
      </c>
      <c r="Q480" s="278">
        <f t="shared" ref="Q480:AB480" si="1760">+Q479/Q478</f>
        <v>1</v>
      </c>
      <c r="R480" s="278">
        <f t="shared" si="1760"/>
        <v>1</v>
      </c>
      <c r="S480" s="278">
        <f t="shared" si="1760"/>
        <v>1</v>
      </c>
      <c r="T480" s="278" t="e">
        <f t="shared" si="1760"/>
        <v>#DIV/0!</v>
      </c>
      <c r="U480" s="278" t="e">
        <f t="shared" si="1760"/>
        <v>#DIV/0!</v>
      </c>
      <c r="V480" s="278" t="e">
        <f t="shared" si="1760"/>
        <v>#DIV/0!</v>
      </c>
      <c r="W480" s="278" t="e">
        <f t="shared" si="1760"/>
        <v>#DIV/0!</v>
      </c>
      <c r="X480" s="278" t="e">
        <f t="shared" si="1760"/>
        <v>#DIV/0!</v>
      </c>
      <c r="Y480" s="278" t="e">
        <f t="shared" si="1760"/>
        <v>#DIV/0!</v>
      </c>
      <c r="Z480" s="278" t="e">
        <f t="shared" si="1760"/>
        <v>#DIV/0!</v>
      </c>
      <c r="AA480" s="278" t="e">
        <f t="shared" si="1760"/>
        <v>#DIV/0!</v>
      </c>
      <c r="AB480" s="278" t="e">
        <f t="shared" si="1760"/>
        <v>#DIV/0!</v>
      </c>
      <c r="AC480" s="278">
        <f>+AC479/AC478</f>
        <v>1</v>
      </c>
      <c r="AD480" s="121">
        <f>AD479/AD478</f>
        <v>1</v>
      </c>
      <c r="AE480" s="121">
        <f t="shared" ref="AE480" si="1761">AE479/AE478</f>
        <v>1.0000007582261679</v>
      </c>
      <c r="AF480" s="121">
        <f t="shared" ref="AF480" si="1762">AF479/AF478</f>
        <v>1.000000667638594</v>
      </c>
      <c r="AG480" s="121" t="e">
        <f t="shared" ref="AG480" si="1763">AG479/AG478</f>
        <v>#DIV/0!</v>
      </c>
      <c r="AH480" s="121" t="e">
        <f t="shared" ref="AH480" si="1764">AH479/AH478</f>
        <v>#DIV/0!</v>
      </c>
      <c r="AI480" s="121" t="e">
        <f t="shared" ref="AI480" si="1765">AI479/AI478</f>
        <v>#DIV/0!</v>
      </c>
      <c r="AJ480" s="121" t="e">
        <f t="shared" ref="AJ480" si="1766">AJ479/AJ478</f>
        <v>#DIV/0!</v>
      </c>
      <c r="AK480" s="121" t="e">
        <f t="shared" ref="AK480" si="1767">AK479/AK478</f>
        <v>#DIV/0!</v>
      </c>
      <c r="AL480" s="121" t="e">
        <f t="shared" ref="AL480" si="1768">AL479/AL478</f>
        <v>#DIV/0!</v>
      </c>
      <c r="AM480" s="121" t="e">
        <f t="shared" ref="AM480" si="1769">AM479/AM478</f>
        <v>#DIV/0!</v>
      </c>
      <c r="AN480" s="121" t="e">
        <f t="shared" ref="AN480" si="1770">AN479/AN478</f>
        <v>#DIV/0!</v>
      </c>
      <c r="AO480" s="121" t="e">
        <f t="shared" ref="AO480" si="1771">AO479/AO478</f>
        <v>#DIV/0!</v>
      </c>
      <c r="AP480" s="63"/>
      <c r="AQ480" s="63"/>
      <c r="AR480" s="63"/>
      <c r="AS480" s="63"/>
      <c r="AT480" s="63"/>
      <c r="AU480" s="63"/>
      <c r="AV480" s="63"/>
      <c r="AW480" s="255"/>
      <c r="AX480" s="224"/>
      <c r="AY480" s="138"/>
      <c r="AZ480" s="138"/>
      <c r="BA480" s="138"/>
      <c r="BB480" s="138"/>
      <c r="BC480" s="138"/>
      <c r="BD480" s="138"/>
      <c r="BE480" s="138"/>
      <c r="BF480" s="138"/>
      <c r="BG480" s="138"/>
      <c r="BH480" s="138"/>
      <c r="BI480" s="138"/>
      <c r="BJ480" s="138"/>
      <c r="BK480" s="138"/>
      <c r="BL480" s="138"/>
      <c r="BM480" s="7"/>
      <c r="BN480" s="52">
        <v>39</v>
      </c>
    </row>
    <row r="481" spans="1:66" s="52" customFormat="1" ht="20.100000000000001" customHeight="1" x14ac:dyDescent="0.25">
      <c r="A481" s="39"/>
      <c r="B481" s="65"/>
      <c r="C481" s="44" t="s">
        <v>69</v>
      </c>
      <c r="D481" s="63">
        <f>+D478+1</f>
        <v>158</v>
      </c>
      <c r="E481" s="63">
        <v>20</v>
      </c>
      <c r="F481" s="63">
        <v>10</v>
      </c>
      <c r="G481" s="65" t="s">
        <v>496</v>
      </c>
      <c r="H481" s="175">
        <f>+$H$489/4</f>
        <v>6.25E-2</v>
      </c>
      <c r="I481" s="65"/>
      <c r="J481" s="65"/>
      <c r="K481" s="64" t="s">
        <v>121</v>
      </c>
      <c r="L481" s="63" t="s">
        <v>76</v>
      </c>
      <c r="M481" s="63" t="s">
        <v>296</v>
      </c>
      <c r="N481" s="66" t="s">
        <v>356</v>
      </c>
      <c r="O481" s="66" t="s">
        <v>357</v>
      </c>
      <c r="P481" s="126" t="s">
        <v>12</v>
      </c>
      <c r="Q481" s="121">
        <v>0</v>
      </c>
      <c r="R481" s="121">
        <v>0</v>
      </c>
      <c r="S481" s="121">
        <v>0</v>
      </c>
      <c r="T481" s="296">
        <v>1.04E-2</v>
      </c>
      <c r="U481" s="296">
        <v>1.04E-2</v>
      </c>
      <c r="V481" s="296">
        <v>1.04E-2</v>
      </c>
      <c r="W481" s="296">
        <v>1.04E-2</v>
      </c>
      <c r="X481" s="296">
        <v>1.04E-2</v>
      </c>
      <c r="Y481" s="296">
        <v>1.0500000000000001E-2</v>
      </c>
      <c r="Z481" s="121"/>
      <c r="AA481" s="121"/>
      <c r="AB481" s="121"/>
      <c r="AC481" s="295">
        <f>SUM(Q481:AB481)</f>
        <v>6.25E-2</v>
      </c>
      <c r="AD481" s="294">
        <f>+Q481</f>
        <v>0</v>
      </c>
      <c r="AE481" s="315">
        <f>SUM($Q$10:R481)</f>
        <v>54954.862385525084</v>
      </c>
      <c r="AF481" s="315">
        <f>SUM($Q$10:S481)</f>
        <v>93616.584179596393</v>
      </c>
      <c r="AG481" s="315" t="e">
        <f>SUM($Q$10:T481)</f>
        <v>#DIV/0!</v>
      </c>
      <c r="AH481" s="315" t="e">
        <f>SUM($Q$10:U481)</f>
        <v>#DIV/0!</v>
      </c>
      <c r="AI481" s="315" t="e">
        <f>SUM($Q$10:V481)</f>
        <v>#DIV/0!</v>
      </c>
      <c r="AJ481" s="315" t="e">
        <f>SUM($Q$10:W481)</f>
        <v>#DIV/0!</v>
      </c>
      <c r="AK481" s="315" t="e">
        <f>SUM($Q$10:X481)</f>
        <v>#DIV/0!</v>
      </c>
      <c r="AL481" s="315" t="e">
        <f>SUM($Q$10:Y481)</f>
        <v>#DIV/0!</v>
      </c>
      <c r="AM481" s="315" t="e">
        <f>SUM($Q$10:Z481)</f>
        <v>#DIV/0!</v>
      </c>
      <c r="AN481" s="315" t="e">
        <f>SUM($Q$10:AA481)</f>
        <v>#DIV/0!</v>
      </c>
      <c r="AO481" s="315" t="e">
        <f>SUM($Q$10:AB481)</f>
        <v>#DIV/0!</v>
      </c>
      <c r="AP481" s="63"/>
      <c r="AQ481" s="63"/>
      <c r="AR481" s="63"/>
      <c r="AS481" s="63"/>
      <c r="AT481" s="63"/>
      <c r="AU481" s="63"/>
      <c r="AV481" s="63"/>
      <c r="AW481" s="255"/>
      <c r="AX481" s="224"/>
      <c r="AY481" s="138"/>
      <c r="AZ481" s="138"/>
      <c r="BA481" s="138"/>
      <c r="BB481" s="138"/>
      <c r="BC481" s="138"/>
      <c r="BD481" s="138"/>
      <c r="BE481" s="138"/>
      <c r="BF481" s="138"/>
      <c r="BG481" s="138"/>
      <c r="BH481" s="138"/>
      <c r="BI481" s="138"/>
      <c r="BJ481" s="138"/>
      <c r="BK481" s="138"/>
      <c r="BL481" s="138"/>
      <c r="BM481" s="7"/>
    </row>
    <row r="482" spans="1:66" s="52" customFormat="1" ht="20.100000000000001" customHeight="1" x14ac:dyDescent="0.25">
      <c r="A482" s="39"/>
      <c r="B482" s="65"/>
      <c r="C482" s="44" t="s">
        <v>69</v>
      </c>
      <c r="D482" s="65"/>
      <c r="E482" s="65"/>
      <c r="F482" s="63"/>
      <c r="G482" s="65" t="s">
        <v>496</v>
      </c>
      <c r="H482" s="63"/>
      <c r="I482" s="65"/>
      <c r="J482" s="65"/>
      <c r="K482" s="64" t="s">
        <v>121</v>
      </c>
      <c r="L482" s="63" t="s">
        <v>76</v>
      </c>
      <c r="M482" s="63" t="s">
        <v>296</v>
      </c>
      <c r="N482" s="66" t="s">
        <v>356</v>
      </c>
      <c r="O482" s="66" t="s">
        <v>357</v>
      </c>
      <c r="P482" s="126" t="s">
        <v>13</v>
      </c>
      <c r="Q482" s="121">
        <v>0</v>
      </c>
      <c r="R482" s="121">
        <v>0</v>
      </c>
      <c r="S482" s="121">
        <v>0</v>
      </c>
      <c r="T482" s="296" t="s">
        <v>15</v>
      </c>
      <c r="U482" s="296" t="s">
        <v>15</v>
      </c>
      <c r="V482" s="296" t="s">
        <v>15</v>
      </c>
      <c r="W482" s="121"/>
      <c r="X482" s="121"/>
      <c r="Y482" s="121"/>
      <c r="Z482" s="121"/>
      <c r="AA482" s="121"/>
      <c r="AB482" s="121"/>
      <c r="AC482" s="295">
        <f>SUM(Q482:AB482)</f>
        <v>0</v>
      </c>
      <c r="AD482" s="294">
        <f>+Q482</f>
        <v>0</v>
      </c>
      <c r="AE482" s="315">
        <f>SUM($Q$11:R482)</f>
        <v>54954.862385525084</v>
      </c>
      <c r="AF482" s="315">
        <f>SUM($Q$11:S482)</f>
        <v>93616.584179596393</v>
      </c>
      <c r="AG482" s="315" t="e">
        <f>SUM($Q$11:T482)</f>
        <v>#DIV/0!</v>
      </c>
      <c r="AH482" s="315" t="e">
        <f>SUM($Q$11:U482)</f>
        <v>#DIV/0!</v>
      </c>
      <c r="AI482" s="315" t="e">
        <f>SUM($Q$11:V482)</f>
        <v>#DIV/0!</v>
      </c>
      <c r="AJ482" s="315" t="e">
        <f>SUM($Q$11:W482)</f>
        <v>#DIV/0!</v>
      </c>
      <c r="AK482" s="315" t="e">
        <f>SUM($Q$11:X482)</f>
        <v>#DIV/0!</v>
      </c>
      <c r="AL482" s="315" t="e">
        <f>SUM($Q$11:Y482)</f>
        <v>#DIV/0!</v>
      </c>
      <c r="AM482" s="315" t="e">
        <f>SUM($Q$11:Z482)</f>
        <v>#DIV/0!</v>
      </c>
      <c r="AN482" s="315" t="e">
        <f>SUM($Q$11:AA482)</f>
        <v>#DIV/0!</v>
      </c>
      <c r="AO482" s="315" t="e">
        <f>SUM($Q$11:AB482)</f>
        <v>#DIV/0!</v>
      </c>
      <c r="AP482" s="63" t="s">
        <v>915</v>
      </c>
      <c r="AQ482" s="74" t="s">
        <v>888</v>
      </c>
      <c r="AR482" s="63" t="s">
        <v>915</v>
      </c>
      <c r="AS482" s="74" t="s">
        <v>888</v>
      </c>
      <c r="AT482" s="63" t="s">
        <v>915</v>
      </c>
      <c r="AU482" s="74" t="s">
        <v>888</v>
      </c>
      <c r="AV482" s="63"/>
      <c r="AW482" s="255"/>
      <c r="AX482" s="224"/>
      <c r="AY482" s="138"/>
      <c r="AZ482" s="138"/>
      <c r="BA482" s="138"/>
      <c r="BB482" s="138"/>
      <c r="BC482" s="138"/>
      <c r="BD482" s="138"/>
      <c r="BE482" s="138"/>
      <c r="BF482" s="138"/>
      <c r="BG482" s="138"/>
      <c r="BH482" s="138"/>
      <c r="BI482" s="138"/>
      <c r="BJ482" s="138"/>
      <c r="BK482" s="138"/>
      <c r="BL482" s="138"/>
      <c r="BM482" s="7"/>
    </row>
    <row r="483" spans="1:66" s="52" customFormat="1" ht="20.100000000000001" customHeight="1" x14ac:dyDescent="0.25">
      <c r="A483" s="39"/>
      <c r="B483" s="65"/>
      <c r="C483" s="44" t="s">
        <v>69</v>
      </c>
      <c r="D483" s="65"/>
      <c r="E483" s="65"/>
      <c r="F483" s="63"/>
      <c r="G483" s="65" t="s">
        <v>496</v>
      </c>
      <c r="H483" s="63"/>
      <c r="I483" s="65"/>
      <c r="J483" s="65"/>
      <c r="K483" s="64" t="s">
        <v>121</v>
      </c>
      <c r="L483" s="63" t="s">
        <v>76</v>
      </c>
      <c r="M483" s="63" t="s">
        <v>296</v>
      </c>
      <c r="N483" s="66" t="s">
        <v>356</v>
      </c>
      <c r="O483" s="66" t="s">
        <v>357</v>
      </c>
      <c r="P483" s="126" t="s">
        <v>14</v>
      </c>
      <c r="Q483" s="278">
        <v>0</v>
      </c>
      <c r="R483" s="278">
        <v>0</v>
      </c>
      <c r="S483" s="278">
        <v>0</v>
      </c>
      <c r="T483" s="278" t="e">
        <f t="shared" ref="T483:AB483" si="1772">+T482/T481</f>
        <v>#VALUE!</v>
      </c>
      <c r="U483" s="278" t="e">
        <f t="shared" si="1772"/>
        <v>#VALUE!</v>
      </c>
      <c r="V483" s="278" t="e">
        <f t="shared" si="1772"/>
        <v>#VALUE!</v>
      </c>
      <c r="W483" s="278">
        <f t="shared" si="1772"/>
        <v>0</v>
      </c>
      <c r="X483" s="278">
        <f t="shared" si="1772"/>
        <v>0</v>
      </c>
      <c r="Y483" s="278">
        <f t="shared" si="1772"/>
        <v>0</v>
      </c>
      <c r="Z483" s="278" t="e">
        <f t="shared" si="1772"/>
        <v>#DIV/0!</v>
      </c>
      <c r="AA483" s="278" t="e">
        <f t="shared" si="1772"/>
        <v>#DIV/0!</v>
      </c>
      <c r="AB483" s="278" t="e">
        <f t="shared" si="1772"/>
        <v>#DIV/0!</v>
      </c>
      <c r="AC483" s="278">
        <f>+AC482/AC481</f>
        <v>0</v>
      </c>
      <c r="AD483" s="121" t="e">
        <f>AD482/AD481</f>
        <v>#DIV/0!</v>
      </c>
      <c r="AE483" s="121">
        <f t="shared" ref="AE483" si="1773">AE482/AE481</f>
        <v>1</v>
      </c>
      <c r="AF483" s="121">
        <f t="shared" ref="AF483" si="1774">AF482/AF481</f>
        <v>1</v>
      </c>
      <c r="AG483" s="121" t="e">
        <f t="shared" ref="AG483" si="1775">AG482/AG481</f>
        <v>#DIV/0!</v>
      </c>
      <c r="AH483" s="121" t="e">
        <f t="shared" ref="AH483" si="1776">AH482/AH481</f>
        <v>#DIV/0!</v>
      </c>
      <c r="AI483" s="121" t="e">
        <f t="shared" ref="AI483" si="1777">AI482/AI481</f>
        <v>#DIV/0!</v>
      </c>
      <c r="AJ483" s="121" t="e">
        <f t="shared" ref="AJ483" si="1778">AJ482/AJ481</f>
        <v>#DIV/0!</v>
      </c>
      <c r="AK483" s="121" t="e">
        <f t="shared" ref="AK483" si="1779">AK482/AK481</f>
        <v>#DIV/0!</v>
      </c>
      <c r="AL483" s="121" t="e">
        <f t="shared" ref="AL483" si="1780">AL482/AL481</f>
        <v>#DIV/0!</v>
      </c>
      <c r="AM483" s="121" t="e">
        <f t="shared" ref="AM483" si="1781">AM482/AM481</f>
        <v>#DIV/0!</v>
      </c>
      <c r="AN483" s="121" t="e">
        <f t="shared" ref="AN483" si="1782">AN482/AN481</f>
        <v>#DIV/0!</v>
      </c>
      <c r="AO483" s="121" t="e">
        <f t="shared" ref="AO483" si="1783">AO482/AO481</f>
        <v>#DIV/0!</v>
      </c>
      <c r="AP483" s="63"/>
      <c r="AQ483" s="63"/>
      <c r="AR483" s="63"/>
      <c r="AS483" s="63"/>
      <c r="AT483" s="63"/>
      <c r="AU483" s="63"/>
      <c r="AV483" s="63"/>
      <c r="AW483" s="255"/>
      <c r="AX483" s="224"/>
      <c r="AY483" s="138"/>
      <c r="AZ483" s="138"/>
      <c r="BA483" s="138"/>
      <c r="BB483" s="138"/>
      <c r="BC483" s="138"/>
      <c r="BD483" s="138"/>
      <c r="BE483" s="138"/>
      <c r="BF483" s="138"/>
      <c r="BG483" s="138"/>
      <c r="BH483" s="138"/>
      <c r="BI483" s="138"/>
      <c r="BJ483" s="138"/>
      <c r="BK483" s="138"/>
      <c r="BL483" s="138"/>
      <c r="BM483" s="7"/>
    </row>
    <row r="484" spans="1:66" s="52" customFormat="1" ht="20.100000000000001" customHeight="1" x14ac:dyDescent="0.25">
      <c r="A484" s="39"/>
      <c r="B484" s="65"/>
      <c r="C484" s="44" t="s">
        <v>69</v>
      </c>
      <c r="D484" s="63">
        <f>+D481+1</f>
        <v>159</v>
      </c>
      <c r="E484" s="63">
        <v>21</v>
      </c>
      <c r="F484" s="63">
        <v>11</v>
      </c>
      <c r="G484" s="65" t="s">
        <v>497</v>
      </c>
      <c r="H484" s="175">
        <f>+$H$489/4</f>
        <v>6.25E-2</v>
      </c>
      <c r="I484" s="65"/>
      <c r="J484" s="65"/>
      <c r="K484" s="64" t="s">
        <v>121</v>
      </c>
      <c r="L484" s="63" t="s">
        <v>76</v>
      </c>
      <c r="M484" s="63" t="s">
        <v>296</v>
      </c>
      <c r="N484" s="66" t="s">
        <v>356</v>
      </c>
      <c r="O484" s="66" t="s">
        <v>357</v>
      </c>
      <c r="P484" s="126" t="s">
        <v>12</v>
      </c>
      <c r="Q484" s="121">
        <v>0</v>
      </c>
      <c r="R484" s="121">
        <v>0</v>
      </c>
      <c r="S484" s="121">
        <v>0</v>
      </c>
      <c r="T484" s="121"/>
      <c r="U484" s="121"/>
      <c r="V484" s="121"/>
      <c r="W484" s="296">
        <f>(+$H$489/4)/3</f>
        <v>2.0833333333333332E-2</v>
      </c>
      <c r="X484" s="296">
        <f>(+$H$489/4)/3</f>
        <v>2.0833333333333332E-2</v>
      </c>
      <c r="Y484" s="296">
        <f>(+$H$489/4)/3</f>
        <v>2.0833333333333332E-2</v>
      </c>
      <c r="Z484" s="121"/>
      <c r="AA484" s="121"/>
      <c r="AB484" s="121"/>
      <c r="AC484" s="295">
        <f>SUM(Q484:AB484)</f>
        <v>6.25E-2</v>
      </c>
      <c r="AD484" s="294">
        <f>+Q484</f>
        <v>0</v>
      </c>
      <c r="AE484" s="315">
        <f>SUM($Q$10:R484)</f>
        <v>54954.862385525084</v>
      </c>
      <c r="AF484" s="315">
        <f>SUM($Q$10:S484)</f>
        <v>93616.584179596393</v>
      </c>
      <c r="AG484" s="315" t="e">
        <f>SUM($Q$10:T484)</f>
        <v>#DIV/0!</v>
      </c>
      <c r="AH484" s="315" t="e">
        <f>SUM($Q$10:U484)</f>
        <v>#DIV/0!</v>
      </c>
      <c r="AI484" s="315" t="e">
        <f>SUM($Q$10:V484)</f>
        <v>#DIV/0!</v>
      </c>
      <c r="AJ484" s="315" t="e">
        <f>SUM($Q$10:W484)</f>
        <v>#DIV/0!</v>
      </c>
      <c r="AK484" s="315" t="e">
        <f>SUM($Q$10:X484)</f>
        <v>#DIV/0!</v>
      </c>
      <c r="AL484" s="315" t="e">
        <f>SUM($Q$10:Y484)</f>
        <v>#DIV/0!</v>
      </c>
      <c r="AM484" s="315" t="e">
        <f>SUM($Q$10:Z484)</f>
        <v>#DIV/0!</v>
      </c>
      <c r="AN484" s="315" t="e">
        <f>SUM($Q$10:AA484)</f>
        <v>#DIV/0!</v>
      </c>
      <c r="AO484" s="315" t="e">
        <f>SUM($Q$10:AB484)</f>
        <v>#DIV/0!</v>
      </c>
      <c r="AP484" s="63"/>
      <c r="AQ484" s="63"/>
      <c r="AR484" s="63"/>
      <c r="AS484" s="63"/>
      <c r="AT484" s="63"/>
      <c r="AU484" s="63"/>
      <c r="AV484" s="63"/>
      <c r="AW484" s="255"/>
      <c r="AX484" s="224"/>
      <c r="AY484" s="138"/>
      <c r="AZ484" s="138"/>
      <c r="BA484" s="138"/>
      <c r="BB484" s="138"/>
      <c r="BC484" s="138"/>
      <c r="BD484" s="138"/>
      <c r="BE484" s="138"/>
      <c r="BF484" s="138"/>
      <c r="BG484" s="138"/>
      <c r="BH484" s="138"/>
      <c r="BI484" s="138"/>
      <c r="BJ484" s="138"/>
      <c r="BK484" s="138"/>
      <c r="BL484" s="138"/>
      <c r="BM484" s="7"/>
    </row>
    <row r="485" spans="1:66" s="52" customFormat="1" ht="20.100000000000001" customHeight="1" x14ac:dyDescent="0.25">
      <c r="A485" s="39"/>
      <c r="B485" s="65"/>
      <c r="C485" s="44" t="s">
        <v>69</v>
      </c>
      <c r="D485" s="65"/>
      <c r="E485" s="65"/>
      <c r="F485" s="63"/>
      <c r="G485" s="65" t="s">
        <v>497</v>
      </c>
      <c r="H485" s="63"/>
      <c r="I485" s="65"/>
      <c r="J485" s="65"/>
      <c r="K485" s="64" t="s">
        <v>121</v>
      </c>
      <c r="L485" s="63" t="s">
        <v>76</v>
      </c>
      <c r="M485" s="63" t="s">
        <v>296</v>
      </c>
      <c r="N485" s="66" t="s">
        <v>356</v>
      </c>
      <c r="O485" s="66" t="s">
        <v>357</v>
      </c>
      <c r="P485" s="126" t="s">
        <v>13</v>
      </c>
      <c r="Q485" s="121">
        <v>0</v>
      </c>
      <c r="R485" s="121">
        <v>0</v>
      </c>
      <c r="S485" s="121">
        <v>0</v>
      </c>
      <c r="T485" s="121"/>
      <c r="U485" s="121"/>
      <c r="V485" s="121"/>
      <c r="W485" s="296"/>
      <c r="X485" s="296"/>
      <c r="Y485" s="296"/>
      <c r="Z485" s="121"/>
      <c r="AA485" s="121"/>
      <c r="AB485" s="121"/>
      <c r="AC485" s="295">
        <f>SUM(Q485:AB485)</f>
        <v>0</v>
      </c>
      <c r="AD485" s="294">
        <f>+Q485</f>
        <v>0</v>
      </c>
      <c r="AE485" s="315">
        <f>SUM($Q$11:R485)</f>
        <v>54954.862385525084</v>
      </c>
      <c r="AF485" s="315">
        <f>SUM($Q$11:S485)</f>
        <v>93616.584179596393</v>
      </c>
      <c r="AG485" s="315" t="e">
        <f>SUM($Q$11:T485)</f>
        <v>#DIV/0!</v>
      </c>
      <c r="AH485" s="315" t="e">
        <f>SUM($Q$11:U485)</f>
        <v>#DIV/0!</v>
      </c>
      <c r="AI485" s="315" t="e">
        <f>SUM($Q$11:V485)</f>
        <v>#DIV/0!</v>
      </c>
      <c r="AJ485" s="315" t="e">
        <f>SUM($Q$11:W485)</f>
        <v>#DIV/0!</v>
      </c>
      <c r="AK485" s="315" t="e">
        <f>SUM($Q$11:X485)</f>
        <v>#DIV/0!</v>
      </c>
      <c r="AL485" s="315" t="e">
        <f>SUM($Q$11:Y485)</f>
        <v>#DIV/0!</v>
      </c>
      <c r="AM485" s="315" t="e">
        <f>SUM($Q$11:Z485)</f>
        <v>#DIV/0!</v>
      </c>
      <c r="AN485" s="315" t="e">
        <f>SUM($Q$11:AA485)</f>
        <v>#DIV/0!</v>
      </c>
      <c r="AO485" s="315" t="e">
        <f>SUM($Q$11:AB485)</f>
        <v>#DIV/0!</v>
      </c>
      <c r="AP485" s="63" t="s">
        <v>915</v>
      </c>
      <c r="AQ485" s="74" t="s">
        <v>888</v>
      </c>
      <c r="AR485" s="63" t="s">
        <v>915</v>
      </c>
      <c r="AS485" s="74" t="s">
        <v>888</v>
      </c>
      <c r="AT485" s="63" t="s">
        <v>915</v>
      </c>
      <c r="AU485" s="74" t="s">
        <v>888</v>
      </c>
      <c r="AV485" s="63"/>
      <c r="AW485" s="255"/>
      <c r="AX485" s="224"/>
      <c r="AY485" s="138"/>
      <c r="AZ485" s="138"/>
      <c r="BA485" s="138"/>
      <c r="BB485" s="138"/>
      <c r="BC485" s="138"/>
      <c r="BD485" s="138"/>
      <c r="BE485" s="138"/>
      <c r="BF485" s="138"/>
      <c r="BG485" s="138"/>
      <c r="BH485" s="138"/>
      <c r="BI485" s="138"/>
      <c r="BJ485" s="138"/>
      <c r="BK485" s="138"/>
      <c r="BL485" s="138"/>
      <c r="BM485" s="7"/>
    </row>
    <row r="486" spans="1:66" s="52" customFormat="1" ht="20.100000000000001" customHeight="1" x14ac:dyDescent="0.25">
      <c r="A486" s="39"/>
      <c r="B486" s="65"/>
      <c r="C486" s="44" t="s">
        <v>69</v>
      </c>
      <c r="D486" s="65"/>
      <c r="E486" s="65"/>
      <c r="F486" s="63"/>
      <c r="G486" s="65" t="s">
        <v>497</v>
      </c>
      <c r="H486" s="63"/>
      <c r="I486" s="65"/>
      <c r="J486" s="65"/>
      <c r="K486" s="64" t="s">
        <v>121</v>
      </c>
      <c r="L486" s="63" t="s">
        <v>76</v>
      </c>
      <c r="M486" s="63" t="s">
        <v>296</v>
      </c>
      <c r="N486" s="66" t="s">
        <v>356</v>
      </c>
      <c r="O486" s="66" t="s">
        <v>357</v>
      </c>
      <c r="P486" s="126" t="s">
        <v>14</v>
      </c>
      <c r="Q486" s="278">
        <v>0</v>
      </c>
      <c r="R486" s="278">
        <v>0</v>
      </c>
      <c r="S486" s="278">
        <v>0</v>
      </c>
      <c r="T486" s="278" t="e">
        <f t="shared" ref="T486:AB486" si="1784">+T485/T484</f>
        <v>#DIV/0!</v>
      </c>
      <c r="U486" s="278" t="e">
        <f t="shared" si="1784"/>
        <v>#DIV/0!</v>
      </c>
      <c r="V486" s="278" t="e">
        <f t="shared" si="1784"/>
        <v>#DIV/0!</v>
      </c>
      <c r="W486" s="278">
        <f t="shared" si="1784"/>
        <v>0</v>
      </c>
      <c r="X486" s="278">
        <f t="shared" si="1784"/>
        <v>0</v>
      </c>
      <c r="Y486" s="278">
        <f t="shared" si="1784"/>
        <v>0</v>
      </c>
      <c r="Z486" s="278" t="e">
        <f t="shared" si="1784"/>
        <v>#DIV/0!</v>
      </c>
      <c r="AA486" s="278" t="e">
        <f t="shared" si="1784"/>
        <v>#DIV/0!</v>
      </c>
      <c r="AB486" s="278" t="e">
        <f t="shared" si="1784"/>
        <v>#DIV/0!</v>
      </c>
      <c r="AC486" s="278">
        <f>+AC485/AC484</f>
        <v>0</v>
      </c>
      <c r="AD486" s="121" t="e">
        <f>AD485/AD484</f>
        <v>#DIV/0!</v>
      </c>
      <c r="AE486" s="121">
        <f t="shared" ref="AE486" si="1785">AE485/AE484</f>
        <v>1</v>
      </c>
      <c r="AF486" s="121">
        <f t="shared" ref="AF486" si="1786">AF485/AF484</f>
        <v>1</v>
      </c>
      <c r="AG486" s="121" t="e">
        <f t="shared" ref="AG486" si="1787">AG485/AG484</f>
        <v>#DIV/0!</v>
      </c>
      <c r="AH486" s="121" t="e">
        <f t="shared" ref="AH486" si="1788">AH485/AH484</f>
        <v>#DIV/0!</v>
      </c>
      <c r="AI486" s="121" t="e">
        <f t="shared" ref="AI486" si="1789">AI485/AI484</f>
        <v>#DIV/0!</v>
      </c>
      <c r="AJ486" s="121" t="e">
        <f t="shared" ref="AJ486" si="1790">AJ485/AJ484</f>
        <v>#DIV/0!</v>
      </c>
      <c r="AK486" s="121" t="e">
        <f t="shared" ref="AK486" si="1791">AK485/AK484</f>
        <v>#DIV/0!</v>
      </c>
      <c r="AL486" s="121" t="e">
        <f t="shared" ref="AL486" si="1792">AL485/AL484</f>
        <v>#DIV/0!</v>
      </c>
      <c r="AM486" s="121" t="e">
        <f t="shared" ref="AM486" si="1793">AM485/AM484</f>
        <v>#DIV/0!</v>
      </c>
      <c r="AN486" s="121" t="e">
        <f t="shared" ref="AN486" si="1794">AN485/AN484</f>
        <v>#DIV/0!</v>
      </c>
      <c r="AO486" s="121" t="e">
        <f t="shared" ref="AO486" si="1795">AO485/AO484</f>
        <v>#DIV/0!</v>
      </c>
      <c r="AP486" s="63"/>
      <c r="AQ486" s="63"/>
      <c r="AR486" s="63"/>
      <c r="AS486" s="63"/>
      <c r="AT486" s="63"/>
      <c r="AU486" s="63"/>
      <c r="AV486" s="63"/>
      <c r="AW486" s="255"/>
      <c r="AX486" s="224"/>
      <c r="AY486" s="138"/>
      <c r="AZ486" s="138"/>
      <c r="BA486" s="138"/>
      <c r="BB486" s="138"/>
      <c r="BC486" s="138"/>
      <c r="BD486" s="138"/>
      <c r="BE486" s="138"/>
      <c r="BF486" s="138"/>
      <c r="BG486" s="138"/>
      <c r="BH486" s="138"/>
      <c r="BI486" s="138"/>
      <c r="BJ486" s="138"/>
      <c r="BK486" s="138"/>
      <c r="BL486" s="138"/>
      <c r="BM486" s="7"/>
    </row>
    <row r="487" spans="1:66" s="52" customFormat="1" ht="20.100000000000001" customHeight="1" x14ac:dyDescent="0.25">
      <c r="A487" s="39"/>
      <c r="B487" s="65"/>
      <c r="C487" s="44" t="s">
        <v>69</v>
      </c>
      <c r="D487" s="63">
        <f>+D484+1</f>
        <v>160</v>
      </c>
      <c r="E487" s="63">
        <v>22</v>
      </c>
      <c r="F487" s="63">
        <v>12</v>
      </c>
      <c r="G487" s="65" t="s">
        <v>498</v>
      </c>
      <c r="H487" s="175">
        <f>+$H$489/4</f>
        <v>6.25E-2</v>
      </c>
      <c r="I487" s="65"/>
      <c r="J487" s="65"/>
      <c r="K487" s="64" t="s">
        <v>121</v>
      </c>
      <c r="L487" s="63" t="s">
        <v>76</v>
      </c>
      <c r="M487" s="63" t="s">
        <v>296</v>
      </c>
      <c r="N487" s="66" t="s">
        <v>356</v>
      </c>
      <c r="O487" s="66" t="s">
        <v>357</v>
      </c>
      <c r="P487" s="126" t="s">
        <v>12</v>
      </c>
      <c r="Q487" s="121">
        <v>0</v>
      </c>
      <c r="R487" s="121">
        <v>0</v>
      </c>
      <c r="S487" s="121">
        <v>0</v>
      </c>
      <c r="T487" s="121"/>
      <c r="U487" s="121"/>
      <c r="V487" s="121"/>
      <c r="W487" s="121"/>
      <c r="X487" s="121"/>
      <c r="Y487" s="121"/>
      <c r="Z487" s="126">
        <v>3.1199999999999999E-2</v>
      </c>
      <c r="AA487" s="126">
        <v>3.1300000000000001E-2</v>
      </c>
      <c r="AB487" s="296" t="s">
        <v>15</v>
      </c>
      <c r="AC487" s="295">
        <f>SUM(Q487:AB487)</f>
        <v>6.25E-2</v>
      </c>
      <c r="AD487" s="294">
        <f>+Q487</f>
        <v>0</v>
      </c>
      <c r="AE487" s="315">
        <f>SUM($Q$10:R487)</f>
        <v>54954.862385525084</v>
      </c>
      <c r="AF487" s="315">
        <f>SUM($Q$10:S487)</f>
        <v>93616.584179596393</v>
      </c>
      <c r="AG487" s="315" t="e">
        <f>SUM($Q$10:T487)</f>
        <v>#DIV/0!</v>
      </c>
      <c r="AH487" s="315" t="e">
        <f>SUM($Q$10:U487)</f>
        <v>#DIV/0!</v>
      </c>
      <c r="AI487" s="315" t="e">
        <f>SUM($Q$10:V487)</f>
        <v>#DIV/0!</v>
      </c>
      <c r="AJ487" s="315" t="e">
        <f>SUM($Q$10:W487)</f>
        <v>#DIV/0!</v>
      </c>
      <c r="AK487" s="315" t="e">
        <f>SUM($Q$10:X487)</f>
        <v>#DIV/0!</v>
      </c>
      <c r="AL487" s="315" t="e">
        <f>SUM($Q$10:Y487)</f>
        <v>#DIV/0!</v>
      </c>
      <c r="AM487" s="315" t="e">
        <f>SUM($Q$10:Z487)</f>
        <v>#DIV/0!</v>
      </c>
      <c r="AN487" s="315" t="e">
        <f>SUM($Q$10:AA487)</f>
        <v>#DIV/0!</v>
      </c>
      <c r="AO487" s="315" t="e">
        <f>SUM($Q$10:AB487)</f>
        <v>#DIV/0!</v>
      </c>
      <c r="AP487" s="63"/>
      <c r="AQ487" s="63"/>
      <c r="AR487" s="63"/>
      <c r="AS487" s="63"/>
      <c r="AT487" s="63"/>
      <c r="AU487" s="63"/>
      <c r="AV487" s="63"/>
      <c r="AW487" s="255"/>
      <c r="AX487" s="224"/>
      <c r="AY487" s="138"/>
      <c r="AZ487" s="138"/>
      <c r="BA487" s="138"/>
      <c r="BB487" s="138"/>
      <c r="BC487" s="138"/>
      <c r="BD487" s="138"/>
      <c r="BE487" s="138"/>
      <c r="BF487" s="138"/>
      <c r="BG487" s="138"/>
      <c r="BH487" s="138"/>
      <c r="BI487" s="138"/>
      <c r="BJ487" s="138"/>
      <c r="BK487" s="138"/>
      <c r="BL487" s="138"/>
      <c r="BM487" s="7"/>
    </row>
    <row r="488" spans="1:66" s="52" customFormat="1" ht="20.100000000000001" customHeight="1" x14ac:dyDescent="0.25">
      <c r="A488" s="39"/>
      <c r="B488" s="65"/>
      <c r="C488" s="44" t="s">
        <v>69</v>
      </c>
      <c r="D488" s="65"/>
      <c r="E488" s="65"/>
      <c r="F488" s="63"/>
      <c r="G488" s="65" t="s">
        <v>498</v>
      </c>
      <c r="H488" s="63"/>
      <c r="I488" s="65"/>
      <c r="J488" s="65"/>
      <c r="K488" s="64" t="s">
        <v>121</v>
      </c>
      <c r="L488" s="63" t="s">
        <v>76</v>
      </c>
      <c r="M488" s="63" t="s">
        <v>296</v>
      </c>
      <c r="N488" s="66" t="s">
        <v>356</v>
      </c>
      <c r="O488" s="66" t="s">
        <v>357</v>
      </c>
      <c r="P488" s="126" t="s">
        <v>13</v>
      </c>
      <c r="Q488" s="121">
        <v>0</v>
      </c>
      <c r="R488" s="121">
        <v>0</v>
      </c>
      <c r="S488" s="121">
        <v>0</v>
      </c>
      <c r="T488" s="121"/>
      <c r="U488" s="121"/>
      <c r="V488" s="121"/>
      <c r="W488" s="121"/>
      <c r="X488" s="121"/>
      <c r="Y488" s="121"/>
      <c r="Z488" s="296"/>
      <c r="AA488" s="296"/>
      <c r="AB488" s="296"/>
      <c r="AC488" s="295">
        <f>SUM(Q488:AB488)</f>
        <v>0</v>
      </c>
      <c r="AD488" s="294">
        <f>+Q488</f>
        <v>0</v>
      </c>
      <c r="AE488" s="315">
        <f>SUM($Q$11:R488)</f>
        <v>54954.862385525084</v>
      </c>
      <c r="AF488" s="315">
        <f>SUM($Q$11:S488)</f>
        <v>93616.584179596393</v>
      </c>
      <c r="AG488" s="315" t="e">
        <f>SUM($Q$11:T488)</f>
        <v>#DIV/0!</v>
      </c>
      <c r="AH488" s="315" t="e">
        <f>SUM($Q$11:U488)</f>
        <v>#DIV/0!</v>
      </c>
      <c r="AI488" s="315" t="e">
        <f>SUM($Q$11:V488)</f>
        <v>#DIV/0!</v>
      </c>
      <c r="AJ488" s="315" t="e">
        <f>SUM($Q$11:W488)</f>
        <v>#DIV/0!</v>
      </c>
      <c r="AK488" s="315" t="e">
        <f>SUM($Q$11:X488)</f>
        <v>#DIV/0!</v>
      </c>
      <c r="AL488" s="315" t="e">
        <f>SUM($Q$11:Y488)</f>
        <v>#DIV/0!</v>
      </c>
      <c r="AM488" s="315" t="e">
        <f>SUM($Q$11:Z488)</f>
        <v>#DIV/0!</v>
      </c>
      <c r="AN488" s="315" t="e">
        <f>SUM($Q$11:AA488)</f>
        <v>#DIV/0!</v>
      </c>
      <c r="AO488" s="315" t="e">
        <f>SUM($Q$11:AB488)</f>
        <v>#DIV/0!</v>
      </c>
      <c r="AP488" s="63" t="s">
        <v>915</v>
      </c>
      <c r="AQ488" s="74" t="s">
        <v>888</v>
      </c>
      <c r="AR488" s="63" t="s">
        <v>915</v>
      </c>
      <c r="AS488" s="74" t="s">
        <v>888</v>
      </c>
      <c r="AT488" s="63" t="s">
        <v>915</v>
      </c>
      <c r="AU488" s="74" t="s">
        <v>888</v>
      </c>
      <c r="AV488" s="63"/>
      <c r="AW488" s="255"/>
      <c r="AX488" s="224"/>
      <c r="AY488" s="138"/>
      <c r="AZ488" s="138"/>
      <c r="BA488" s="138"/>
      <c r="BB488" s="138"/>
      <c r="BC488" s="138"/>
      <c r="BD488" s="138"/>
      <c r="BE488" s="138"/>
      <c r="BF488" s="138"/>
      <c r="BG488" s="138"/>
      <c r="BH488" s="138"/>
      <c r="BI488" s="138"/>
      <c r="BJ488" s="138"/>
      <c r="BK488" s="138"/>
      <c r="BL488" s="138"/>
      <c r="BM488" s="7"/>
    </row>
    <row r="489" spans="1:66" s="52" customFormat="1" ht="20.100000000000001" customHeight="1" thickBot="1" x14ac:dyDescent="0.3">
      <c r="A489" s="91"/>
      <c r="B489" s="113"/>
      <c r="C489" s="199" t="s">
        <v>69</v>
      </c>
      <c r="D489" s="113"/>
      <c r="E489" s="113"/>
      <c r="F489" s="109"/>
      <c r="G489" s="113" t="s">
        <v>498</v>
      </c>
      <c r="H489" s="238">
        <v>0.25</v>
      </c>
      <c r="I489" s="113"/>
      <c r="J489" s="113"/>
      <c r="K489" s="114" t="s">
        <v>121</v>
      </c>
      <c r="L489" s="109" t="s">
        <v>76</v>
      </c>
      <c r="M489" s="109" t="s">
        <v>296</v>
      </c>
      <c r="N489" s="239" t="s">
        <v>356</v>
      </c>
      <c r="O489" s="239" t="s">
        <v>357</v>
      </c>
      <c r="P489" s="341" t="s">
        <v>14</v>
      </c>
      <c r="Q489" s="270">
        <v>0</v>
      </c>
      <c r="R489" s="270">
        <v>0</v>
      </c>
      <c r="S489" s="270">
        <v>0</v>
      </c>
      <c r="T489" s="270" t="e">
        <f t="shared" ref="T489:AB489" si="1796">+T488/T487</f>
        <v>#DIV/0!</v>
      </c>
      <c r="U489" s="270" t="e">
        <f t="shared" si="1796"/>
        <v>#DIV/0!</v>
      </c>
      <c r="V489" s="270" t="e">
        <f t="shared" si="1796"/>
        <v>#DIV/0!</v>
      </c>
      <c r="W489" s="270" t="e">
        <f t="shared" si="1796"/>
        <v>#DIV/0!</v>
      </c>
      <c r="X489" s="270" t="e">
        <f t="shared" si="1796"/>
        <v>#DIV/0!</v>
      </c>
      <c r="Y489" s="270" t="e">
        <f t="shared" si="1796"/>
        <v>#DIV/0!</v>
      </c>
      <c r="Z489" s="270">
        <f t="shared" si="1796"/>
        <v>0</v>
      </c>
      <c r="AA489" s="270">
        <f t="shared" si="1796"/>
        <v>0</v>
      </c>
      <c r="AB489" s="270" t="e">
        <f t="shared" si="1796"/>
        <v>#VALUE!</v>
      </c>
      <c r="AC489" s="270">
        <f>+AC488/AC487</f>
        <v>0</v>
      </c>
      <c r="AD489" s="397" t="e">
        <f>AD488/AD487</f>
        <v>#DIV/0!</v>
      </c>
      <c r="AE489" s="397">
        <f t="shared" ref="AE489" si="1797">AE488/AE487</f>
        <v>1</v>
      </c>
      <c r="AF489" s="397">
        <f t="shared" ref="AF489" si="1798">AF488/AF487</f>
        <v>1</v>
      </c>
      <c r="AG489" s="397" t="e">
        <f t="shared" ref="AG489" si="1799">AG488/AG487</f>
        <v>#DIV/0!</v>
      </c>
      <c r="AH489" s="397" t="e">
        <f t="shared" ref="AH489" si="1800">AH488/AH487</f>
        <v>#DIV/0!</v>
      </c>
      <c r="AI489" s="397" t="e">
        <f t="shared" ref="AI489" si="1801">AI488/AI487</f>
        <v>#DIV/0!</v>
      </c>
      <c r="AJ489" s="397" t="e">
        <f t="shared" ref="AJ489" si="1802">AJ488/AJ487</f>
        <v>#DIV/0!</v>
      </c>
      <c r="AK489" s="397" t="e">
        <f t="shared" ref="AK489" si="1803">AK488/AK487</f>
        <v>#DIV/0!</v>
      </c>
      <c r="AL489" s="397" t="e">
        <f t="shared" ref="AL489" si="1804">AL488/AL487</f>
        <v>#DIV/0!</v>
      </c>
      <c r="AM489" s="397" t="e">
        <f t="shared" ref="AM489" si="1805">AM488/AM487</f>
        <v>#DIV/0!</v>
      </c>
      <c r="AN489" s="397" t="e">
        <f t="shared" ref="AN489" si="1806">AN488/AN487</f>
        <v>#DIV/0!</v>
      </c>
      <c r="AO489" s="397" t="e">
        <f t="shared" ref="AO489" si="1807">AO488/AO487</f>
        <v>#DIV/0!</v>
      </c>
      <c r="AP489" s="109"/>
      <c r="AQ489" s="109"/>
      <c r="AR489" s="109"/>
      <c r="AS489" s="109"/>
      <c r="AT489" s="109"/>
      <c r="AU489" s="109"/>
      <c r="AV489" s="109"/>
      <c r="AW489" s="256"/>
      <c r="AX489" s="224"/>
      <c r="AY489" s="138"/>
      <c r="AZ489" s="138"/>
      <c r="BA489" s="138"/>
      <c r="BB489" s="138"/>
      <c r="BC489" s="138"/>
      <c r="BD489" s="138"/>
      <c r="BE489" s="138"/>
      <c r="BF489" s="138"/>
      <c r="BG489" s="138"/>
      <c r="BH489" s="138"/>
      <c r="BI489" s="138"/>
      <c r="BJ489" s="138"/>
      <c r="BK489" s="138"/>
      <c r="BL489" s="138"/>
      <c r="BM489" s="7"/>
    </row>
    <row r="490" spans="1:66" ht="20.100000000000001" customHeight="1" x14ac:dyDescent="0.25">
      <c r="A490" s="104"/>
      <c r="B490" s="111" t="s">
        <v>100</v>
      </c>
      <c r="C490" s="105"/>
      <c r="D490" s="107">
        <f>+D487+1</f>
        <v>161</v>
      </c>
      <c r="E490" s="107">
        <v>110</v>
      </c>
      <c r="F490" s="107">
        <v>13</v>
      </c>
      <c r="G490" s="111" t="s">
        <v>217</v>
      </c>
      <c r="H490" s="107">
        <v>200</v>
      </c>
      <c r="I490" s="111" t="s">
        <v>52</v>
      </c>
      <c r="J490" s="111" t="s">
        <v>109</v>
      </c>
      <c r="K490" s="228" t="s">
        <v>120</v>
      </c>
      <c r="L490" s="107" t="s">
        <v>454</v>
      </c>
      <c r="M490" s="107" t="s">
        <v>296</v>
      </c>
      <c r="N490" s="235" t="s">
        <v>356</v>
      </c>
      <c r="O490" s="235" t="s">
        <v>357</v>
      </c>
      <c r="P490" s="272" t="s">
        <v>12</v>
      </c>
      <c r="Q490" s="116">
        <v>0</v>
      </c>
      <c r="R490" s="116">
        <v>20</v>
      </c>
      <c r="S490" s="116">
        <v>20</v>
      </c>
      <c r="T490" s="116">
        <v>15</v>
      </c>
      <c r="U490" s="116">
        <v>20</v>
      </c>
      <c r="V490" s="116">
        <v>25</v>
      </c>
      <c r="W490" s="116">
        <v>20</v>
      </c>
      <c r="X490" s="116">
        <v>20</v>
      </c>
      <c r="Y490" s="116">
        <v>20</v>
      </c>
      <c r="Z490" s="116">
        <v>15</v>
      </c>
      <c r="AA490" s="116">
        <v>15</v>
      </c>
      <c r="AB490" s="116">
        <v>10</v>
      </c>
      <c r="AC490" s="116">
        <f>SUM(Q490:AB490)</f>
        <v>200</v>
      </c>
      <c r="AD490" s="402">
        <f>+Q490</f>
        <v>0</v>
      </c>
      <c r="AE490" s="403">
        <f>SUM($Q$10:R490)</f>
        <v>54974.862385525084</v>
      </c>
      <c r="AF490" s="403">
        <f>SUM($Q$10:S490)</f>
        <v>93656.584179596393</v>
      </c>
      <c r="AG490" s="403" t="e">
        <f>SUM($Q$10:T490)</f>
        <v>#DIV/0!</v>
      </c>
      <c r="AH490" s="403" t="e">
        <f>SUM($Q$10:U490)</f>
        <v>#DIV/0!</v>
      </c>
      <c r="AI490" s="403" t="e">
        <f>SUM($Q$10:V490)</f>
        <v>#DIV/0!</v>
      </c>
      <c r="AJ490" s="403" t="e">
        <f>SUM($Q$10:W490)</f>
        <v>#DIV/0!</v>
      </c>
      <c r="AK490" s="403" t="e">
        <f>SUM($Q$10:X490)</f>
        <v>#DIV/0!</v>
      </c>
      <c r="AL490" s="403" t="e">
        <f>SUM($Q$10:Y490)</f>
        <v>#DIV/0!</v>
      </c>
      <c r="AM490" s="403" t="e">
        <f>SUM($Q$10:Z490)</f>
        <v>#DIV/0!</v>
      </c>
      <c r="AN490" s="403" t="e">
        <f>SUM($Q$10:AA490)</f>
        <v>#DIV/0!</v>
      </c>
      <c r="AO490" s="403" t="e">
        <f>SUM($Q$10:AB490)</f>
        <v>#DIV/0!</v>
      </c>
      <c r="AP490" s="107"/>
      <c r="AQ490" s="107"/>
      <c r="AR490" s="107"/>
      <c r="AS490" s="107"/>
      <c r="AT490" s="107"/>
      <c r="AU490" s="107"/>
      <c r="AV490" s="107"/>
      <c r="AW490" s="107"/>
      <c r="AX490" s="138"/>
      <c r="AY490" s="138"/>
      <c r="AZ490" s="138"/>
      <c r="BA490" s="138"/>
      <c r="BB490" s="138"/>
      <c r="BC490" s="138"/>
      <c r="BD490" s="138"/>
      <c r="BE490" s="138"/>
      <c r="BF490" s="138"/>
      <c r="BG490" s="138"/>
      <c r="BH490" s="138"/>
      <c r="BI490" s="138"/>
      <c r="BJ490" s="138"/>
      <c r="BK490" s="138"/>
      <c r="BL490" s="138"/>
      <c r="BM490" s="7"/>
      <c r="BN490" s="26"/>
    </row>
    <row r="491" spans="1:66" s="52" customFormat="1" ht="20.100000000000001" customHeight="1" x14ac:dyDescent="0.25">
      <c r="A491" s="39"/>
      <c r="B491" s="65"/>
      <c r="C491" s="138"/>
      <c r="D491" s="63"/>
      <c r="E491" s="63"/>
      <c r="F491" s="63"/>
      <c r="G491" s="65" t="s">
        <v>217</v>
      </c>
      <c r="H491" s="63"/>
      <c r="I491" s="65"/>
      <c r="J491" s="65"/>
      <c r="K491" s="62" t="s">
        <v>120</v>
      </c>
      <c r="L491" s="63" t="s">
        <v>454</v>
      </c>
      <c r="M491" s="63" t="s">
        <v>296</v>
      </c>
      <c r="N491" s="66" t="s">
        <v>356</v>
      </c>
      <c r="O491" s="66" t="s">
        <v>357</v>
      </c>
      <c r="P491" s="126" t="s">
        <v>13</v>
      </c>
      <c r="Q491" s="72">
        <v>0</v>
      </c>
      <c r="R491" s="72">
        <v>20</v>
      </c>
      <c r="S491" s="72">
        <v>20</v>
      </c>
      <c r="T491" s="124"/>
      <c r="U491" s="124"/>
      <c r="V491" s="124"/>
      <c r="W491" s="124"/>
      <c r="X491" s="124"/>
      <c r="Y491" s="124"/>
      <c r="Z491" s="367"/>
      <c r="AA491" s="124"/>
      <c r="AB491" s="124"/>
      <c r="AC491" s="72">
        <f>SUM(Q491:AB491)</f>
        <v>40</v>
      </c>
      <c r="AD491" s="294">
        <f>+Q491</f>
        <v>0</v>
      </c>
      <c r="AE491" s="315">
        <f>SUM($Q$11:R491)</f>
        <v>54994.862385525084</v>
      </c>
      <c r="AF491" s="315">
        <f>SUM($Q$11:S491)</f>
        <v>93696.584179596393</v>
      </c>
      <c r="AG491" s="315" t="e">
        <f>SUM($Q$11:T491)</f>
        <v>#DIV/0!</v>
      </c>
      <c r="AH491" s="315" t="e">
        <f>SUM($Q$11:U491)</f>
        <v>#DIV/0!</v>
      </c>
      <c r="AI491" s="315" t="e">
        <f>SUM($Q$11:V491)</f>
        <v>#DIV/0!</v>
      </c>
      <c r="AJ491" s="315" t="e">
        <f>SUM($Q$11:W491)</f>
        <v>#DIV/0!</v>
      </c>
      <c r="AK491" s="315" t="e">
        <f>SUM($Q$11:X491)</f>
        <v>#DIV/0!</v>
      </c>
      <c r="AL491" s="315" t="e">
        <f>SUM($Q$11:Y491)</f>
        <v>#DIV/0!</v>
      </c>
      <c r="AM491" s="315" t="e">
        <f>SUM($Q$11:Z491)</f>
        <v>#DIV/0!</v>
      </c>
      <c r="AN491" s="315" t="e">
        <f>SUM($Q$11:AA491)</f>
        <v>#DIV/0!</v>
      </c>
      <c r="AO491" s="315" t="e">
        <f>SUM($Q$11:AB491)</f>
        <v>#DIV/0!</v>
      </c>
      <c r="AP491" s="63" t="s">
        <v>915</v>
      </c>
      <c r="AQ491" s="74" t="s">
        <v>888</v>
      </c>
      <c r="AR491" s="63" t="s">
        <v>916</v>
      </c>
      <c r="AS491" s="63" t="s">
        <v>917</v>
      </c>
      <c r="AT491" s="63" t="s">
        <v>916</v>
      </c>
      <c r="AU491" s="63" t="s">
        <v>917</v>
      </c>
      <c r="AV491" s="63"/>
      <c r="AW491" s="63"/>
      <c r="AX491" s="138"/>
      <c r="AY491" s="138"/>
      <c r="AZ491" s="138"/>
      <c r="BA491" s="138"/>
      <c r="BB491" s="138"/>
      <c r="BC491" s="138"/>
      <c r="BD491" s="138"/>
      <c r="BE491" s="138"/>
      <c r="BF491" s="138"/>
      <c r="BG491" s="138"/>
      <c r="BH491" s="138"/>
      <c r="BI491" s="138"/>
      <c r="BJ491" s="138"/>
      <c r="BK491" s="138"/>
      <c r="BL491" s="138"/>
      <c r="BM491" s="7"/>
    </row>
    <row r="492" spans="1:66" s="52" customFormat="1" ht="20.100000000000001" customHeight="1" x14ac:dyDescent="0.25">
      <c r="A492" s="39"/>
      <c r="B492" s="65"/>
      <c r="C492" s="138"/>
      <c r="D492" s="63"/>
      <c r="E492" s="63"/>
      <c r="F492" s="63"/>
      <c r="G492" s="65" t="s">
        <v>217</v>
      </c>
      <c r="H492" s="63"/>
      <c r="I492" s="65"/>
      <c r="J492" s="65"/>
      <c r="K492" s="62" t="s">
        <v>120</v>
      </c>
      <c r="L492" s="63" t="s">
        <v>454</v>
      </c>
      <c r="M492" s="63" t="s">
        <v>296</v>
      </c>
      <c r="N492" s="66" t="s">
        <v>356</v>
      </c>
      <c r="O492" s="66" t="s">
        <v>357</v>
      </c>
      <c r="P492" s="126" t="s">
        <v>14</v>
      </c>
      <c r="Q492" s="278">
        <v>0</v>
      </c>
      <c r="R492" s="278">
        <f t="shared" ref="R492:AB492" si="1808">+R491/R490</f>
        <v>1</v>
      </c>
      <c r="S492" s="278">
        <f t="shared" si="1808"/>
        <v>1</v>
      </c>
      <c r="T492" s="278">
        <f t="shared" si="1808"/>
        <v>0</v>
      </c>
      <c r="U492" s="278">
        <f t="shared" si="1808"/>
        <v>0</v>
      </c>
      <c r="V492" s="278">
        <f t="shared" si="1808"/>
        <v>0</v>
      </c>
      <c r="W492" s="278">
        <f t="shared" si="1808"/>
        <v>0</v>
      </c>
      <c r="X492" s="278">
        <f t="shared" si="1808"/>
        <v>0</v>
      </c>
      <c r="Y492" s="278">
        <f t="shared" si="1808"/>
        <v>0</v>
      </c>
      <c r="Z492" s="278">
        <f t="shared" si="1808"/>
        <v>0</v>
      </c>
      <c r="AA492" s="278">
        <f t="shared" si="1808"/>
        <v>0</v>
      </c>
      <c r="AB492" s="278">
        <f t="shared" si="1808"/>
        <v>0</v>
      </c>
      <c r="AC492" s="278">
        <f>+AC491/AC490</f>
        <v>0.2</v>
      </c>
      <c r="AD492" s="121" t="e">
        <f>AD491/AD490</f>
        <v>#DIV/0!</v>
      </c>
      <c r="AE492" s="121">
        <f t="shared" ref="AE492" si="1809">AE491/AE490</f>
        <v>1.000363802638736</v>
      </c>
      <c r="AF492" s="121">
        <f t="shared" ref="AF492" si="1810">AF491/AF490</f>
        <v>1.0004270922364977</v>
      </c>
      <c r="AG492" s="121" t="e">
        <f t="shared" ref="AG492" si="1811">AG491/AG490</f>
        <v>#DIV/0!</v>
      </c>
      <c r="AH492" s="121" t="e">
        <f t="shared" ref="AH492" si="1812">AH491/AH490</f>
        <v>#DIV/0!</v>
      </c>
      <c r="AI492" s="121" t="e">
        <f t="shared" ref="AI492" si="1813">AI491/AI490</f>
        <v>#DIV/0!</v>
      </c>
      <c r="AJ492" s="121" t="e">
        <f t="shared" ref="AJ492" si="1814">AJ491/AJ490</f>
        <v>#DIV/0!</v>
      </c>
      <c r="AK492" s="121" t="e">
        <f t="shared" ref="AK492" si="1815">AK491/AK490</f>
        <v>#DIV/0!</v>
      </c>
      <c r="AL492" s="121" t="e">
        <f t="shared" ref="AL492" si="1816">AL491/AL490</f>
        <v>#DIV/0!</v>
      </c>
      <c r="AM492" s="121" t="e">
        <f t="shared" ref="AM492" si="1817">AM491/AM490</f>
        <v>#DIV/0!</v>
      </c>
      <c r="AN492" s="121" t="e">
        <f t="shared" ref="AN492" si="1818">AN491/AN490</f>
        <v>#DIV/0!</v>
      </c>
      <c r="AO492" s="121" t="e">
        <f t="shared" ref="AO492" si="1819">AO491/AO490</f>
        <v>#DIV/0!</v>
      </c>
      <c r="AP492" s="63"/>
      <c r="AQ492" s="63"/>
      <c r="AR492" s="63"/>
      <c r="AS492" s="63"/>
      <c r="AT492" s="63"/>
      <c r="AU492" s="63"/>
      <c r="AV492" s="63"/>
      <c r="AW492" s="63"/>
      <c r="AX492" s="138"/>
      <c r="AY492" s="138"/>
      <c r="AZ492" s="138"/>
      <c r="BA492" s="138"/>
      <c r="BB492" s="138"/>
      <c r="BC492" s="138"/>
      <c r="BD492" s="138"/>
      <c r="BE492" s="138"/>
      <c r="BF492" s="138"/>
      <c r="BG492" s="138"/>
      <c r="BH492" s="138"/>
      <c r="BI492" s="138"/>
      <c r="BJ492" s="138"/>
      <c r="BK492" s="138"/>
      <c r="BL492" s="138"/>
      <c r="BM492" s="7"/>
    </row>
    <row r="493" spans="1:66" ht="20.100000000000001" customHeight="1" x14ac:dyDescent="0.25">
      <c r="A493" s="39"/>
      <c r="B493" s="65" t="s">
        <v>100</v>
      </c>
      <c r="C493" s="138"/>
      <c r="D493" s="63">
        <f>+D490+1</f>
        <v>162</v>
      </c>
      <c r="E493" s="63">
        <v>111</v>
      </c>
      <c r="F493" s="63">
        <v>10</v>
      </c>
      <c r="G493" s="65" t="s">
        <v>218</v>
      </c>
      <c r="H493" s="63">
        <v>7</v>
      </c>
      <c r="I493" s="65" t="s">
        <v>52</v>
      </c>
      <c r="J493" s="65" t="s">
        <v>109</v>
      </c>
      <c r="K493" s="62" t="s">
        <v>120</v>
      </c>
      <c r="L493" s="72" t="s">
        <v>455</v>
      </c>
      <c r="M493" s="63" t="s">
        <v>294</v>
      </c>
      <c r="N493" s="63" t="s">
        <v>327</v>
      </c>
      <c r="O493" s="64" t="s">
        <v>331</v>
      </c>
      <c r="P493" s="126" t="s">
        <v>12</v>
      </c>
      <c r="Q493" s="72">
        <v>0</v>
      </c>
      <c r="R493" s="72">
        <v>0</v>
      </c>
      <c r="S493" s="72">
        <v>1</v>
      </c>
      <c r="T493" s="72">
        <v>1</v>
      </c>
      <c r="U493" s="72">
        <v>2</v>
      </c>
      <c r="V493" s="72">
        <v>1</v>
      </c>
      <c r="W493" s="72">
        <v>1</v>
      </c>
      <c r="X493" s="72">
        <v>1</v>
      </c>
      <c r="Y493" s="72"/>
      <c r="Z493" s="372"/>
      <c r="AA493" s="72"/>
      <c r="AB493" s="72"/>
      <c r="AC493" s="72">
        <f>SUM(Q493:AB493)</f>
        <v>7</v>
      </c>
      <c r="AD493" s="294">
        <f>+Q493</f>
        <v>0</v>
      </c>
      <c r="AE493" s="315">
        <f>SUM($Q$10:R493)</f>
        <v>54995.862385525084</v>
      </c>
      <c r="AF493" s="315">
        <f>SUM($Q$10:S493)</f>
        <v>93699.584179596393</v>
      </c>
      <c r="AG493" s="315" t="e">
        <f>SUM($Q$10:T493)</f>
        <v>#DIV/0!</v>
      </c>
      <c r="AH493" s="315" t="e">
        <f>SUM($Q$10:U493)</f>
        <v>#DIV/0!</v>
      </c>
      <c r="AI493" s="315" t="e">
        <f>SUM($Q$10:V493)</f>
        <v>#DIV/0!</v>
      </c>
      <c r="AJ493" s="315" t="e">
        <f>SUM($Q$10:W493)</f>
        <v>#DIV/0!</v>
      </c>
      <c r="AK493" s="315" t="e">
        <f>SUM($Q$10:X493)</f>
        <v>#DIV/0!</v>
      </c>
      <c r="AL493" s="315" t="e">
        <f>SUM($Q$10:Y493)</f>
        <v>#DIV/0!</v>
      </c>
      <c r="AM493" s="315" t="e">
        <f>SUM($Q$10:Z493)</f>
        <v>#DIV/0!</v>
      </c>
      <c r="AN493" s="315" t="e">
        <f>SUM($Q$10:AA493)</f>
        <v>#DIV/0!</v>
      </c>
      <c r="AO493" s="315" t="e">
        <f>SUM($Q$10:AB493)</f>
        <v>#DIV/0!</v>
      </c>
      <c r="AP493" s="63"/>
      <c r="AQ493" s="63"/>
      <c r="AR493" s="63"/>
      <c r="AS493" s="63"/>
      <c r="AT493" s="63"/>
      <c r="AU493" s="63"/>
      <c r="AV493" s="63"/>
      <c r="AW493" s="63"/>
      <c r="AX493" s="138"/>
      <c r="AY493" s="138"/>
      <c r="AZ493" s="138"/>
      <c r="BA493" s="138"/>
      <c r="BB493" s="138"/>
      <c r="BC493" s="138"/>
      <c r="BD493" s="138"/>
      <c r="BE493" s="138"/>
      <c r="BF493" s="138"/>
      <c r="BG493" s="138"/>
      <c r="BH493" s="138"/>
      <c r="BI493" s="138"/>
      <c r="BJ493" s="138"/>
      <c r="BK493" s="138"/>
      <c r="BL493" s="138"/>
      <c r="BM493" s="7"/>
      <c r="BN493" s="26"/>
    </row>
    <row r="494" spans="1:66" s="52" customFormat="1" ht="20.100000000000001" customHeight="1" x14ac:dyDescent="0.25">
      <c r="A494" s="39"/>
      <c r="B494" s="65"/>
      <c r="C494" s="138"/>
      <c r="D494" s="63"/>
      <c r="E494" s="63"/>
      <c r="F494" s="63"/>
      <c r="G494" s="65" t="s">
        <v>218</v>
      </c>
      <c r="H494" s="63"/>
      <c r="I494" s="65"/>
      <c r="J494" s="65"/>
      <c r="K494" s="62" t="s">
        <v>120</v>
      </c>
      <c r="L494" s="72" t="s">
        <v>455</v>
      </c>
      <c r="M494" s="63" t="s">
        <v>294</v>
      </c>
      <c r="N494" s="63" t="s">
        <v>327</v>
      </c>
      <c r="O494" s="64" t="s">
        <v>331</v>
      </c>
      <c r="P494" s="126" t="s">
        <v>13</v>
      </c>
      <c r="Q494" s="262">
        <v>0</v>
      </c>
      <c r="R494" s="262">
        <v>0</v>
      </c>
      <c r="S494" s="72">
        <v>1</v>
      </c>
      <c r="T494" s="124"/>
      <c r="U494" s="124"/>
      <c r="V494" s="124"/>
      <c r="W494" s="124"/>
      <c r="X494" s="124"/>
      <c r="Y494" s="124"/>
      <c r="Z494" s="367"/>
      <c r="AA494" s="124"/>
      <c r="AB494" s="124"/>
      <c r="AC494" s="72">
        <f>SUM(Q494:AB494)</f>
        <v>1</v>
      </c>
      <c r="AD494" s="294">
        <f>+Q494</f>
        <v>0</v>
      </c>
      <c r="AE494" s="315">
        <f>SUM($Q$11:R494)</f>
        <v>54995.862385525084</v>
      </c>
      <c r="AF494" s="315">
        <f>SUM($Q$11:S494)</f>
        <v>93700.584179596393</v>
      </c>
      <c r="AG494" s="315" t="e">
        <f>SUM($Q$11:T494)</f>
        <v>#DIV/0!</v>
      </c>
      <c r="AH494" s="315" t="e">
        <f>SUM($Q$11:U494)</f>
        <v>#DIV/0!</v>
      </c>
      <c r="AI494" s="315" t="e">
        <f>SUM($Q$11:V494)</f>
        <v>#DIV/0!</v>
      </c>
      <c r="AJ494" s="315" t="e">
        <f>SUM($Q$11:W494)</f>
        <v>#DIV/0!</v>
      </c>
      <c r="AK494" s="315" t="e">
        <f>SUM($Q$11:X494)</f>
        <v>#DIV/0!</v>
      </c>
      <c r="AL494" s="315" t="e">
        <f>SUM($Q$11:Y494)</f>
        <v>#DIV/0!</v>
      </c>
      <c r="AM494" s="315" t="e">
        <f>SUM($Q$11:Z494)</f>
        <v>#DIV/0!</v>
      </c>
      <c r="AN494" s="315" t="e">
        <f>SUM($Q$11:AA494)</f>
        <v>#DIV/0!</v>
      </c>
      <c r="AO494" s="315" t="e">
        <f>SUM($Q$11:AB494)</f>
        <v>#DIV/0!</v>
      </c>
      <c r="AP494" s="63"/>
      <c r="AQ494" s="63"/>
      <c r="AR494" s="63"/>
      <c r="AS494" s="63"/>
      <c r="AT494" s="62" t="s">
        <v>939</v>
      </c>
      <c r="AU494" s="365" t="s">
        <v>940</v>
      </c>
      <c r="AV494" s="63"/>
      <c r="AW494" s="63"/>
      <c r="AX494" s="138"/>
      <c r="AY494" s="138"/>
      <c r="AZ494" s="138"/>
      <c r="BA494" s="138"/>
      <c r="BB494" s="138"/>
      <c r="BC494" s="138"/>
      <c r="BD494" s="138"/>
      <c r="BE494" s="138"/>
      <c r="BF494" s="138"/>
      <c r="BG494" s="138"/>
      <c r="BH494" s="138"/>
      <c r="BI494" s="138"/>
      <c r="BJ494" s="138"/>
      <c r="BK494" s="138"/>
      <c r="BL494" s="138"/>
      <c r="BM494" s="7"/>
    </row>
    <row r="495" spans="1:66" s="52" customFormat="1" ht="20.100000000000001" customHeight="1" x14ac:dyDescent="0.25">
      <c r="A495" s="39"/>
      <c r="B495" s="65"/>
      <c r="C495" s="138"/>
      <c r="D495" s="63"/>
      <c r="E495" s="63"/>
      <c r="F495" s="63"/>
      <c r="G495" s="65" t="s">
        <v>218</v>
      </c>
      <c r="H495" s="63"/>
      <c r="I495" s="65"/>
      <c r="J495" s="65"/>
      <c r="K495" s="62" t="s">
        <v>120</v>
      </c>
      <c r="L495" s="72" t="s">
        <v>455</v>
      </c>
      <c r="M495" s="63" t="s">
        <v>294</v>
      </c>
      <c r="N495" s="63" t="s">
        <v>327</v>
      </c>
      <c r="O495" s="64" t="s">
        <v>331</v>
      </c>
      <c r="P495" s="126" t="s">
        <v>14</v>
      </c>
      <c r="Q495" s="317">
        <v>0</v>
      </c>
      <c r="R495" s="317">
        <v>0</v>
      </c>
      <c r="S495" s="278">
        <f t="shared" ref="S495:AB495" si="1820">+S494/S493</f>
        <v>1</v>
      </c>
      <c r="T495" s="278">
        <f t="shared" si="1820"/>
        <v>0</v>
      </c>
      <c r="U495" s="278">
        <f t="shared" si="1820"/>
        <v>0</v>
      </c>
      <c r="V495" s="278">
        <f t="shared" si="1820"/>
        <v>0</v>
      </c>
      <c r="W495" s="278">
        <f t="shared" si="1820"/>
        <v>0</v>
      </c>
      <c r="X495" s="278">
        <f t="shared" si="1820"/>
        <v>0</v>
      </c>
      <c r="Y495" s="278" t="e">
        <f t="shared" si="1820"/>
        <v>#DIV/0!</v>
      </c>
      <c r="Z495" s="278" t="e">
        <f t="shared" si="1820"/>
        <v>#DIV/0!</v>
      </c>
      <c r="AA495" s="278" t="e">
        <f t="shared" si="1820"/>
        <v>#DIV/0!</v>
      </c>
      <c r="AB495" s="278" t="e">
        <f t="shared" si="1820"/>
        <v>#DIV/0!</v>
      </c>
      <c r="AC495" s="278">
        <f>+AC494/AC493</f>
        <v>0.14285714285714285</v>
      </c>
      <c r="AD495" s="121" t="e">
        <f>AD494/AD493</f>
        <v>#DIV/0!</v>
      </c>
      <c r="AE495" s="121">
        <f t="shared" ref="AE495" si="1821">AE494/AE493</f>
        <v>1</v>
      </c>
      <c r="AF495" s="121">
        <f t="shared" ref="AF495" si="1822">AF494/AF493</f>
        <v>1.000010672405953</v>
      </c>
      <c r="AG495" s="121" t="e">
        <f t="shared" ref="AG495" si="1823">AG494/AG493</f>
        <v>#DIV/0!</v>
      </c>
      <c r="AH495" s="121" t="e">
        <f t="shared" ref="AH495" si="1824">AH494/AH493</f>
        <v>#DIV/0!</v>
      </c>
      <c r="AI495" s="121" t="e">
        <f t="shared" ref="AI495" si="1825">AI494/AI493</f>
        <v>#DIV/0!</v>
      </c>
      <c r="AJ495" s="121" t="e">
        <f t="shared" ref="AJ495" si="1826">AJ494/AJ493</f>
        <v>#DIV/0!</v>
      </c>
      <c r="AK495" s="121" t="e">
        <f t="shared" ref="AK495" si="1827">AK494/AK493</f>
        <v>#DIV/0!</v>
      </c>
      <c r="AL495" s="121" t="e">
        <f t="shared" ref="AL495" si="1828">AL494/AL493</f>
        <v>#DIV/0!</v>
      </c>
      <c r="AM495" s="121" t="e">
        <f t="shared" ref="AM495" si="1829">AM494/AM493</f>
        <v>#DIV/0!</v>
      </c>
      <c r="AN495" s="121" t="e">
        <f t="shared" ref="AN495" si="1830">AN494/AN493</f>
        <v>#DIV/0!</v>
      </c>
      <c r="AO495" s="121" t="e">
        <f t="shared" ref="AO495" si="1831">AO494/AO493</f>
        <v>#DIV/0!</v>
      </c>
      <c r="AP495" s="63"/>
      <c r="AQ495" s="63"/>
      <c r="AR495" s="63"/>
      <c r="AS495" s="63"/>
      <c r="AT495" s="63"/>
      <c r="AU495" s="63"/>
      <c r="AV495" s="63"/>
      <c r="AW495" s="63"/>
      <c r="AX495" s="138"/>
      <c r="AY495" s="138"/>
      <c r="AZ495" s="138"/>
      <c r="BA495" s="138"/>
      <c r="BB495" s="138"/>
      <c r="BC495" s="138"/>
      <c r="BD495" s="138"/>
      <c r="BE495" s="138"/>
      <c r="BF495" s="138"/>
      <c r="BG495" s="138"/>
      <c r="BH495" s="138"/>
      <c r="BI495" s="138"/>
      <c r="BJ495" s="138"/>
      <c r="BK495" s="138"/>
      <c r="BL495" s="138"/>
      <c r="BM495" s="7"/>
    </row>
    <row r="496" spans="1:66" ht="20.100000000000001" customHeight="1" x14ac:dyDescent="0.25">
      <c r="A496" s="39"/>
      <c r="B496" s="65" t="s">
        <v>100</v>
      </c>
      <c r="C496" s="138"/>
      <c r="D496" s="63">
        <f>+D493+1</f>
        <v>163</v>
      </c>
      <c r="E496" s="63">
        <v>112</v>
      </c>
      <c r="F496" s="63">
        <v>11</v>
      </c>
      <c r="G496" s="62" t="s">
        <v>219</v>
      </c>
      <c r="H496" s="63">
        <v>292</v>
      </c>
      <c r="I496" s="65" t="s">
        <v>52</v>
      </c>
      <c r="J496" s="65" t="s">
        <v>109</v>
      </c>
      <c r="K496" s="62" t="s">
        <v>120</v>
      </c>
      <c r="L496" s="63" t="s">
        <v>456</v>
      </c>
      <c r="M496" s="63" t="s">
        <v>294</v>
      </c>
      <c r="N496" s="63" t="s">
        <v>327</v>
      </c>
      <c r="O496" s="64" t="s">
        <v>331</v>
      </c>
      <c r="P496" s="126" t="s">
        <v>12</v>
      </c>
      <c r="Q496" s="72">
        <v>10</v>
      </c>
      <c r="R496" s="72">
        <v>25</v>
      </c>
      <c r="S496" s="72">
        <v>26</v>
      </c>
      <c r="T496" s="72">
        <v>30</v>
      </c>
      <c r="U496" s="72">
        <v>22</v>
      </c>
      <c r="V496" s="72">
        <v>30</v>
      </c>
      <c r="W496" s="72">
        <v>28</v>
      </c>
      <c r="X496" s="72">
        <v>28</v>
      </c>
      <c r="Y496" s="72">
        <v>27</v>
      </c>
      <c r="Z496" s="372">
        <v>25</v>
      </c>
      <c r="AA496" s="72">
        <v>25</v>
      </c>
      <c r="AB496" s="72">
        <v>16</v>
      </c>
      <c r="AC496" s="72">
        <f>SUM(Q496:AB496)</f>
        <v>292</v>
      </c>
      <c r="AD496" s="294">
        <f>+Q496</f>
        <v>10</v>
      </c>
      <c r="AE496" s="315">
        <f>SUM($Q$10:R496)</f>
        <v>55030.862385525084</v>
      </c>
      <c r="AF496" s="315">
        <f>SUM($Q$10:S496)</f>
        <v>93762.584179596393</v>
      </c>
      <c r="AG496" s="315" t="e">
        <f>SUM($Q$10:T496)</f>
        <v>#DIV/0!</v>
      </c>
      <c r="AH496" s="315" t="e">
        <f>SUM($Q$10:U496)</f>
        <v>#DIV/0!</v>
      </c>
      <c r="AI496" s="315" t="e">
        <f>SUM($Q$10:V496)</f>
        <v>#DIV/0!</v>
      </c>
      <c r="AJ496" s="315" t="e">
        <f>SUM($Q$10:W496)</f>
        <v>#DIV/0!</v>
      </c>
      <c r="AK496" s="315" t="e">
        <f>SUM($Q$10:X496)</f>
        <v>#DIV/0!</v>
      </c>
      <c r="AL496" s="315" t="e">
        <f>SUM($Q$10:Y496)</f>
        <v>#DIV/0!</v>
      </c>
      <c r="AM496" s="315" t="e">
        <f>SUM($Q$10:Z496)</f>
        <v>#DIV/0!</v>
      </c>
      <c r="AN496" s="315" t="e">
        <f>SUM($Q$10:AA496)</f>
        <v>#DIV/0!</v>
      </c>
      <c r="AO496" s="315" t="e">
        <f>SUM($Q$10:AB496)</f>
        <v>#DIV/0!</v>
      </c>
      <c r="AP496" s="63"/>
      <c r="AQ496" s="63"/>
      <c r="AR496" s="63"/>
      <c r="AS496" s="63"/>
      <c r="AT496" s="63"/>
      <c r="AU496" s="63"/>
      <c r="AV496" s="63"/>
      <c r="AW496" s="63"/>
      <c r="AX496" s="138"/>
      <c r="AY496" s="138"/>
      <c r="AZ496" s="138"/>
      <c r="BA496" s="138"/>
      <c r="BB496" s="138"/>
      <c r="BC496" s="138"/>
      <c r="BD496" s="138"/>
      <c r="BE496" s="138"/>
      <c r="BF496" s="138"/>
      <c r="BG496" s="138"/>
      <c r="BH496" s="138"/>
      <c r="BI496" s="138"/>
      <c r="BJ496" s="138"/>
      <c r="BK496" s="138"/>
      <c r="BL496" s="138"/>
      <c r="BM496" s="7"/>
      <c r="BN496" s="26"/>
    </row>
    <row r="497" spans="1:66" s="52" customFormat="1" ht="20.100000000000001" customHeight="1" x14ac:dyDescent="0.25">
      <c r="A497" s="39"/>
      <c r="B497" s="65"/>
      <c r="C497" s="138"/>
      <c r="D497" s="63"/>
      <c r="E497" s="63"/>
      <c r="F497" s="63"/>
      <c r="G497" s="62" t="s">
        <v>219</v>
      </c>
      <c r="H497" s="63"/>
      <c r="I497" s="65"/>
      <c r="J497" s="65"/>
      <c r="K497" s="62" t="s">
        <v>120</v>
      </c>
      <c r="L497" s="63" t="s">
        <v>456</v>
      </c>
      <c r="M497" s="63" t="s">
        <v>294</v>
      </c>
      <c r="N497" s="63" t="s">
        <v>327</v>
      </c>
      <c r="O497" s="64" t="s">
        <v>331</v>
      </c>
      <c r="P497" s="126" t="s">
        <v>13</v>
      </c>
      <c r="Q497" s="72">
        <v>25</v>
      </c>
      <c r="R497" s="72">
        <v>36</v>
      </c>
      <c r="S497" s="72">
        <v>29</v>
      </c>
      <c r="T497" s="124"/>
      <c r="U497" s="124"/>
      <c r="V497" s="124"/>
      <c r="W497" s="124"/>
      <c r="X497" s="124"/>
      <c r="Y497" s="124"/>
      <c r="Z497" s="367"/>
      <c r="AA497" s="124"/>
      <c r="AB497" s="124"/>
      <c r="AC497" s="72">
        <f>SUM(Q497:AB497)</f>
        <v>90</v>
      </c>
      <c r="AD497" s="294">
        <f>+Q497</f>
        <v>25</v>
      </c>
      <c r="AE497" s="315">
        <f>SUM($Q$11:R497)</f>
        <v>55091.862385525084</v>
      </c>
      <c r="AF497" s="315">
        <f>SUM($Q$11:S497)</f>
        <v>93852.584179596393</v>
      </c>
      <c r="AG497" s="315" t="e">
        <f>SUM($Q$11:T497)</f>
        <v>#DIV/0!</v>
      </c>
      <c r="AH497" s="315" t="e">
        <f>SUM($Q$11:U497)</f>
        <v>#DIV/0!</v>
      </c>
      <c r="AI497" s="315" t="e">
        <f>SUM($Q$11:V497)</f>
        <v>#DIV/0!</v>
      </c>
      <c r="AJ497" s="315" t="e">
        <f>SUM($Q$11:W497)</f>
        <v>#DIV/0!</v>
      </c>
      <c r="AK497" s="315" t="e">
        <f>SUM($Q$11:X497)</f>
        <v>#DIV/0!</v>
      </c>
      <c r="AL497" s="315" t="e">
        <f>SUM($Q$11:Y497)</f>
        <v>#DIV/0!</v>
      </c>
      <c r="AM497" s="315" t="e">
        <f>SUM($Q$11:Z497)</f>
        <v>#DIV/0!</v>
      </c>
      <c r="AN497" s="315" t="e">
        <f>SUM($Q$11:AA497)</f>
        <v>#DIV/0!</v>
      </c>
      <c r="AO497" s="315" t="e">
        <f>SUM($Q$11:AB497)</f>
        <v>#DIV/0!</v>
      </c>
      <c r="AP497" s="63" t="s">
        <v>730</v>
      </c>
      <c r="AQ497" s="65" t="s">
        <v>731</v>
      </c>
      <c r="AR497" s="63" t="s">
        <v>730</v>
      </c>
      <c r="AS497" s="65" t="s">
        <v>732</v>
      </c>
      <c r="AT497" s="63" t="s">
        <v>941</v>
      </c>
      <c r="AU497" s="365" t="s">
        <v>1218</v>
      </c>
      <c r="AV497" s="63"/>
      <c r="AW497" s="63"/>
      <c r="AX497" s="138"/>
      <c r="AY497" s="138"/>
      <c r="AZ497" s="138"/>
      <c r="BA497" s="138"/>
      <c r="BB497" s="138"/>
      <c r="BC497" s="138"/>
      <c r="BD497" s="138"/>
      <c r="BE497" s="138"/>
      <c r="BF497" s="138"/>
      <c r="BG497" s="138"/>
      <c r="BH497" s="138"/>
      <c r="BI497" s="138"/>
      <c r="BJ497" s="138"/>
      <c r="BK497" s="138"/>
      <c r="BL497" s="138"/>
      <c r="BM497" s="7"/>
    </row>
    <row r="498" spans="1:66" s="52" customFormat="1" ht="20.100000000000001" customHeight="1" x14ac:dyDescent="0.25">
      <c r="A498" s="39"/>
      <c r="B498" s="65"/>
      <c r="C498" s="138"/>
      <c r="D498" s="63"/>
      <c r="E498" s="63"/>
      <c r="F498" s="63"/>
      <c r="G498" s="62" t="s">
        <v>219</v>
      </c>
      <c r="H498" s="63"/>
      <c r="I498" s="65"/>
      <c r="J498" s="65"/>
      <c r="K498" s="62" t="s">
        <v>120</v>
      </c>
      <c r="L498" s="63" t="s">
        <v>456</v>
      </c>
      <c r="M498" s="63" t="s">
        <v>294</v>
      </c>
      <c r="N498" s="63" t="s">
        <v>327</v>
      </c>
      <c r="O498" s="64" t="s">
        <v>331</v>
      </c>
      <c r="P498" s="126" t="s">
        <v>14</v>
      </c>
      <c r="Q498" s="317">
        <f t="shared" ref="Q498:AB498" si="1832">+Q497/Q496</f>
        <v>2.5</v>
      </c>
      <c r="R498" s="317">
        <f t="shared" si="1832"/>
        <v>1.44</v>
      </c>
      <c r="S498" s="317">
        <f t="shared" si="1832"/>
        <v>1.1153846153846154</v>
      </c>
      <c r="T498" s="317">
        <f t="shared" si="1832"/>
        <v>0</v>
      </c>
      <c r="U498" s="317">
        <f t="shared" si="1832"/>
        <v>0</v>
      </c>
      <c r="V498" s="317">
        <f t="shared" si="1832"/>
        <v>0</v>
      </c>
      <c r="W498" s="317">
        <f t="shared" si="1832"/>
        <v>0</v>
      </c>
      <c r="X498" s="317">
        <f t="shared" si="1832"/>
        <v>0</v>
      </c>
      <c r="Y498" s="317">
        <f t="shared" si="1832"/>
        <v>0</v>
      </c>
      <c r="Z498" s="317">
        <f t="shared" si="1832"/>
        <v>0</v>
      </c>
      <c r="AA498" s="317">
        <f t="shared" si="1832"/>
        <v>0</v>
      </c>
      <c r="AB498" s="317">
        <f t="shared" si="1832"/>
        <v>0</v>
      </c>
      <c r="AC498" s="278">
        <f>+AC497/AC496</f>
        <v>0.30821917808219179</v>
      </c>
      <c r="AD498" s="121">
        <f>AD497/AD496</f>
        <v>2.5</v>
      </c>
      <c r="AE498" s="121">
        <f t="shared" ref="AE498" si="1833">AE497/AE496</f>
        <v>1.0011084689091851</v>
      </c>
      <c r="AF498" s="121">
        <f t="shared" ref="AF498" si="1834">AF497/AF496</f>
        <v>1.0009598711552958</v>
      </c>
      <c r="AG498" s="121" t="e">
        <f t="shared" ref="AG498" si="1835">AG497/AG496</f>
        <v>#DIV/0!</v>
      </c>
      <c r="AH498" s="121" t="e">
        <f t="shared" ref="AH498" si="1836">AH497/AH496</f>
        <v>#DIV/0!</v>
      </c>
      <c r="AI498" s="121" t="e">
        <f t="shared" ref="AI498" si="1837">AI497/AI496</f>
        <v>#DIV/0!</v>
      </c>
      <c r="AJ498" s="121" t="e">
        <f t="shared" ref="AJ498" si="1838">AJ497/AJ496</f>
        <v>#DIV/0!</v>
      </c>
      <c r="AK498" s="121" t="e">
        <f t="shared" ref="AK498" si="1839">AK497/AK496</f>
        <v>#DIV/0!</v>
      </c>
      <c r="AL498" s="121" t="e">
        <f t="shared" ref="AL498" si="1840">AL497/AL496</f>
        <v>#DIV/0!</v>
      </c>
      <c r="AM498" s="121" t="e">
        <f t="shared" ref="AM498" si="1841">AM497/AM496</f>
        <v>#DIV/0!</v>
      </c>
      <c r="AN498" s="121" t="e">
        <f t="shared" ref="AN498" si="1842">AN497/AN496</f>
        <v>#DIV/0!</v>
      </c>
      <c r="AO498" s="121" t="e">
        <f t="shared" ref="AO498" si="1843">AO497/AO496</f>
        <v>#DIV/0!</v>
      </c>
      <c r="AP498" s="63"/>
      <c r="AQ498" s="63"/>
      <c r="AR498" s="63"/>
      <c r="AS498" s="63"/>
      <c r="AT498" s="63"/>
      <c r="AU498" s="63"/>
      <c r="AV498" s="63"/>
      <c r="AW498" s="63"/>
      <c r="AX498" s="138"/>
      <c r="AY498" s="138"/>
      <c r="AZ498" s="138"/>
      <c r="BA498" s="138"/>
      <c r="BB498" s="138"/>
      <c r="BC498" s="138"/>
      <c r="BD498" s="138"/>
      <c r="BE498" s="138"/>
      <c r="BF498" s="138"/>
      <c r="BG498" s="138"/>
      <c r="BH498" s="138"/>
      <c r="BI498" s="138"/>
      <c r="BJ498" s="138"/>
      <c r="BK498" s="138"/>
      <c r="BL498" s="138"/>
      <c r="BM498" s="7"/>
    </row>
    <row r="499" spans="1:66" ht="20.100000000000001" customHeight="1" x14ac:dyDescent="0.25">
      <c r="A499" s="39"/>
      <c r="B499" s="65" t="s">
        <v>100</v>
      </c>
      <c r="C499" s="138"/>
      <c r="D499" s="63">
        <f>+D496+1</f>
        <v>164</v>
      </c>
      <c r="E499" s="63">
        <v>113</v>
      </c>
      <c r="F499" s="63">
        <v>12</v>
      </c>
      <c r="G499" s="62" t="s">
        <v>220</v>
      </c>
      <c r="H499" s="63">
        <v>40</v>
      </c>
      <c r="I499" s="65" t="s">
        <v>52</v>
      </c>
      <c r="J499" s="65" t="s">
        <v>109</v>
      </c>
      <c r="K499" s="62" t="s">
        <v>120</v>
      </c>
      <c r="L499" s="63" t="s">
        <v>457</v>
      </c>
      <c r="M499" s="63" t="s">
        <v>294</v>
      </c>
      <c r="N499" s="63" t="s">
        <v>327</v>
      </c>
      <c r="O499" s="64" t="s">
        <v>331</v>
      </c>
      <c r="P499" s="126" t="s">
        <v>12</v>
      </c>
      <c r="Q499" s="72">
        <v>0</v>
      </c>
      <c r="R499" s="72">
        <v>0</v>
      </c>
      <c r="S499" s="72">
        <v>10</v>
      </c>
      <c r="T499" s="72">
        <v>0</v>
      </c>
      <c r="U499" s="72">
        <v>5</v>
      </c>
      <c r="V499" s="72">
        <v>5</v>
      </c>
      <c r="W499" s="72">
        <v>0</v>
      </c>
      <c r="X499" s="72">
        <v>5</v>
      </c>
      <c r="Y499" s="72">
        <v>5</v>
      </c>
      <c r="Z499" s="372">
        <v>0</v>
      </c>
      <c r="AA499" s="72">
        <v>5</v>
      </c>
      <c r="AB499" s="72">
        <v>5</v>
      </c>
      <c r="AC499" s="72">
        <f>SUM(Q499:AB499)</f>
        <v>40</v>
      </c>
      <c r="AD499" s="294">
        <f>+Q499</f>
        <v>0</v>
      </c>
      <c r="AE499" s="315">
        <f>SUM($Q$10:R499)</f>
        <v>55095.802385525087</v>
      </c>
      <c r="AF499" s="315">
        <f>SUM($Q$10:S499)</f>
        <v>93867.639564211786</v>
      </c>
      <c r="AG499" s="315" t="e">
        <f>SUM($Q$10:T499)</f>
        <v>#DIV/0!</v>
      </c>
      <c r="AH499" s="315" t="e">
        <f>SUM($Q$10:U499)</f>
        <v>#DIV/0!</v>
      </c>
      <c r="AI499" s="315" t="e">
        <f>SUM($Q$10:V499)</f>
        <v>#DIV/0!</v>
      </c>
      <c r="AJ499" s="315" t="e">
        <f>SUM($Q$10:W499)</f>
        <v>#DIV/0!</v>
      </c>
      <c r="AK499" s="315" t="e">
        <f>SUM($Q$10:X499)</f>
        <v>#DIV/0!</v>
      </c>
      <c r="AL499" s="315" t="e">
        <f>SUM($Q$10:Y499)</f>
        <v>#DIV/0!</v>
      </c>
      <c r="AM499" s="315" t="e">
        <f>SUM($Q$10:Z499)</f>
        <v>#DIV/0!</v>
      </c>
      <c r="AN499" s="315" t="e">
        <f>SUM($Q$10:AA499)</f>
        <v>#DIV/0!</v>
      </c>
      <c r="AO499" s="315" t="e">
        <f>SUM($Q$10:AB499)</f>
        <v>#DIV/0!</v>
      </c>
      <c r="AP499" s="63"/>
      <c r="AQ499" s="63"/>
      <c r="AR499" s="63"/>
      <c r="AS499" s="63"/>
      <c r="AT499" s="63"/>
      <c r="AU499" s="63"/>
      <c r="AV499" s="63"/>
      <c r="AW499" s="63"/>
      <c r="AX499" s="138"/>
      <c r="AY499" s="138"/>
      <c r="AZ499" s="138"/>
      <c r="BA499" s="138"/>
      <c r="BB499" s="138"/>
      <c r="BC499" s="138"/>
      <c r="BD499" s="138"/>
      <c r="BE499" s="138"/>
      <c r="BF499" s="138"/>
      <c r="BG499" s="138"/>
      <c r="BH499" s="138"/>
      <c r="BI499" s="138"/>
      <c r="BJ499" s="138"/>
      <c r="BK499" s="138"/>
      <c r="BL499" s="138"/>
      <c r="BM499" s="7"/>
      <c r="BN499" s="26"/>
    </row>
    <row r="500" spans="1:66" s="52" customFormat="1" ht="20.100000000000001" customHeight="1" x14ac:dyDescent="0.25">
      <c r="A500" s="39"/>
      <c r="B500" s="65"/>
      <c r="C500" s="138"/>
      <c r="D500" s="63"/>
      <c r="E500" s="63"/>
      <c r="F500" s="63"/>
      <c r="G500" s="62" t="s">
        <v>220</v>
      </c>
      <c r="H500" s="63"/>
      <c r="I500" s="65"/>
      <c r="J500" s="65"/>
      <c r="K500" s="62" t="s">
        <v>120</v>
      </c>
      <c r="L500" s="63" t="s">
        <v>457</v>
      </c>
      <c r="M500" s="63" t="s">
        <v>294</v>
      </c>
      <c r="N500" s="63" t="s">
        <v>327</v>
      </c>
      <c r="O500" s="64" t="s">
        <v>331</v>
      </c>
      <c r="P500" s="126" t="s">
        <v>13</v>
      </c>
      <c r="Q500" s="262">
        <v>0</v>
      </c>
      <c r="R500" s="262">
        <v>0</v>
      </c>
      <c r="S500" s="72">
        <v>10</v>
      </c>
      <c r="T500" s="124"/>
      <c r="U500" s="124"/>
      <c r="V500" s="124"/>
      <c r="W500" s="124"/>
      <c r="X500" s="124"/>
      <c r="Y500" s="124"/>
      <c r="Z500" s="367"/>
      <c r="AA500" s="124"/>
      <c r="AB500" s="124"/>
      <c r="AC500" s="72">
        <f>SUM(Q500:AB500)</f>
        <v>10</v>
      </c>
      <c r="AD500" s="294">
        <f>+Q500</f>
        <v>0</v>
      </c>
      <c r="AE500" s="315">
        <f>SUM($Q$11:R500)</f>
        <v>55095.802385525087</v>
      </c>
      <c r="AF500" s="315">
        <f>SUM($Q$11:S500)</f>
        <v>93877.639564211786</v>
      </c>
      <c r="AG500" s="315" t="e">
        <f>SUM($Q$11:T500)</f>
        <v>#DIV/0!</v>
      </c>
      <c r="AH500" s="315" t="e">
        <f>SUM($Q$11:U500)</f>
        <v>#DIV/0!</v>
      </c>
      <c r="AI500" s="315" t="e">
        <f>SUM($Q$11:V500)</f>
        <v>#DIV/0!</v>
      </c>
      <c r="AJ500" s="315" t="e">
        <f>SUM($Q$11:W500)</f>
        <v>#DIV/0!</v>
      </c>
      <c r="AK500" s="315" t="e">
        <f>SUM($Q$11:X500)</f>
        <v>#DIV/0!</v>
      </c>
      <c r="AL500" s="315" t="e">
        <f>SUM($Q$11:Y500)</f>
        <v>#DIV/0!</v>
      </c>
      <c r="AM500" s="315" t="e">
        <f>SUM($Q$11:Z500)</f>
        <v>#DIV/0!</v>
      </c>
      <c r="AN500" s="315" t="e">
        <f>SUM($Q$11:AA500)</f>
        <v>#DIV/0!</v>
      </c>
      <c r="AO500" s="315" t="e">
        <f>SUM($Q$11:AB500)</f>
        <v>#DIV/0!</v>
      </c>
      <c r="AP500" s="63"/>
      <c r="AQ500" s="63"/>
      <c r="AR500" s="63"/>
      <c r="AS500" s="63"/>
      <c r="AT500" s="65" t="s">
        <v>1219</v>
      </c>
      <c r="AU500" s="63" t="s">
        <v>942</v>
      </c>
      <c r="AV500" s="63"/>
      <c r="AW500" s="63"/>
      <c r="AX500" s="138"/>
      <c r="AY500" s="138"/>
      <c r="AZ500" s="138"/>
      <c r="BA500" s="138"/>
      <c r="BB500" s="138"/>
      <c r="BC500" s="138"/>
      <c r="BD500" s="138"/>
      <c r="BE500" s="138"/>
      <c r="BF500" s="138"/>
      <c r="BG500" s="138"/>
      <c r="BH500" s="138"/>
      <c r="BI500" s="138"/>
      <c r="BJ500" s="138"/>
      <c r="BK500" s="138"/>
      <c r="BL500" s="138"/>
      <c r="BM500" s="7"/>
    </row>
    <row r="501" spans="1:66" s="52" customFormat="1" ht="20.100000000000001" customHeight="1" x14ac:dyDescent="0.25">
      <c r="A501" s="39"/>
      <c r="B501" s="65"/>
      <c r="C501" s="138"/>
      <c r="D501" s="63"/>
      <c r="E501" s="63"/>
      <c r="F501" s="63"/>
      <c r="G501" s="62" t="s">
        <v>220</v>
      </c>
      <c r="H501" s="63"/>
      <c r="I501" s="65"/>
      <c r="J501" s="65"/>
      <c r="K501" s="62" t="s">
        <v>120</v>
      </c>
      <c r="L501" s="63" t="s">
        <v>457</v>
      </c>
      <c r="M501" s="63" t="s">
        <v>294</v>
      </c>
      <c r="N501" s="63" t="s">
        <v>327</v>
      </c>
      <c r="O501" s="64" t="s">
        <v>331</v>
      </c>
      <c r="P501" s="126" t="s">
        <v>14</v>
      </c>
      <c r="Q501" s="317">
        <v>0</v>
      </c>
      <c r="R501" s="317">
        <v>0</v>
      </c>
      <c r="S501" s="278">
        <f t="shared" ref="S501:AB501" si="1844">+S500/S499</f>
        <v>1</v>
      </c>
      <c r="T501" s="278" t="e">
        <f t="shared" si="1844"/>
        <v>#DIV/0!</v>
      </c>
      <c r="U501" s="278">
        <f t="shared" si="1844"/>
        <v>0</v>
      </c>
      <c r="V501" s="278">
        <f t="shared" si="1844"/>
        <v>0</v>
      </c>
      <c r="W501" s="278" t="e">
        <f t="shared" si="1844"/>
        <v>#DIV/0!</v>
      </c>
      <c r="X501" s="278">
        <f t="shared" si="1844"/>
        <v>0</v>
      </c>
      <c r="Y501" s="278">
        <f t="shared" si="1844"/>
        <v>0</v>
      </c>
      <c r="Z501" s="278" t="e">
        <f t="shared" si="1844"/>
        <v>#DIV/0!</v>
      </c>
      <c r="AA501" s="278">
        <f t="shared" si="1844"/>
        <v>0</v>
      </c>
      <c r="AB501" s="278">
        <f t="shared" si="1844"/>
        <v>0</v>
      </c>
      <c r="AC501" s="278">
        <f>+AC500/AC499</f>
        <v>0.25</v>
      </c>
      <c r="AD501" s="121" t="e">
        <f>AD500/AD499</f>
        <v>#DIV/0!</v>
      </c>
      <c r="AE501" s="121">
        <f t="shared" ref="AE501" si="1845">AE500/AE499</f>
        <v>1</v>
      </c>
      <c r="AF501" s="121">
        <f t="shared" ref="AF501" si="1846">AF500/AF499</f>
        <v>1.0001065329867294</v>
      </c>
      <c r="AG501" s="121" t="e">
        <f t="shared" ref="AG501" si="1847">AG500/AG499</f>
        <v>#DIV/0!</v>
      </c>
      <c r="AH501" s="121" t="e">
        <f t="shared" ref="AH501" si="1848">AH500/AH499</f>
        <v>#DIV/0!</v>
      </c>
      <c r="AI501" s="121" t="e">
        <f t="shared" ref="AI501" si="1849">AI500/AI499</f>
        <v>#DIV/0!</v>
      </c>
      <c r="AJ501" s="121" t="e">
        <f t="shared" ref="AJ501" si="1850">AJ500/AJ499</f>
        <v>#DIV/0!</v>
      </c>
      <c r="AK501" s="121" t="e">
        <f t="shared" ref="AK501" si="1851">AK500/AK499</f>
        <v>#DIV/0!</v>
      </c>
      <c r="AL501" s="121" t="e">
        <f t="shared" ref="AL501" si="1852">AL500/AL499</f>
        <v>#DIV/0!</v>
      </c>
      <c r="AM501" s="121" t="e">
        <f t="shared" ref="AM501" si="1853">AM500/AM499</f>
        <v>#DIV/0!</v>
      </c>
      <c r="AN501" s="121" t="e">
        <f t="shared" ref="AN501" si="1854">AN500/AN499</f>
        <v>#DIV/0!</v>
      </c>
      <c r="AO501" s="121" t="e">
        <f t="shared" ref="AO501" si="1855">AO500/AO499</f>
        <v>#DIV/0!</v>
      </c>
      <c r="AP501" s="63"/>
      <c r="AQ501" s="63"/>
      <c r="AR501" s="63"/>
      <c r="AS501" s="63"/>
      <c r="AT501" s="63"/>
      <c r="AU501" s="63"/>
      <c r="AV501" s="63"/>
      <c r="AW501" s="63"/>
      <c r="AX501" s="138"/>
      <c r="AY501" s="138"/>
      <c r="AZ501" s="138"/>
      <c r="BA501" s="138"/>
      <c r="BB501" s="138"/>
      <c r="BC501" s="138"/>
      <c r="BD501" s="138"/>
      <c r="BE501" s="138"/>
      <c r="BF501" s="138"/>
      <c r="BG501" s="138"/>
      <c r="BH501" s="138"/>
      <c r="BI501" s="138"/>
      <c r="BJ501" s="138"/>
      <c r="BK501" s="138"/>
      <c r="BL501" s="138"/>
      <c r="BM501" s="7"/>
    </row>
    <row r="502" spans="1:66" ht="20.100000000000001" customHeight="1" x14ac:dyDescent="0.25">
      <c r="A502" s="39"/>
      <c r="B502" s="65" t="s">
        <v>100</v>
      </c>
      <c r="C502" s="138"/>
      <c r="D502" s="63">
        <f>+D499+1</f>
        <v>165</v>
      </c>
      <c r="E502" s="63">
        <v>114</v>
      </c>
      <c r="F502" s="63">
        <v>13</v>
      </c>
      <c r="G502" s="62" t="s">
        <v>221</v>
      </c>
      <c r="H502" s="63">
        <v>53</v>
      </c>
      <c r="I502" s="65" t="s">
        <v>52</v>
      </c>
      <c r="J502" s="65" t="s">
        <v>109</v>
      </c>
      <c r="K502" s="62" t="s">
        <v>120</v>
      </c>
      <c r="L502" s="63" t="s">
        <v>458</v>
      </c>
      <c r="M502" s="63" t="s">
        <v>294</v>
      </c>
      <c r="N502" s="63" t="s">
        <v>327</v>
      </c>
      <c r="O502" s="64" t="s">
        <v>331</v>
      </c>
      <c r="P502" s="126" t="s">
        <v>12</v>
      </c>
      <c r="Q502" s="262">
        <v>0</v>
      </c>
      <c r="R502" s="262">
        <v>0</v>
      </c>
      <c r="S502" s="72">
        <v>0</v>
      </c>
      <c r="T502" s="72">
        <v>0</v>
      </c>
      <c r="U502" s="72">
        <v>0</v>
      </c>
      <c r="V502" s="72">
        <v>0</v>
      </c>
      <c r="W502" s="72">
        <v>0</v>
      </c>
      <c r="X502" s="72">
        <v>0</v>
      </c>
      <c r="Y502" s="72">
        <v>0</v>
      </c>
      <c r="Z502" s="372">
        <v>53</v>
      </c>
      <c r="AA502" s="72">
        <v>0</v>
      </c>
      <c r="AB502" s="72">
        <v>0</v>
      </c>
      <c r="AC502" s="72">
        <f>SUM(Q502:AB502)</f>
        <v>53</v>
      </c>
      <c r="AD502" s="294">
        <f>+Q502</f>
        <v>0</v>
      </c>
      <c r="AE502" s="315">
        <f>SUM($Q$10:R502)</f>
        <v>55095.802385525087</v>
      </c>
      <c r="AF502" s="315">
        <f>SUM($Q$10:S502)</f>
        <v>93878.639564211786</v>
      </c>
      <c r="AG502" s="315" t="e">
        <f>SUM($Q$10:T502)</f>
        <v>#DIV/0!</v>
      </c>
      <c r="AH502" s="315" t="e">
        <f>SUM($Q$10:U502)</f>
        <v>#DIV/0!</v>
      </c>
      <c r="AI502" s="315" t="e">
        <f>SUM($Q$10:V502)</f>
        <v>#DIV/0!</v>
      </c>
      <c r="AJ502" s="315" t="e">
        <f>SUM($Q$10:W502)</f>
        <v>#DIV/0!</v>
      </c>
      <c r="AK502" s="315" t="e">
        <f>SUM($Q$10:X502)</f>
        <v>#DIV/0!</v>
      </c>
      <c r="AL502" s="315" t="e">
        <f>SUM($Q$10:Y502)</f>
        <v>#DIV/0!</v>
      </c>
      <c r="AM502" s="315" t="e">
        <f>SUM($Q$10:Z502)</f>
        <v>#DIV/0!</v>
      </c>
      <c r="AN502" s="315" t="e">
        <f>SUM($Q$10:AA502)</f>
        <v>#DIV/0!</v>
      </c>
      <c r="AO502" s="315" t="e">
        <f>SUM($Q$10:AB502)</f>
        <v>#DIV/0!</v>
      </c>
      <c r="AP502" s="63"/>
      <c r="AQ502" s="63"/>
      <c r="AR502" s="63"/>
      <c r="AS502" s="63"/>
      <c r="AT502" s="63"/>
      <c r="AU502" s="63"/>
      <c r="AV502" s="63"/>
      <c r="AW502" s="63"/>
      <c r="AX502" s="138"/>
      <c r="AY502" s="138"/>
      <c r="AZ502" s="138"/>
      <c r="BA502" s="138"/>
      <c r="BB502" s="138"/>
      <c r="BC502" s="138"/>
      <c r="BD502" s="138"/>
      <c r="BE502" s="138"/>
      <c r="BF502" s="138"/>
      <c r="BG502" s="138"/>
      <c r="BH502" s="138"/>
      <c r="BI502" s="138"/>
      <c r="BJ502" s="138"/>
      <c r="BK502" s="138"/>
      <c r="BL502" s="138"/>
      <c r="BM502" s="7"/>
      <c r="BN502" s="26"/>
    </row>
    <row r="503" spans="1:66" s="52" customFormat="1" ht="20.100000000000001" customHeight="1" x14ac:dyDescent="0.25">
      <c r="A503" s="39"/>
      <c r="B503" s="65"/>
      <c r="C503" s="138"/>
      <c r="D503" s="63"/>
      <c r="E503" s="63"/>
      <c r="F503" s="63"/>
      <c r="G503" s="62" t="s">
        <v>221</v>
      </c>
      <c r="H503" s="63"/>
      <c r="I503" s="65"/>
      <c r="J503" s="65"/>
      <c r="K503" s="62" t="s">
        <v>120</v>
      </c>
      <c r="L503" s="63" t="s">
        <v>458</v>
      </c>
      <c r="M503" s="63" t="s">
        <v>294</v>
      </c>
      <c r="N503" s="63" t="s">
        <v>327</v>
      </c>
      <c r="O503" s="64" t="s">
        <v>331</v>
      </c>
      <c r="P503" s="126" t="s">
        <v>13</v>
      </c>
      <c r="Q503" s="262">
        <v>0</v>
      </c>
      <c r="R503" s="262">
        <v>0</v>
      </c>
      <c r="S503" s="262">
        <v>0</v>
      </c>
      <c r="T503" s="124"/>
      <c r="U503" s="124"/>
      <c r="V503" s="124"/>
      <c r="W503" s="124"/>
      <c r="X503" s="124"/>
      <c r="Y503" s="124"/>
      <c r="Z503" s="367"/>
      <c r="AA503" s="124"/>
      <c r="AB503" s="124"/>
      <c r="AC503" s="72">
        <f>SUM(Q503:AB503)</f>
        <v>0</v>
      </c>
      <c r="AD503" s="294">
        <f>+Q503</f>
        <v>0</v>
      </c>
      <c r="AE503" s="315">
        <f>SUM($Q$11:R503)</f>
        <v>55095.802385525087</v>
      </c>
      <c r="AF503" s="315">
        <f>SUM($Q$11:S503)</f>
        <v>93878.639564211786</v>
      </c>
      <c r="AG503" s="315" t="e">
        <f>SUM($Q$11:T503)</f>
        <v>#DIV/0!</v>
      </c>
      <c r="AH503" s="315" t="e">
        <f>SUM($Q$11:U503)</f>
        <v>#DIV/0!</v>
      </c>
      <c r="AI503" s="315" t="e">
        <f>SUM($Q$11:V503)</f>
        <v>#DIV/0!</v>
      </c>
      <c r="AJ503" s="315" t="e">
        <f>SUM($Q$11:W503)</f>
        <v>#DIV/0!</v>
      </c>
      <c r="AK503" s="315" t="e">
        <f>SUM($Q$11:X503)</f>
        <v>#DIV/0!</v>
      </c>
      <c r="AL503" s="315" t="e">
        <f>SUM($Q$11:Y503)</f>
        <v>#DIV/0!</v>
      </c>
      <c r="AM503" s="315" t="e">
        <f>SUM($Q$11:Z503)</f>
        <v>#DIV/0!</v>
      </c>
      <c r="AN503" s="315" t="e">
        <f>SUM($Q$11:AA503)</f>
        <v>#DIV/0!</v>
      </c>
      <c r="AO503" s="315" t="e">
        <f>SUM($Q$11:AB503)</f>
        <v>#DIV/0!</v>
      </c>
      <c r="AP503" s="63"/>
      <c r="AQ503" s="63"/>
      <c r="AR503" s="63"/>
      <c r="AS503" s="63"/>
      <c r="AT503" s="63"/>
      <c r="AU503" s="63"/>
      <c r="AV503" s="63"/>
      <c r="AW503" s="63"/>
      <c r="AX503" s="138"/>
      <c r="AY503" s="138"/>
      <c r="AZ503" s="138"/>
      <c r="BA503" s="138"/>
      <c r="BB503" s="138"/>
      <c r="BC503" s="138"/>
      <c r="BD503" s="138"/>
      <c r="BE503" s="138"/>
      <c r="BF503" s="138"/>
      <c r="BG503" s="138"/>
      <c r="BH503" s="138"/>
      <c r="BI503" s="138"/>
      <c r="BJ503" s="138"/>
      <c r="BK503" s="138"/>
      <c r="BL503" s="138"/>
      <c r="BM503" s="7"/>
    </row>
    <row r="504" spans="1:66" s="52" customFormat="1" ht="20.100000000000001" customHeight="1" x14ac:dyDescent="0.25">
      <c r="A504" s="39"/>
      <c r="B504" s="65"/>
      <c r="C504" s="138"/>
      <c r="D504" s="63"/>
      <c r="E504" s="63"/>
      <c r="F504" s="63"/>
      <c r="G504" s="62" t="s">
        <v>221</v>
      </c>
      <c r="H504" s="63"/>
      <c r="I504" s="65"/>
      <c r="J504" s="65"/>
      <c r="K504" s="62" t="s">
        <v>120</v>
      </c>
      <c r="L504" s="63" t="s">
        <v>458</v>
      </c>
      <c r="M504" s="63" t="s">
        <v>294</v>
      </c>
      <c r="N504" s="63" t="s">
        <v>327</v>
      </c>
      <c r="O504" s="64" t="s">
        <v>331</v>
      </c>
      <c r="P504" s="126" t="s">
        <v>14</v>
      </c>
      <c r="Q504" s="278">
        <v>0</v>
      </c>
      <c r="R504" s="278">
        <v>0</v>
      </c>
      <c r="S504" s="278">
        <v>0</v>
      </c>
      <c r="T504" s="278" t="e">
        <f t="shared" ref="T504:AB504" si="1856">+T503/T502</f>
        <v>#DIV/0!</v>
      </c>
      <c r="U504" s="278" t="e">
        <f t="shared" si="1856"/>
        <v>#DIV/0!</v>
      </c>
      <c r="V504" s="278" t="e">
        <f t="shared" si="1856"/>
        <v>#DIV/0!</v>
      </c>
      <c r="W504" s="278" t="e">
        <f t="shared" si="1856"/>
        <v>#DIV/0!</v>
      </c>
      <c r="X504" s="278" t="e">
        <f t="shared" si="1856"/>
        <v>#DIV/0!</v>
      </c>
      <c r="Y504" s="278" t="e">
        <f t="shared" si="1856"/>
        <v>#DIV/0!</v>
      </c>
      <c r="Z504" s="278">
        <f t="shared" si="1856"/>
        <v>0</v>
      </c>
      <c r="AA504" s="278" t="e">
        <f t="shared" si="1856"/>
        <v>#DIV/0!</v>
      </c>
      <c r="AB504" s="278" t="e">
        <f t="shared" si="1856"/>
        <v>#DIV/0!</v>
      </c>
      <c r="AC504" s="278">
        <f>+AC503/AC502</f>
        <v>0</v>
      </c>
      <c r="AD504" s="121" t="e">
        <f>AD503/AD502</f>
        <v>#DIV/0!</v>
      </c>
      <c r="AE504" s="121">
        <f t="shared" ref="AE504" si="1857">AE503/AE502</f>
        <v>1</v>
      </c>
      <c r="AF504" s="121">
        <f t="shared" ref="AF504" si="1858">AF503/AF502</f>
        <v>1</v>
      </c>
      <c r="AG504" s="121" t="e">
        <f t="shared" ref="AG504" si="1859">AG503/AG502</f>
        <v>#DIV/0!</v>
      </c>
      <c r="AH504" s="121" t="e">
        <f t="shared" ref="AH504" si="1860">AH503/AH502</f>
        <v>#DIV/0!</v>
      </c>
      <c r="AI504" s="121" t="e">
        <f t="shared" ref="AI504" si="1861">AI503/AI502</f>
        <v>#DIV/0!</v>
      </c>
      <c r="AJ504" s="121" t="e">
        <f t="shared" ref="AJ504" si="1862">AJ503/AJ502</f>
        <v>#DIV/0!</v>
      </c>
      <c r="AK504" s="121" t="e">
        <f t="shared" ref="AK504" si="1863">AK503/AK502</f>
        <v>#DIV/0!</v>
      </c>
      <c r="AL504" s="121" t="e">
        <f t="shared" ref="AL504" si="1864">AL503/AL502</f>
        <v>#DIV/0!</v>
      </c>
      <c r="AM504" s="121" t="e">
        <f t="shared" ref="AM504" si="1865">AM503/AM502</f>
        <v>#DIV/0!</v>
      </c>
      <c r="AN504" s="121" t="e">
        <f t="shared" ref="AN504" si="1866">AN503/AN502</f>
        <v>#DIV/0!</v>
      </c>
      <c r="AO504" s="121" t="e">
        <f t="shared" ref="AO504" si="1867">AO503/AO502</f>
        <v>#DIV/0!</v>
      </c>
      <c r="AP504" s="63"/>
      <c r="AQ504" s="63"/>
      <c r="AR504" s="63"/>
      <c r="AS504" s="63"/>
      <c r="AT504" s="63"/>
      <c r="AU504" s="63"/>
      <c r="AV504" s="63"/>
      <c r="AW504" s="63"/>
      <c r="AX504" s="138"/>
      <c r="AY504" s="138"/>
      <c r="AZ504" s="138"/>
      <c r="BA504" s="138"/>
      <c r="BB504" s="138"/>
      <c r="BC504" s="138"/>
      <c r="BD504" s="138"/>
      <c r="BE504" s="138"/>
      <c r="BF504" s="138"/>
      <c r="BG504" s="138"/>
      <c r="BH504" s="138"/>
      <c r="BI504" s="138"/>
      <c r="BJ504" s="138"/>
      <c r="BK504" s="138"/>
      <c r="BL504" s="138"/>
      <c r="BM504" s="7"/>
    </row>
    <row r="505" spans="1:66" ht="20.100000000000001" customHeight="1" thickBot="1" x14ac:dyDescent="0.3">
      <c r="A505" s="240"/>
      <c r="B505" s="115" t="s">
        <v>100</v>
      </c>
      <c r="C505" s="110" t="s">
        <v>70</v>
      </c>
      <c r="D505" s="103">
        <f>+D502+1</f>
        <v>166</v>
      </c>
      <c r="E505" s="103">
        <v>23</v>
      </c>
      <c r="F505" s="103">
        <v>14</v>
      </c>
      <c r="G505" s="115" t="s">
        <v>512</v>
      </c>
      <c r="H505" s="241">
        <v>0.1333</v>
      </c>
      <c r="I505" s="115" t="s">
        <v>52</v>
      </c>
      <c r="J505" s="115" t="s">
        <v>109</v>
      </c>
      <c r="K505" s="102" t="s">
        <v>121</v>
      </c>
      <c r="L505" s="242" t="s">
        <v>391</v>
      </c>
      <c r="M505" s="103" t="s">
        <v>294</v>
      </c>
      <c r="N505" s="103" t="s">
        <v>327</v>
      </c>
      <c r="O505" s="102" t="s">
        <v>331</v>
      </c>
      <c r="P505" s="263" t="s">
        <v>12</v>
      </c>
      <c r="Q505" s="405">
        <v>0</v>
      </c>
      <c r="R505" s="405">
        <v>0</v>
      </c>
      <c r="S505" s="214">
        <v>0</v>
      </c>
      <c r="T505" s="214">
        <v>0</v>
      </c>
      <c r="U505" s="214">
        <v>0</v>
      </c>
      <c r="V505" s="214">
        <v>0</v>
      </c>
      <c r="W505" s="214">
        <v>0</v>
      </c>
      <c r="X505" s="214">
        <v>1</v>
      </c>
      <c r="Y505" s="214">
        <v>0</v>
      </c>
      <c r="Z505" s="214">
        <v>0</v>
      </c>
      <c r="AA505" s="214">
        <v>0</v>
      </c>
      <c r="AB505" s="214">
        <v>0</v>
      </c>
      <c r="AC505" s="214">
        <f>SUM(Q505:AB505)</f>
        <v>1</v>
      </c>
      <c r="AD505" s="391">
        <f>+Q505</f>
        <v>0</v>
      </c>
      <c r="AE505" s="392">
        <f>SUM($Q$10:R505)</f>
        <v>55095.802385525087</v>
      </c>
      <c r="AF505" s="392">
        <f>SUM($Q$10:S505)</f>
        <v>93878.639564211786</v>
      </c>
      <c r="AG505" s="392" t="e">
        <f>SUM($Q$10:T505)</f>
        <v>#DIV/0!</v>
      </c>
      <c r="AH505" s="392" t="e">
        <f>SUM($Q$10:U505)</f>
        <v>#DIV/0!</v>
      </c>
      <c r="AI505" s="392" t="e">
        <f>SUM($Q$10:V505)</f>
        <v>#DIV/0!</v>
      </c>
      <c r="AJ505" s="392" t="e">
        <f>SUM($Q$10:W505)</f>
        <v>#DIV/0!</v>
      </c>
      <c r="AK505" s="392" t="e">
        <f>SUM($Q$10:X505)</f>
        <v>#DIV/0!</v>
      </c>
      <c r="AL505" s="392" t="e">
        <f>SUM($Q$10:Y505)</f>
        <v>#DIV/0!</v>
      </c>
      <c r="AM505" s="392" t="e">
        <f>SUM($Q$10:Z505)</f>
        <v>#DIV/0!</v>
      </c>
      <c r="AN505" s="392" t="e">
        <f>SUM($Q$10:AA505)</f>
        <v>#DIV/0!</v>
      </c>
      <c r="AO505" s="392" t="e">
        <f>SUM($Q$10:AB505)</f>
        <v>#DIV/0!</v>
      </c>
      <c r="AP505" s="103"/>
      <c r="AQ505" s="103"/>
      <c r="AR505" s="103"/>
      <c r="AS505" s="103"/>
      <c r="AT505" s="103"/>
      <c r="AU505" s="103"/>
      <c r="AV505" s="103"/>
      <c r="AW505" s="103"/>
      <c r="AX505" s="138"/>
      <c r="AY505" s="138"/>
      <c r="AZ505" s="138"/>
      <c r="BA505" s="138"/>
      <c r="BB505" s="138"/>
      <c r="BC505" s="138"/>
      <c r="BD505" s="138"/>
      <c r="BE505" s="138"/>
      <c r="BF505" s="138"/>
      <c r="BG505" s="138"/>
      <c r="BH505" s="138"/>
      <c r="BI505" s="138"/>
      <c r="BJ505" s="138"/>
      <c r="BK505" s="138"/>
      <c r="BL505" s="138"/>
      <c r="BM505" s="7"/>
      <c r="BN505" s="26"/>
    </row>
    <row r="506" spans="1:66" s="52" customFormat="1" ht="20.100000000000001" customHeight="1" x14ac:dyDescent="0.25">
      <c r="A506" s="246"/>
      <c r="B506" s="112"/>
      <c r="C506" s="82" t="s">
        <v>70</v>
      </c>
      <c r="D506" s="112"/>
      <c r="E506" s="112"/>
      <c r="F506" s="84"/>
      <c r="G506" s="112" t="s">
        <v>512</v>
      </c>
      <c r="H506" s="247"/>
      <c r="I506" s="112"/>
      <c r="J506" s="112"/>
      <c r="K506" s="83" t="s">
        <v>121</v>
      </c>
      <c r="L506" s="248" t="s">
        <v>391</v>
      </c>
      <c r="M506" s="84" t="s">
        <v>294</v>
      </c>
      <c r="N506" s="84" t="s">
        <v>327</v>
      </c>
      <c r="O506" s="83" t="s">
        <v>331</v>
      </c>
      <c r="P506" s="217" t="s">
        <v>13</v>
      </c>
      <c r="Q506" s="311">
        <v>0</v>
      </c>
      <c r="R506" s="311">
        <v>1</v>
      </c>
      <c r="S506" s="218">
        <v>0</v>
      </c>
      <c r="T506" s="394"/>
      <c r="U506" s="394"/>
      <c r="V506" s="394"/>
      <c r="W506" s="394"/>
      <c r="X506" s="394"/>
      <c r="Y506" s="394"/>
      <c r="Z506" s="395"/>
      <c r="AA506" s="394"/>
      <c r="AB506" s="394"/>
      <c r="AC506" s="218">
        <f>SUM(Q506:AB506)</f>
        <v>1</v>
      </c>
      <c r="AD506" s="313">
        <f>+Q506</f>
        <v>0</v>
      </c>
      <c r="AE506" s="314">
        <f>SUM($Q$11:R506)</f>
        <v>55096.802385525087</v>
      </c>
      <c r="AF506" s="314">
        <f>SUM($Q$11:S506)</f>
        <v>93879.639564211786</v>
      </c>
      <c r="AG506" s="314" t="e">
        <f>SUM($Q$11:T506)</f>
        <v>#DIV/0!</v>
      </c>
      <c r="AH506" s="314" t="e">
        <f>SUM($Q$11:U506)</f>
        <v>#DIV/0!</v>
      </c>
      <c r="AI506" s="314" t="e">
        <f>SUM($Q$11:V506)</f>
        <v>#DIV/0!</v>
      </c>
      <c r="AJ506" s="314" t="e">
        <f>SUM($Q$11:W506)</f>
        <v>#DIV/0!</v>
      </c>
      <c r="AK506" s="314" t="e">
        <f>SUM($Q$11:X506)</f>
        <v>#DIV/0!</v>
      </c>
      <c r="AL506" s="314" t="e">
        <f>SUM($Q$11:Y506)</f>
        <v>#DIV/0!</v>
      </c>
      <c r="AM506" s="314" t="e">
        <f>SUM($Q$11:Z506)</f>
        <v>#DIV/0!</v>
      </c>
      <c r="AN506" s="314" t="e">
        <f>SUM($Q$11:AA506)</f>
        <v>#DIV/0!</v>
      </c>
      <c r="AO506" s="314" t="e">
        <f>SUM($Q$11:AB506)</f>
        <v>#DIV/0!</v>
      </c>
      <c r="AP506" s="84"/>
      <c r="AQ506" s="84"/>
      <c r="AR506" s="284" t="s">
        <v>943</v>
      </c>
      <c r="AS506" s="406" t="s">
        <v>944</v>
      </c>
      <c r="AT506" s="84"/>
      <c r="AU506" s="84"/>
      <c r="AV506" s="84"/>
      <c r="AW506" s="254"/>
      <c r="AX506" s="224"/>
      <c r="AY506" s="138"/>
      <c r="AZ506" s="138"/>
      <c r="BA506" s="138"/>
      <c r="BB506" s="138"/>
      <c r="BC506" s="138"/>
      <c r="BD506" s="138"/>
      <c r="BE506" s="138"/>
      <c r="BF506" s="138"/>
      <c r="BG506" s="138"/>
      <c r="BH506" s="138"/>
      <c r="BI506" s="138"/>
      <c r="BJ506" s="138"/>
      <c r="BK506" s="138"/>
      <c r="BL506" s="138"/>
      <c r="BM506" s="7"/>
    </row>
    <row r="507" spans="1:66" s="52" customFormat="1" ht="20.100000000000001" customHeight="1" x14ac:dyDescent="0.25">
      <c r="A507" s="88"/>
      <c r="B507" s="65"/>
      <c r="C507" s="44" t="s">
        <v>70</v>
      </c>
      <c r="D507" s="65"/>
      <c r="E507" s="65"/>
      <c r="F507" s="63"/>
      <c r="G507" s="65" t="s">
        <v>512</v>
      </c>
      <c r="H507" s="76"/>
      <c r="I507" s="65"/>
      <c r="J507" s="65"/>
      <c r="K507" s="64" t="s">
        <v>121</v>
      </c>
      <c r="L507" s="75" t="s">
        <v>391</v>
      </c>
      <c r="M507" s="63" t="s">
        <v>294</v>
      </c>
      <c r="N507" s="63" t="s">
        <v>327</v>
      </c>
      <c r="O507" s="64" t="s">
        <v>331</v>
      </c>
      <c r="P507" s="126" t="s">
        <v>14</v>
      </c>
      <c r="Q507" s="278">
        <v>0</v>
      </c>
      <c r="R507" s="278">
        <v>1</v>
      </c>
      <c r="S507" s="278">
        <v>0</v>
      </c>
      <c r="T507" s="278" t="e">
        <f t="shared" ref="T507:AB507" si="1868">+T506/T505</f>
        <v>#DIV/0!</v>
      </c>
      <c r="U507" s="278" t="e">
        <f t="shared" si="1868"/>
        <v>#DIV/0!</v>
      </c>
      <c r="V507" s="278" t="e">
        <f t="shared" si="1868"/>
        <v>#DIV/0!</v>
      </c>
      <c r="W507" s="278" t="e">
        <f t="shared" si="1868"/>
        <v>#DIV/0!</v>
      </c>
      <c r="X507" s="278">
        <f t="shared" si="1868"/>
        <v>0</v>
      </c>
      <c r="Y507" s="278" t="e">
        <f t="shared" si="1868"/>
        <v>#DIV/0!</v>
      </c>
      <c r="Z507" s="278" t="e">
        <f t="shared" si="1868"/>
        <v>#DIV/0!</v>
      </c>
      <c r="AA507" s="278" t="e">
        <f t="shared" si="1868"/>
        <v>#DIV/0!</v>
      </c>
      <c r="AB507" s="278" t="e">
        <f t="shared" si="1868"/>
        <v>#DIV/0!</v>
      </c>
      <c r="AC507" s="278">
        <f>+AC506/AC505</f>
        <v>1</v>
      </c>
      <c r="AD507" s="121" t="e">
        <f>AD506/AD505</f>
        <v>#DIV/0!</v>
      </c>
      <c r="AE507" s="121">
        <f t="shared" ref="AE507" si="1869">AE506/AE505</f>
        <v>1.000018150203041</v>
      </c>
      <c r="AF507" s="121">
        <f t="shared" ref="AF507" si="1870">AF506/AF505</f>
        <v>1.0000106520503986</v>
      </c>
      <c r="AG507" s="121" t="e">
        <f t="shared" ref="AG507" si="1871">AG506/AG505</f>
        <v>#DIV/0!</v>
      </c>
      <c r="AH507" s="121" t="e">
        <f t="shared" ref="AH507" si="1872">AH506/AH505</f>
        <v>#DIV/0!</v>
      </c>
      <c r="AI507" s="121" t="e">
        <f t="shared" ref="AI507" si="1873">AI506/AI505</f>
        <v>#DIV/0!</v>
      </c>
      <c r="AJ507" s="121" t="e">
        <f t="shared" ref="AJ507" si="1874">AJ506/AJ505</f>
        <v>#DIV/0!</v>
      </c>
      <c r="AK507" s="121" t="e">
        <f t="shared" ref="AK507" si="1875">AK506/AK505</f>
        <v>#DIV/0!</v>
      </c>
      <c r="AL507" s="121" t="e">
        <f t="shared" ref="AL507" si="1876">AL506/AL505</f>
        <v>#DIV/0!</v>
      </c>
      <c r="AM507" s="121" t="e">
        <f t="shared" ref="AM507" si="1877">AM506/AM505</f>
        <v>#DIV/0!</v>
      </c>
      <c r="AN507" s="121" t="e">
        <f t="shared" ref="AN507" si="1878">AN506/AN505</f>
        <v>#DIV/0!</v>
      </c>
      <c r="AO507" s="121" t="e">
        <f t="shared" ref="AO507" si="1879">AO506/AO505</f>
        <v>#DIV/0!</v>
      </c>
      <c r="AP507" s="63"/>
      <c r="AQ507" s="63"/>
      <c r="AR507" s="63"/>
      <c r="AS507" s="63"/>
      <c r="AT507" s="63"/>
      <c r="AU507" s="63"/>
      <c r="AV507" s="63"/>
      <c r="AW507" s="255"/>
      <c r="AX507" s="224"/>
      <c r="AY507" s="138"/>
      <c r="AZ507" s="138"/>
      <c r="BA507" s="138"/>
      <c r="BB507" s="138"/>
      <c r="BC507" s="138"/>
      <c r="BD507" s="138"/>
      <c r="BE507" s="138"/>
      <c r="BF507" s="138"/>
      <c r="BG507" s="138"/>
      <c r="BH507" s="138"/>
      <c r="BI507" s="138"/>
      <c r="BJ507" s="138"/>
      <c r="BK507" s="138"/>
      <c r="BL507" s="138"/>
      <c r="BM507" s="7"/>
      <c r="BN507" s="52">
        <v>40</v>
      </c>
    </row>
    <row r="508" spans="1:66" s="52" customFormat="1" ht="20.100000000000001" customHeight="1" x14ac:dyDescent="0.25">
      <c r="A508" s="88"/>
      <c r="B508" s="65"/>
      <c r="C508" s="44" t="s">
        <v>70</v>
      </c>
      <c r="D508" s="63">
        <f>+D505+1</f>
        <v>167</v>
      </c>
      <c r="E508" s="63">
        <v>24</v>
      </c>
      <c r="F508" s="63">
        <v>15</v>
      </c>
      <c r="G508" s="65" t="s">
        <v>513</v>
      </c>
      <c r="H508" s="206">
        <v>0.1333</v>
      </c>
      <c r="I508" s="65"/>
      <c r="J508" s="65"/>
      <c r="K508" s="64" t="s">
        <v>121</v>
      </c>
      <c r="L508" s="75" t="s">
        <v>391</v>
      </c>
      <c r="M508" s="63" t="s">
        <v>294</v>
      </c>
      <c r="N508" s="63" t="s">
        <v>327</v>
      </c>
      <c r="O508" s="64" t="s">
        <v>331</v>
      </c>
      <c r="P508" s="126" t="s">
        <v>12</v>
      </c>
      <c r="Q508" s="262">
        <v>0</v>
      </c>
      <c r="R508" s="262">
        <v>0</v>
      </c>
      <c r="S508" s="72">
        <v>0</v>
      </c>
      <c r="T508" s="72">
        <v>0</v>
      </c>
      <c r="U508" s="72">
        <v>0</v>
      </c>
      <c r="V508" s="72">
        <v>0</v>
      </c>
      <c r="W508" s="72">
        <v>0</v>
      </c>
      <c r="X508" s="72">
        <v>0</v>
      </c>
      <c r="Y508" s="72">
        <v>1</v>
      </c>
      <c r="Z508" s="72">
        <v>0</v>
      </c>
      <c r="AA508" s="72">
        <v>0</v>
      </c>
      <c r="AB508" s="72">
        <v>0</v>
      </c>
      <c r="AC508" s="72">
        <f>SUM(Q508:AB508)</f>
        <v>1</v>
      </c>
      <c r="AD508" s="294">
        <f>+Q508</f>
        <v>0</v>
      </c>
      <c r="AE508" s="315">
        <f>SUM($Q$10:R508)</f>
        <v>55097.802385525087</v>
      </c>
      <c r="AF508" s="315">
        <f>SUM($Q$10:S508)</f>
        <v>93880.639564211786</v>
      </c>
      <c r="AG508" s="315" t="e">
        <f>SUM($Q$10:T508)</f>
        <v>#DIV/0!</v>
      </c>
      <c r="AH508" s="315" t="e">
        <f>SUM($Q$10:U508)</f>
        <v>#DIV/0!</v>
      </c>
      <c r="AI508" s="315" t="e">
        <f>SUM($Q$10:V508)</f>
        <v>#DIV/0!</v>
      </c>
      <c r="AJ508" s="315" t="e">
        <f>SUM($Q$10:W508)</f>
        <v>#DIV/0!</v>
      </c>
      <c r="AK508" s="315" t="e">
        <f>SUM($Q$10:X508)</f>
        <v>#DIV/0!</v>
      </c>
      <c r="AL508" s="315" t="e">
        <f>SUM($Q$10:Y508)</f>
        <v>#DIV/0!</v>
      </c>
      <c r="AM508" s="315" t="e">
        <f>SUM($Q$10:Z508)</f>
        <v>#DIV/0!</v>
      </c>
      <c r="AN508" s="315" t="e">
        <f>SUM($Q$10:AA508)</f>
        <v>#DIV/0!</v>
      </c>
      <c r="AO508" s="315" t="e">
        <f>SUM($Q$10:AB508)</f>
        <v>#DIV/0!</v>
      </c>
      <c r="AP508" s="63"/>
      <c r="AQ508" s="63"/>
      <c r="AR508" s="63"/>
      <c r="AS508" s="63"/>
      <c r="AT508" s="63"/>
      <c r="AU508" s="63"/>
      <c r="AV508" s="63"/>
      <c r="AW508" s="255"/>
      <c r="AX508" s="224"/>
      <c r="AY508" s="138"/>
      <c r="AZ508" s="138"/>
      <c r="BA508" s="138"/>
      <c r="BB508" s="138"/>
      <c r="BC508" s="138"/>
      <c r="BD508" s="138"/>
      <c r="BE508" s="138"/>
      <c r="BF508" s="138"/>
      <c r="BG508" s="138"/>
      <c r="BH508" s="138"/>
      <c r="BI508" s="138"/>
      <c r="BJ508" s="138"/>
      <c r="BK508" s="138"/>
      <c r="BL508" s="138"/>
      <c r="BM508" s="7"/>
    </row>
    <row r="509" spans="1:66" s="52" customFormat="1" ht="20.100000000000001" customHeight="1" x14ac:dyDescent="0.25">
      <c r="A509" s="88"/>
      <c r="B509" s="65"/>
      <c r="C509" s="44" t="s">
        <v>70</v>
      </c>
      <c r="D509" s="65"/>
      <c r="E509" s="65"/>
      <c r="F509" s="63"/>
      <c r="G509" s="65" t="s">
        <v>513</v>
      </c>
      <c r="H509" s="76"/>
      <c r="I509" s="65"/>
      <c r="J509" s="65"/>
      <c r="K509" s="64" t="s">
        <v>121</v>
      </c>
      <c r="L509" s="75" t="s">
        <v>391</v>
      </c>
      <c r="M509" s="63" t="s">
        <v>294</v>
      </c>
      <c r="N509" s="63" t="s">
        <v>327</v>
      </c>
      <c r="O509" s="64" t="s">
        <v>331</v>
      </c>
      <c r="P509" s="126" t="s">
        <v>13</v>
      </c>
      <c r="Q509" s="262">
        <v>0</v>
      </c>
      <c r="R509" s="262">
        <v>0</v>
      </c>
      <c r="S509" s="121">
        <v>0</v>
      </c>
      <c r="T509" s="121"/>
      <c r="U509" s="121"/>
      <c r="V509" s="121"/>
      <c r="W509" s="121"/>
      <c r="X509" s="121"/>
      <c r="Y509" s="121"/>
      <c r="Z509" s="121"/>
      <c r="AA509" s="121"/>
      <c r="AB509" s="121"/>
      <c r="AC509" s="72">
        <f>SUM(Q509:AB509)</f>
        <v>0</v>
      </c>
      <c r="AD509" s="294">
        <f>+Q509</f>
        <v>0</v>
      </c>
      <c r="AE509" s="315">
        <f>SUM($Q$11:R509)</f>
        <v>55097.802385525087</v>
      </c>
      <c r="AF509" s="315">
        <f>SUM($Q$11:S509)</f>
        <v>93880.639564211786</v>
      </c>
      <c r="AG509" s="315" t="e">
        <f>SUM($Q$11:T509)</f>
        <v>#DIV/0!</v>
      </c>
      <c r="AH509" s="315" t="e">
        <f>SUM($Q$11:U509)</f>
        <v>#DIV/0!</v>
      </c>
      <c r="AI509" s="315" t="e">
        <f>SUM($Q$11:V509)</f>
        <v>#DIV/0!</v>
      </c>
      <c r="AJ509" s="315" t="e">
        <f>SUM($Q$11:W509)</f>
        <v>#DIV/0!</v>
      </c>
      <c r="AK509" s="315" t="e">
        <f>SUM($Q$11:X509)</f>
        <v>#DIV/0!</v>
      </c>
      <c r="AL509" s="315" t="e">
        <f>SUM($Q$11:Y509)</f>
        <v>#DIV/0!</v>
      </c>
      <c r="AM509" s="315" t="e">
        <f>SUM($Q$11:Z509)</f>
        <v>#DIV/0!</v>
      </c>
      <c r="AN509" s="315" t="e">
        <f>SUM($Q$11:AA509)</f>
        <v>#DIV/0!</v>
      </c>
      <c r="AO509" s="315" t="e">
        <f>SUM($Q$11:AB509)</f>
        <v>#DIV/0!</v>
      </c>
      <c r="AP509" s="63"/>
      <c r="AQ509" s="63"/>
      <c r="AR509" s="63"/>
      <c r="AS509" s="63"/>
      <c r="AT509" s="63"/>
      <c r="AU509" s="63"/>
      <c r="AV509" s="63"/>
      <c r="AW509" s="255"/>
      <c r="AX509" s="224"/>
      <c r="AY509" s="138"/>
      <c r="AZ509" s="138"/>
      <c r="BA509" s="138"/>
      <c r="BB509" s="138"/>
      <c r="BC509" s="138"/>
      <c r="BD509" s="138"/>
      <c r="BE509" s="138"/>
      <c r="BF509" s="138"/>
      <c r="BG509" s="138"/>
      <c r="BH509" s="138"/>
      <c r="BI509" s="138"/>
      <c r="BJ509" s="138"/>
      <c r="BK509" s="138"/>
      <c r="BL509" s="138"/>
      <c r="BM509" s="7"/>
    </row>
    <row r="510" spans="1:66" s="52" customFormat="1" ht="20.100000000000001" customHeight="1" x14ac:dyDescent="0.25">
      <c r="A510" s="88"/>
      <c r="B510" s="65"/>
      <c r="C510" s="44" t="s">
        <v>70</v>
      </c>
      <c r="D510" s="65"/>
      <c r="E510" s="65"/>
      <c r="F510" s="63"/>
      <c r="G510" s="65" t="s">
        <v>513</v>
      </c>
      <c r="H510" s="76"/>
      <c r="I510" s="65"/>
      <c r="J510" s="65"/>
      <c r="K510" s="64" t="s">
        <v>121</v>
      </c>
      <c r="L510" s="75" t="s">
        <v>391</v>
      </c>
      <c r="M510" s="63" t="s">
        <v>294</v>
      </c>
      <c r="N510" s="63" t="s">
        <v>327</v>
      </c>
      <c r="O510" s="64" t="s">
        <v>331</v>
      </c>
      <c r="P510" s="126" t="s">
        <v>14</v>
      </c>
      <c r="Q510" s="278">
        <v>0</v>
      </c>
      <c r="R510" s="278">
        <v>0</v>
      </c>
      <c r="S510" s="278">
        <v>0</v>
      </c>
      <c r="T510" s="278" t="e">
        <f t="shared" ref="T510:AB510" si="1880">+T509/T508</f>
        <v>#DIV/0!</v>
      </c>
      <c r="U510" s="278" t="e">
        <f t="shared" si="1880"/>
        <v>#DIV/0!</v>
      </c>
      <c r="V510" s="278" t="e">
        <f t="shared" si="1880"/>
        <v>#DIV/0!</v>
      </c>
      <c r="W510" s="278" t="e">
        <f t="shared" si="1880"/>
        <v>#DIV/0!</v>
      </c>
      <c r="X510" s="278" t="e">
        <f t="shared" si="1880"/>
        <v>#DIV/0!</v>
      </c>
      <c r="Y510" s="278">
        <f t="shared" si="1880"/>
        <v>0</v>
      </c>
      <c r="Z510" s="278" t="e">
        <f t="shared" si="1880"/>
        <v>#DIV/0!</v>
      </c>
      <c r="AA510" s="278" t="e">
        <f t="shared" si="1880"/>
        <v>#DIV/0!</v>
      </c>
      <c r="AB510" s="278" t="e">
        <f t="shared" si="1880"/>
        <v>#DIV/0!</v>
      </c>
      <c r="AC510" s="278">
        <f>+AC509/AC508</f>
        <v>0</v>
      </c>
      <c r="AD510" s="121" t="e">
        <f>AD509/AD508</f>
        <v>#DIV/0!</v>
      </c>
      <c r="AE510" s="121">
        <f t="shared" ref="AE510" si="1881">AE509/AE508</f>
        <v>1</v>
      </c>
      <c r="AF510" s="121">
        <f t="shared" ref="AF510" si="1882">AF509/AF508</f>
        <v>1</v>
      </c>
      <c r="AG510" s="121" t="e">
        <f t="shared" ref="AG510" si="1883">AG509/AG508</f>
        <v>#DIV/0!</v>
      </c>
      <c r="AH510" s="121" t="e">
        <f t="shared" ref="AH510" si="1884">AH509/AH508</f>
        <v>#DIV/0!</v>
      </c>
      <c r="AI510" s="121" t="e">
        <f t="shared" ref="AI510" si="1885">AI509/AI508</f>
        <v>#DIV/0!</v>
      </c>
      <c r="AJ510" s="121" t="e">
        <f t="shared" ref="AJ510" si="1886">AJ509/AJ508</f>
        <v>#DIV/0!</v>
      </c>
      <c r="AK510" s="121" t="e">
        <f t="shared" ref="AK510" si="1887">AK509/AK508</f>
        <v>#DIV/0!</v>
      </c>
      <c r="AL510" s="121" t="e">
        <f t="shared" ref="AL510" si="1888">AL509/AL508</f>
        <v>#DIV/0!</v>
      </c>
      <c r="AM510" s="121" t="e">
        <f t="shared" ref="AM510" si="1889">AM509/AM508</f>
        <v>#DIV/0!</v>
      </c>
      <c r="AN510" s="121" t="e">
        <f t="shared" ref="AN510" si="1890">AN509/AN508</f>
        <v>#DIV/0!</v>
      </c>
      <c r="AO510" s="121" t="e">
        <f t="shared" ref="AO510" si="1891">AO509/AO508</f>
        <v>#DIV/0!</v>
      </c>
      <c r="AP510" s="63"/>
      <c r="AQ510" s="63"/>
      <c r="AR510" s="63"/>
      <c r="AS510" s="63"/>
      <c r="AT510" s="63"/>
      <c r="AU510" s="63"/>
      <c r="AV510" s="63"/>
      <c r="AW510" s="255"/>
      <c r="AX510" s="224"/>
      <c r="AY510" s="138"/>
      <c r="AZ510" s="138"/>
      <c r="BA510" s="138"/>
      <c r="BB510" s="138"/>
      <c r="BC510" s="138"/>
      <c r="BD510" s="138"/>
      <c r="BE510" s="138"/>
      <c r="BF510" s="138"/>
      <c r="BG510" s="138"/>
      <c r="BH510" s="138"/>
      <c r="BI510" s="138"/>
      <c r="BJ510" s="138"/>
      <c r="BK510" s="138"/>
      <c r="BL510" s="138"/>
      <c r="BM510" s="7"/>
    </row>
    <row r="511" spans="1:66" s="52" customFormat="1" ht="20.100000000000001" customHeight="1" x14ac:dyDescent="0.25">
      <c r="A511" s="88"/>
      <c r="B511" s="65"/>
      <c r="C511" s="44" t="s">
        <v>70</v>
      </c>
      <c r="D511" s="63">
        <f>+D508+1</f>
        <v>168</v>
      </c>
      <c r="E511" s="63">
        <v>25</v>
      </c>
      <c r="F511" s="63">
        <v>16</v>
      </c>
      <c r="G511" s="65" t="s">
        <v>514</v>
      </c>
      <c r="H511" s="206">
        <v>0.1333</v>
      </c>
      <c r="I511" s="65"/>
      <c r="J511" s="65"/>
      <c r="K511" s="64" t="s">
        <v>121</v>
      </c>
      <c r="L511" s="75" t="s">
        <v>391</v>
      </c>
      <c r="M511" s="63" t="s">
        <v>294</v>
      </c>
      <c r="N511" s="63" t="s">
        <v>327</v>
      </c>
      <c r="O511" s="64" t="s">
        <v>331</v>
      </c>
      <c r="P511" s="126" t="s">
        <v>12</v>
      </c>
      <c r="Q511" s="262">
        <v>0</v>
      </c>
      <c r="R511" s="262">
        <v>0</v>
      </c>
      <c r="S511" s="72">
        <v>0</v>
      </c>
      <c r="T511" s="72">
        <v>0</v>
      </c>
      <c r="U511" s="72">
        <v>0</v>
      </c>
      <c r="V511" s="72">
        <v>0</v>
      </c>
      <c r="W511" s="72">
        <v>0</v>
      </c>
      <c r="X511" s="72">
        <v>0</v>
      </c>
      <c r="Y511" s="72">
        <v>0</v>
      </c>
      <c r="Z511" s="72">
        <v>0</v>
      </c>
      <c r="AA511" s="72">
        <v>1</v>
      </c>
      <c r="AB511" s="72">
        <v>0</v>
      </c>
      <c r="AC511" s="72">
        <f>SUM(Q511:AB511)</f>
        <v>1</v>
      </c>
      <c r="AD511" s="294">
        <f>+Q511</f>
        <v>0</v>
      </c>
      <c r="AE511" s="315">
        <f>SUM($Q$10:R511)</f>
        <v>55097.802385525087</v>
      </c>
      <c r="AF511" s="315">
        <f>SUM($Q$10:S511)</f>
        <v>93880.639564211786</v>
      </c>
      <c r="AG511" s="315" t="e">
        <f>SUM($Q$10:T511)</f>
        <v>#DIV/0!</v>
      </c>
      <c r="AH511" s="315" t="e">
        <f>SUM($Q$10:U511)</f>
        <v>#DIV/0!</v>
      </c>
      <c r="AI511" s="315" t="e">
        <f>SUM($Q$10:V511)</f>
        <v>#DIV/0!</v>
      </c>
      <c r="AJ511" s="315" t="e">
        <f>SUM($Q$10:W511)</f>
        <v>#DIV/0!</v>
      </c>
      <c r="AK511" s="315" t="e">
        <f>SUM($Q$10:X511)</f>
        <v>#DIV/0!</v>
      </c>
      <c r="AL511" s="315" t="e">
        <f>SUM($Q$10:Y511)</f>
        <v>#DIV/0!</v>
      </c>
      <c r="AM511" s="315" t="e">
        <f>SUM($Q$10:Z511)</f>
        <v>#DIV/0!</v>
      </c>
      <c r="AN511" s="315" t="e">
        <f>SUM($Q$10:AA511)</f>
        <v>#DIV/0!</v>
      </c>
      <c r="AO511" s="315" t="e">
        <f>SUM($Q$10:AB511)</f>
        <v>#DIV/0!</v>
      </c>
      <c r="AP511" s="63"/>
      <c r="AQ511" s="63"/>
      <c r="AR511" s="63"/>
      <c r="AS511" s="63"/>
      <c r="AT511" s="63"/>
      <c r="AU511" s="63"/>
      <c r="AV511" s="63"/>
      <c r="AW511" s="255"/>
      <c r="AX511" s="224"/>
      <c r="AY511" s="138"/>
      <c r="AZ511" s="138"/>
      <c r="BA511" s="138"/>
      <c r="BB511" s="138"/>
      <c r="BC511" s="138"/>
      <c r="BD511" s="138"/>
      <c r="BE511" s="138"/>
      <c r="BF511" s="138"/>
      <c r="BG511" s="138"/>
      <c r="BH511" s="138"/>
      <c r="BI511" s="138"/>
      <c r="BJ511" s="138"/>
      <c r="BK511" s="138"/>
      <c r="BL511" s="138"/>
      <c r="BM511" s="7"/>
    </row>
    <row r="512" spans="1:66" s="52" customFormat="1" ht="20.100000000000001" customHeight="1" x14ac:dyDescent="0.25">
      <c r="A512" s="88"/>
      <c r="B512" s="65"/>
      <c r="C512" s="44" t="s">
        <v>70</v>
      </c>
      <c r="D512" s="65"/>
      <c r="E512" s="65"/>
      <c r="F512" s="63"/>
      <c r="G512" s="65" t="s">
        <v>514</v>
      </c>
      <c r="H512" s="76"/>
      <c r="I512" s="65"/>
      <c r="J512" s="65"/>
      <c r="K512" s="64" t="s">
        <v>121</v>
      </c>
      <c r="L512" s="75" t="s">
        <v>391</v>
      </c>
      <c r="M512" s="63" t="s">
        <v>294</v>
      </c>
      <c r="N512" s="63" t="s">
        <v>327</v>
      </c>
      <c r="O512" s="64" t="s">
        <v>331</v>
      </c>
      <c r="P512" s="126" t="s">
        <v>13</v>
      </c>
      <c r="Q512" s="262">
        <v>0</v>
      </c>
      <c r="R512" s="262">
        <v>0</v>
      </c>
      <c r="S512" s="121">
        <v>0</v>
      </c>
      <c r="T512" s="121"/>
      <c r="U512" s="121"/>
      <c r="V512" s="121"/>
      <c r="W512" s="121"/>
      <c r="X512" s="121"/>
      <c r="Y512" s="121"/>
      <c r="Z512" s="121"/>
      <c r="AA512" s="121"/>
      <c r="AB512" s="121"/>
      <c r="AC512" s="72">
        <f>SUM(Q512:AB512)</f>
        <v>0</v>
      </c>
      <c r="AD512" s="294">
        <f>+Q512</f>
        <v>0</v>
      </c>
      <c r="AE512" s="315">
        <f>SUM($Q$11:R512)</f>
        <v>55097.802385525087</v>
      </c>
      <c r="AF512" s="315">
        <f>SUM($Q$11:S512)</f>
        <v>93880.639564211786</v>
      </c>
      <c r="AG512" s="315" t="e">
        <f>SUM($Q$11:T512)</f>
        <v>#DIV/0!</v>
      </c>
      <c r="AH512" s="315" t="e">
        <f>SUM($Q$11:U512)</f>
        <v>#DIV/0!</v>
      </c>
      <c r="AI512" s="315" t="e">
        <f>SUM($Q$11:V512)</f>
        <v>#DIV/0!</v>
      </c>
      <c r="AJ512" s="315" t="e">
        <f>SUM($Q$11:W512)</f>
        <v>#DIV/0!</v>
      </c>
      <c r="AK512" s="315" t="e">
        <f>SUM($Q$11:X512)</f>
        <v>#DIV/0!</v>
      </c>
      <c r="AL512" s="315" t="e">
        <f>SUM($Q$11:Y512)</f>
        <v>#DIV/0!</v>
      </c>
      <c r="AM512" s="315" t="e">
        <f>SUM($Q$11:Z512)</f>
        <v>#DIV/0!</v>
      </c>
      <c r="AN512" s="315" t="e">
        <f>SUM($Q$11:AA512)</f>
        <v>#DIV/0!</v>
      </c>
      <c r="AO512" s="315" t="e">
        <f>SUM($Q$11:AB512)</f>
        <v>#DIV/0!</v>
      </c>
      <c r="AP512" s="63"/>
      <c r="AQ512" s="63"/>
      <c r="AR512" s="63"/>
      <c r="AS512" s="63"/>
      <c r="AT512" s="63"/>
      <c r="AU512" s="63"/>
      <c r="AV512" s="63"/>
      <c r="AW512" s="255"/>
      <c r="AX512" s="224"/>
      <c r="AY512" s="138"/>
      <c r="AZ512" s="138"/>
      <c r="BA512" s="138"/>
      <c r="BB512" s="138"/>
      <c r="BC512" s="138"/>
      <c r="BD512" s="138"/>
      <c r="BE512" s="138"/>
      <c r="BF512" s="138"/>
      <c r="BG512" s="138"/>
      <c r="BH512" s="138"/>
      <c r="BI512" s="138"/>
      <c r="BJ512" s="138"/>
      <c r="BK512" s="138"/>
      <c r="BL512" s="138"/>
      <c r="BM512" s="7"/>
    </row>
    <row r="513" spans="1:66" s="52" customFormat="1" ht="20.100000000000001" customHeight="1" thickBot="1" x14ac:dyDescent="0.3">
      <c r="A513" s="249"/>
      <c r="B513" s="113"/>
      <c r="C513" s="199" t="s">
        <v>70</v>
      </c>
      <c r="D513" s="113"/>
      <c r="E513" s="113"/>
      <c r="F513" s="109"/>
      <c r="G513" s="113" t="s">
        <v>514</v>
      </c>
      <c r="H513" s="250" t="s">
        <v>515</v>
      </c>
      <c r="I513" s="113"/>
      <c r="J513" s="113"/>
      <c r="K513" s="114" t="s">
        <v>121</v>
      </c>
      <c r="L513" s="251" t="s">
        <v>391</v>
      </c>
      <c r="M513" s="109" t="s">
        <v>294</v>
      </c>
      <c r="N513" s="109" t="s">
        <v>327</v>
      </c>
      <c r="O513" s="114" t="s">
        <v>331</v>
      </c>
      <c r="P513" s="341" t="s">
        <v>14</v>
      </c>
      <c r="Q513" s="270">
        <v>0</v>
      </c>
      <c r="R513" s="270">
        <v>0</v>
      </c>
      <c r="S513" s="270">
        <v>0</v>
      </c>
      <c r="T513" s="270" t="e">
        <f t="shared" ref="T513:AB513" si="1892">+T512/T511</f>
        <v>#DIV/0!</v>
      </c>
      <c r="U513" s="270" t="e">
        <f t="shared" si="1892"/>
        <v>#DIV/0!</v>
      </c>
      <c r="V513" s="270" t="e">
        <f t="shared" si="1892"/>
        <v>#DIV/0!</v>
      </c>
      <c r="W513" s="270" t="e">
        <f t="shared" si="1892"/>
        <v>#DIV/0!</v>
      </c>
      <c r="X513" s="270" t="e">
        <f t="shared" si="1892"/>
        <v>#DIV/0!</v>
      </c>
      <c r="Y513" s="270" t="e">
        <f t="shared" si="1892"/>
        <v>#DIV/0!</v>
      </c>
      <c r="Z513" s="270" t="e">
        <f t="shared" si="1892"/>
        <v>#DIV/0!</v>
      </c>
      <c r="AA513" s="270">
        <f t="shared" si="1892"/>
        <v>0</v>
      </c>
      <c r="AB513" s="270" t="e">
        <f t="shared" si="1892"/>
        <v>#DIV/0!</v>
      </c>
      <c r="AC513" s="270">
        <f>+AC512/AC511</f>
        <v>0</v>
      </c>
      <c r="AD513" s="397" t="e">
        <f>AD512/AD511</f>
        <v>#DIV/0!</v>
      </c>
      <c r="AE513" s="397">
        <f t="shared" ref="AE513" si="1893">AE512/AE511</f>
        <v>1</v>
      </c>
      <c r="AF513" s="397">
        <f t="shared" ref="AF513" si="1894">AF512/AF511</f>
        <v>1</v>
      </c>
      <c r="AG513" s="397" t="e">
        <f t="shared" ref="AG513" si="1895">AG512/AG511</f>
        <v>#DIV/0!</v>
      </c>
      <c r="AH513" s="397" t="e">
        <f t="shared" ref="AH513" si="1896">AH512/AH511</f>
        <v>#DIV/0!</v>
      </c>
      <c r="AI513" s="397" t="e">
        <f t="shared" ref="AI513" si="1897">AI512/AI511</f>
        <v>#DIV/0!</v>
      </c>
      <c r="AJ513" s="397" t="e">
        <f t="shared" ref="AJ513" si="1898">AJ512/AJ511</f>
        <v>#DIV/0!</v>
      </c>
      <c r="AK513" s="397" t="e">
        <f t="shared" ref="AK513" si="1899">AK512/AK511</f>
        <v>#DIV/0!</v>
      </c>
      <c r="AL513" s="397" t="e">
        <f t="shared" ref="AL513" si="1900">AL512/AL511</f>
        <v>#DIV/0!</v>
      </c>
      <c r="AM513" s="397" t="e">
        <f t="shared" ref="AM513" si="1901">AM512/AM511</f>
        <v>#DIV/0!</v>
      </c>
      <c r="AN513" s="397" t="e">
        <f t="shared" ref="AN513" si="1902">AN512/AN511</f>
        <v>#DIV/0!</v>
      </c>
      <c r="AO513" s="397" t="e">
        <f t="shared" ref="AO513" si="1903">AO512/AO511</f>
        <v>#DIV/0!</v>
      </c>
      <c r="AP513" s="109"/>
      <c r="AQ513" s="109"/>
      <c r="AR513" s="109"/>
      <c r="AS513" s="109"/>
      <c r="AT513" s="109"/>
      <c r="AU513" s="109"/>
      <c r="AV513" s="109"/>
      <c r="AW513" s="256"/>
      <c r="AX513" s="224"/>
      <c r="AY513" s="138"/>
      <c r="AZ513" s="138"/>
      <c r="BA513" s="138"/>
      <c r="BB513" s="138"/>
      <c r="BC513" s="138"/>
      <c r="BD513" s="138"/>
      <c r="BE513" s="138"/>
      <c r="BF513" s="138"/>
      <c r="BG513" s="138"/>
      <c r="BH513" s="138"/>
      <c r="BI513" s="138"/>
      <c r="BJ513" s="138"/>
      <c r="BK513" s="138"/>
      <c r="BL513" s="138"/>
      <c r="BM513" s="7"/>
    </row>
    <row r="514" spans="1:66" ht="20.100000000000001" customHeight="1" x14ac:dyDescent="0.25">
      <c r="A514" s="243"/>
      <c r="B514" s="111" t="s">
        <v>100</v>
      </c>
      <c r="C514" s="105"/>
      <c r="D514" s="107">
        <f>+D511+1</f>
        <v>169</v>
      </c>
      <c r="E514" s="107">
        <v>115</v>
      </c>
      <c r="F514" s="107">
        <v>14</v>
      </c>
      <c r="G514" s="111" t="s">
        <v>222</v>
      </c>
      <c r="H514" s="244">
        <v>1</v>
      </c>
      <c r="I514" s="111" t="s">
        <v>52</v>
      </c>
      <c r="J514" s="111" t="s">
        <v>109</v>
      </c>
      <c r="K514" s="228" t="s">
        <v>120</v>
      </c>
      <c r="L514" s="245" t="s">
        <v>391</v>
      </c>
      <c r="M514" s="107" t="s">
        <v>296</v>
      </c>
      <c r="N514" s="235" t="s">
        <v>356</v>
      </c>
      <c r="O514" s="106" t="s">
        <v>308</v>
      </c>
      <c r="P514" s="272" t="s">
        <v>12</v>
      </c>
      <c r="Q514" s="171">
        <v>0</v>
      </c>
      <c r="R514" s="171">
        <v>0.09</v>
      </c>
      <c r="S514" s="171">
        <v>0.12</v>
      </c>
      <c r="T514" s="171">
        <v>0.06</v>
      </c>
      <c r="U514" s="171">
        <v>0.09</v>
      </c>
      <c r="V514" s="171">
        <v>0.12</v>
      </c>
      <c r="W514" s="171">
        <v>0.08</v>
      </c>
      <c r="X514" s="171">
        <v>0.1</v>
      </c>
      <c r="Y514" s="171">
        <v>0.09</v>
      </c>
      <c r="Z514" s="171">
        <v>7.0000000000000007E-2</v>
      </c>
      <c r="AA514" s="171">
        <v>0.06</v>
      </c>
      <c r="AB514" s="171">
        <v>0.12</v>
      </c>
      <c r="AC514" s="380">
        <f>SUM(Q514:AB514)</f>
        <v>0.99999999999999989</v>
      </c>
      <c r="AD514" s="402">
        <f>+Q514</f>
        <v>0</v>
      </c>
      <c r="AE514" s="403">
        <f>SUM($Q$10:R514)</f>
        <v>55097.892385525083</v>
      </c>
      <c r="AF514" s="403">
        <f>SUM($Q$10:S514)</f>
        <v>93880.849564211778</v>
      </c>
      <c r="AG514" s="403" t="e">
        <f>SUM($Q$10:T514)</f>
        <v>#DIV/0!</v>
      </c>
      <c r="AH514" s="403" t="e">
        <f>SUM($Q$10:U514)</f>
        <v>#DIV/0!</v>
      </c>
      <c r="AI514" s="403" t="e">
        <f>SUM($Q$10:V514)</f>
        <v>#DIV/0!</v>
      </c>
      <c r="AJ514" s="403" t="e">
        <f>SUM($Q$10:W514)</f>
        <v>#DIV/0!</v>
      </c>
      <c r="AK514" s="403" t="e">
        <f>SUM($Q$10:X514)</f>
        <v>#DIV/0!</v>
      </c>
      <c r="AL514" s="403" t="e">
        <f>SUM($Q$10:Y514)</f>
        <v>#DIV/0!</v>
      </c>
      <c r="AM514" s="403" t="e">
        <f>SUM($Q$10:Z514)</f>
        <v>#DIV/0!</v>
      </c>
      <c r="AN514" s="403" t="e">
        <f>SUM($Q$10:AA514)</f>
        <v>#DIV/0!</v>
      </c>
      <c r="AO514" s="403" t="e">
        <f>SUM($Q$10:AB514)</f>
        <v>#DIV/0!</v>
      </c>
      <c r="AP514" s="107"/>
      <c r="AQ514" s="107"/>
      <c r="AR514" s="107"/>
      <c r="AS514" s="107"/>
      <c r="AT514" s="107"/>
      <c r="AU514" s="107"/>
      <c r="AV514" s="107"/>
      <c r="AW514" s="107"/>
      <c r="AX514" s="138"/>
      <c r="AY514" s="138"/>
      <c r="AZ514" s="138"/>
      <c r="BA514" s="138"/>
      <c r="BB514" s="138"/>
      <c r="BC514" s="138"/>
      <c r="BD514" s="138"/>
      <c r="BE514" s="138"/>
      <c r="BF514" s="138"/>
      <c r="BG514" s="138"/>
      <c r="BH514" s="138"/>
      <c r="BI514" s="138"/>
      <c r="BJ514" s="138"/>
      <c r="BK514" s="138"/>
      <c r="BL514" s="138"/>
      <c r="BM514" s="7"/>
      <c r="BN514" s="26"/>
    </row>
    <row r="515" spans="1:66" s="52" customFormat="1" ht="20.100000000000001" customHeight="1" x14ac:dyDescent="0.25">
      <c r="A515" s="89"/>
      <c r="B515" s="65"/>
      <c r="C515" s="138"/>
      <c r="D515" s="63"/>
      <c r="E515" s="63"/>
      <c r="F515" s="63"/>
      <c r="G515" s="65" t="s">
        <v>222</v>
      </c>
      <c r="H515" s="76"/>
      <c r="I515" s="65"/>
      <c r="J515" s="65"/>
      <c r="K515" s="62" t="s">
        <v>120</v>
      </c>
      <c r="L515" s="75" t="s">
        <v>391</v>
      </c>
      <c r="M515" s="63" t="s">
        <v>296</v>
      </c>
      <c r="N515" s="66" t="s">
        <v>356</v>
      </c>
      <c r="O515" s="64" t="s">
        <v>308</v>
      </c>
      <c r="P515" s="126" t="s">
        <v>13</v>
      </c>
      <c r="Q515" s="74">
        <v>0</v>
      </c>
      <c r="R515" s="74">
        <v>0.09</v>
      </c>
      <c r="S515" s="74">
        <v>0.12</v>
      </c>
      <c r="T515" s="63"/>
      <c r="U515" s="124"/>
      <c r="V515" s="124"/>
      <c r="W515" s="124"/>
      <c r="X515" s="124"/>
      <c r="Y515" s="124"/>
      <c r="Z515" s="367"/>
      <c r="AA515" s="124"/>
      <c r="AB515" s="124"/>
      <c r="AC515" s="295">
        <f>SUM(Q515:AB515)</f>
        <v>0.21</v>
      </c>
      <c r="AD515" s="294">
        <f>+Q515</f>
        <v>0</v>
      </c>
      <c r="AE515" s="315">
        <f>SUM($Q$11:R515)</f>
        <v>55097.98238552508</v>
      </c>
      <c r="AF515" s="315">
        <f>SUM($Q$11:S515)</f>
        <v>93881.05956421177</v>
      </c>
      <c r="AG515" s="315" t="e">
        <f>SUM($Q$11:T515)</f>
        <v>#DIV/0!</v>
      </c>
      <c r="AH515" s="315" t="e">
        <f>SUM($Q$11:U515)</f>
        <v>#DIV/0!</v>
      </c>
      <c r="AI515" s="315" t="e">
        <f>SUM($Q$11:V515)</f>
        <v>#DIV/0!</v>
      </c>
      <c r="AJ515" s="315" t="e">
        <f>SUM($Q$11:W515)</f>
        <v>#DIV/0!</v>
      </c>
      <c r="AK515" s="315" t="e">
        <f>SUM($Q$11:X515)</f>
        <v>#DIV/0!</v>
      </c>
      <c r="AL515" s="315" t="e">
        <f>SUM($Q$11:Y515)</f>
        <v>#DIV/0!</v>
      </c>
      <c r="AM515" s="315" t="e">
        <f>SUM($Q$11:Z515)</f>
        <v>#DIV/0!</v>
      </c>
      <c r="AN515" s="315" t="e">
        <f>SUM($Q$11:AA515)</f>
        <v>#DIV/0!</v>
      </c>
      <c r="AO515" s="315" t="e">
        <f>SUM($Q$11:AB515)</f>
        <v>#DIV/0!</v>
      </c>
      <c r="AP515" s="127" t="s">
        <v>887</v>
      </c>
      <c r="AQ515" s="424" t="s">
        <v>572</v>
      </c>
      <c r="AR515" s="65" t="s">
        <v>897</v>
      </c>
      <c r="AS515" s="65" t="s">
        <v>898</v>
      </c>
      <c r="AT515" s="65" t="s">
        <v>899</v>
      </c>
      <c r="AU515" s="65" t="s">
        <v>900</v>
      </c>
      <c r="AV515" s="63"/>
      <c r="AW515" s="63"/>
      <c r="AX515" s="138"/>
      <c r="AY515" s="138"/>
      <c r="AZ515" s="138"/>
      <c r="BA515" s="138"/>
      <c r="BB515" s="138"/>
      <c r="BC515" s="138"/>
      <c r="BD515" s="138"/>
      <c r="BE515" s="138"/>
      <c r="BF515" s="138"/>
      <c r="BG515" s="138"/>
      <c r="BH515" s="138"/>
      <c r="BI515" s="138"/>
      <c r="BJ515" s="138"/>
      <c r="BK515" s="138"/>
      <c r="BL515" s="138"/>
      <c r="BM515" s="7"/>
    </row>
    <row r="516" spans="1:66" s="52" customFormat="1" ht="20.100000000000001" customHeight="1" x14ac:dyDescent="0.25">
      <c r="A516" s="89"/>
      <c r="B516" s="65"/>
      <c r="C516" s="138"/>
      <c r="D516" s="63"/>
      <c r="E516" s="63"/>
      <c r="F516" s="63"/>
      <c r="G516" s="65" t="s">
        <v>222</v>
      </c>
      <c r="H516" s="76"/>
      <c r="I516" s="65"/>
      <c r="J516" s="65"/>
      <c r="K516" s="62" t="s">
        <v>120</v>
      </c>
      <c r="L516" s="75" t="s">
        <v>391</v>
      </c>
      <c r="M516" s="63" t="s">
        <v>296</v>
      </c>
      <c r="N516" s="66" t="s">
        <v>356</v>
      </c>
      <c r="O516" s="64" t="s">
        <v>308</v>
      </c>
      <c r="P516" s="126" t="s">
        <v>14</v>
      </c>
      <c r="Q516" s="278">
        <v>0</v>
      </c>
      <c r="R516" s="278">
        <v>0</v>
      </c>
      <c r="S516" s="278">
        <f>+R515/R514</f>
        <v>1</v>
      </c>
      <c r="T516" s="278">
        <f>+S515/S514</f>
        <v>1</v>
      </c>
      <c r="U516" s="278">
        <f t="shared" ref="U516:AB516" si="1904">+U515/U514</f>
        <v>0</v>
      </c>
      <c r="V516" s="278">
        <f t="shared" si="1904"/>
        <v>0</v>
      </c>
      <c r="W516" s="278">
        <f t="shared" si="1904"/>
        <v>0</v>
      </c>
      <c r="X516" s="278">
        <f t="shared" si="1904"/>
        <v>0</v>
      </c>
      <c r="Y516" s="278">
        <f t="shared" si="1904"/>
        <v>0</v>
      </c>
      <c r="Z516" s="278">
        <f t="shared" si="1904"/>
        <v>0</v>
      </c>
      <c r="AA516" s="278">
        <f t="shared" si="1904"/>
        <v>0</v>
      </c>
      <c r="AB516" s="278">
        <f t="shared" si="1904"/>
        <v>0</v>
      </c>
      <c r="AC516" s="278">
        <f>+AC515/AC514</f>
        <v>0.21000000000000002</v>
      </c>
      <c r="AD516" s="121" t="e">
        <f>AD515/AD514</f>
        <v>#DIV/0!</v>
      </c>
      <c r="AE516" s="121">
        <f t="shared" ref="AE516" si="1905">AE515/AE514</f>
        <v>1.0000016334563102</v>
      </c>
      <c r="AF516" s="121">
        <f t="shared" ref="AF516" si="1906">AF515/AF514</f>
        <v>1.0000022368779253</v>
      </c>
      <c r="AG516" s="121" t="e">
        <f t="shared" ref="AG516" si="1907">AG515/AG514</f>
        <v>#DIV/0!</v>
      </c>
      <c r="AH516" s="121" t="e">
        <f t="shared" ref="AH516" si="1908">AH515/AH514</f>
        <v>#DIV/0!</v>
      </c>
      <c r="AI516" s="121" t="e">
        <f t="shared" ref="AI516" si="1909">AI515/AI514</f>
        <v>#DIV/0!</v>
      </c>
      <c r="AJ516" s="121" t="e">
        <f t="shared" ref="AJ516" si="1910">AJ515/AJ514</f>
        <v>#DIV/0!</v>
      </c>
      <c r="AK516" s="121" t="e">
        <f t="shared" ref="AK516" si="1911">AK515/AK514</f>
        <v>#DIV/0!</v>
      </c>
      <c r="AL516" s="121" t="e">
        <f t="shared" ref="AL516" si="1912">AL515/AL514</f>
        <v>#DIV/0!</v>
      </c>
      <c r="AM516" s="121" t="e">
        <f t="shared" ref="AM516" si="1913">AM515/AM514</f>
        <v>#DIV/0!</v>
      </c>
      <c r="AN516" s="121" t="e">
        <f t="shared" ref="AN516" si="1914">AN515/AN514</f>
        <v>#DIV/0!</v>
      </c>
      <c r="AO516" s="121" t="e">
        <f t="shared" ref="AO516" si="1915">AO515/AO514</f>
        <v>#DIV/0!</v>
      </c>
      <c r="AP516" s="63"/>
      <c r="AQ516" s="63"/>
      <c r="AR516" s="63"/>
      <c r="AS516" s="63"/>
      <c r="AT516" s="63"/>
      <c r="AU516" s="63"/>
      <c r="AV516" s="63"/>
      <c r="AW516" s="63"/>
      <c r="AX516" s="138"/>
      <c r="AY516" s="138"/>
      <c r="AZ516" s="138"/>
      <c r="BA516" s="138"/>
      <c r="BB516" s="138"/>
      <c r="BC516" s="138"/>
      <c r="BD516" s="138"/>
      <c r="BE516" s="138"/>
      <c r="BF516" s="138"/>
      <c r="BG516" s="138"/>
      <c r="BH516" s="138"/>
      <c r="BI516" s="138"/>
      <c r="BJ516" s="138"/>
      <c r="BK516" s="138"/>
      <c r="BL516" s="138"/>
      <c r="BM516" s="7"/>
    </row>
    <row r="517" spans="1:66" ht="20.100000000000001" customHeight="1" x14ac:dyDescent="0.25">
      <c r="A517" s="90"/>
      <c r="B517" s="65" t="s">
        <v>100</v>
      </c>
      <c r="C517" s="138"/>
      <c r="D517" s="63">
        <f>+D514+1</f>
        <v>170</v>
      </c>
      <c r="E517" s="63">
        <v>116</v>
      </c>
      <c r="F517" s="63">
        <v>17</v>
      </c>
      <c r="G517" s="65" t="s">
        <v>222</v>
      </c>
      <c r="H517" s="76">
        <v>1</v>
      </c>
      <c r="I517" s="65" t="s">
        <v>52</v>
      </c>
      <c r="J517" s="65" t="s">
        <v>109</v>
      </c>
      <c r="K517" s="62" t="s">
        <v>120</v>
      </c>
      <c r="L517" s="75" t="s">
        <v>391</v>
      </c>
      <c r="M517" s="63" t="s">
        <v>294</v>
      </c>
      <c r="N517" s="63" t="s">
        <v>327</v>
      </c>
      <c r="O517" s="64" t="s">
        <v>331</v>
      </c>
      <c r="P517" s="126" t="s">
        <v>12</v>
      </c>
      <c r="Q517" s="262">
        <v>0</v>
      </c>
      <c r="R517" s="262">
        <v>0</v>
      </c>
      <c r="S517" s="72">
        <v>0</v>
      </c>
      <c r="T517" s="72">
        <v>0</v>
      </c>
      <c r="U517" s="72">
        <v>0</v>
      </c>
      <c r="V517" s="72">
        <v>1</v>
      </c>
      <c r="W517" s="72">
        <v>0</v>
      </c>
      <c r="X517" s="72">
        <v>0</v>
      </c>
      <c r="Y517" s="72">
        <v>0</v>
      </c>
      <c r="Z517" s="372">
        <v>0</v>
      </c>
      <c r="AA517" s="72">
        <v>0</v>
      </c>
      <c r="AB517" s="72">
        <v>0</v>
      </c>
      <c r="AC517" s="72">
        <f>SUM(Q517:AB517)</f>
        <v>1</v>
      </c>
      <c r="AD517" s="294">
        <f>+Q517</f>
        <v>0</v>
      </c>
      <c r="AE517" s="315">
        <f>SUM($Q$10:R517)</f>
        <v>55097.98238552508</v>
      </c>
      <c r="AF517" s="315">
        <f>SUM($Q$10:S517)</f>
        <v>93882.05956421177</v>
      </c>
      <c r="AG517" s="315" t="e">
        <f>SUM($Q$10:T517)</f>
        <v>#DIV/0!</v>
      </c>
      <c r="AH517" s="315" t="e">
        <f>SUM($Q$10:U517)</f>
        <v>#DIV/0!</v>
      </c>
      <c r="AI517" s="315" t="e">
        <f>SUM($Q$10:V517)</f>
        <v>#DIV/0!</v>
      </c>
      <c r="AJ517" s="315" t="e">
        <f>SUM($Q$10:W517)</f>
        <v>#DIV/0!</v>
      </c>
      <c r="AK517" s="315" t="e">
        <f>SUM($Q$10:X517)</f>
        <v>#DIV/0!</v>
      </c>
      <c r="AL517" s="315" t="e">
        <f>SUM($Q$10:Y517)</f>
        <v>#DIV/0!</v>
      </c>
      <c r="AM517" s="315" t="e">
        <f>SUM($Q$10:Z517)</f>
        <v>#DIV/0!</v>
      </c>
      <c r="AN517" s="315" t="e">
        <f>SUM($Q$10:AA517)</f>
        <v>#DIV/0!</v>
      </c>
      <c r="AO517" s="315" t="e">
        <f>SUM($Q$10:AB517)</f>
        <v>#DIV/0!</v>
      </c>
      <c r="AP517" s="63"/>
      <c r="AQ517" s="63"/>
      <c r="AR517" s="63"/>
      <c r="AS517" s="63"/>
      <c r="AT517" s="63"/>
      <c r="AU517" s="63"/>
      <c r="AV517" s="63"/>
      <c r="AW517" s="63"/>
      <c r="AX517" s="138"/>
      <c r="AY517" s="138"/>
      <c r="AZ517" s="138"/>
      <c r="BA517" s="138"/>
      <c r="BB517" s="138"/>
      <c r="BC517" s="138"/>
      <c r="BD517" s="138"/>
      <c r="BE517" s="138"/>
      <c r="BF517" s="138"/>
      <c r="BG517" s="138"/>
      <c r="BH517" s="138"/>
      <c r="BI517" s="138"/>
      <c r="BJ517" s="138"/>
      <c r="BK517" s="138"/>
      <c r="BL517" s="138"/>
      <c r="BM517" s="7"/>
      <c r="BN517" s="26"/>
    </row>
    <row r="518" spans="1:66" s="52" customFormat="1" ht="20.100000000000001" customHeight="1" x14ac:dyDescent="0.25">
      <c r="A518" s="90"/>
      <c r="B518" s="65"/>
      <c r="C518" s="138"/>
      <c r="D518" s="63"/>
      <c r="E518" s="63"/>
      <c r="F518" s="63"/>
      <c r="G518" s="65" t="s">
        <v>222</v>
      </c>
      <c r="H518" s="76"/>
      <c r="I518" s="65"/>
      <c r="J518" s="65"/>
      <c r="K518" s="62" t="s">
        <v>120</v>
      </c>
      <c r="L518" s="75" t="s">
        <v>391</v>
      </c>
      <c r="M518" s="63" t="s">
        <v>294</v>
      </c>
      <c r="N518" s="63" t="s">
        <v>327</v>
      </c>
      <c r="O518" s="64" t="s">
        <v>331</v>
      </c>
      <c r="P518" s="126" t="s">
        <v>13</v>
      </c>
      <c r="Q518" s="262">
        <v>0</v>
      </c>
      <c r="R518" s="262">
        <v>0</v>
      </c>
      <c r="S518" s="262">
        <v>0</v>
      </c>
      <c r="T518" s="124"/>
      <c r="U518" s="124"/>
      <c r="V518" s="124"/>
      <c r="W518" s="124"/>
      <c r="X518" s="124"/>
      <c r="Y518" s="124"/>
      <c r="Z518" s="367"/>
      <c r="AA518" s="124"/>
      <c r="AB518" s="124"/>
      <c r="AC518" s="72">
        <f>SUM(Q518:AB518)</f>
        <v>0</v>
      </c>
      <c r="AD518" s="294">
        <f>+Q518</f>
        <v>0</v>
      </c>
      <c r="AE518" s="315">
        <f>SUM($Q$11:R518)</f>
        <v>55097.98238552508</v>
      </c>
      <c r="AF518" s="315">
        <f>SUM($Q$11:S518)</f>
        <v>93882.05956421177</v>
      </c>
      <c r="AG518" s="315" t="e">
        <f>SUM($Q$11:T518)</f>
        <v>#DIV/0!</v>
      </c>
      <c r="AH518" s="315" t="e">
        <f>SUM($Q$11:U518)</f>
        <v>#DIV/0!</v>
      </c>
      <c r="AI518" s="315" t="e">
        <f>SUM($Q$11:V518)</f>
        <v>#DIV/0!</v>
      </c>
      <c r="AJ518" s="315" t="e">
        <f>SUM($Q$11:W518)</f>
        <v>#DIV/0!</v>
      </c>
      <c r="AK518" s="315" t="e">
        <f>SUM($Q$11:X518)</f>
        <v>#DIV/0!</v>
      </c>
      <c r="AL518" s="315" t="e">
        <f>SUM($Q$11:Y518)</f>
        <v>#DIV/0!</v>
      </c>
      <c r="AM518" s="315" t="e">
        <f>SUM($Q$11:Z518)</f>
        <v>#DIV/0!</v>
      </c>
      <c r="AN518" s="315" t="e">
        <f>SUM($Q$11:AA518)</f>
        <v>#DIV/0!</v>
      </c>
      <c r="AO518" s="315" t="e">
        <f>SUM($Q$11:AB518)</f>
        <v>#DIV/0!</v>
      </c>
      <c r="AP518" s="63"/>
      <c r="AQ518" s="63"/>
      <c r="AR518" s="63"/>
      <c r="AS518" s="63"/>
      <c r="AT518" s="63"/>
      <c r="AU518" s="63"/>
      <c r="AV518" s="63"/>
      <c r="AW518" s="63"/>
      <c r="AX518" s="138"/>
      <c r="AY518" s="138"/>
      <c r="AZ518" s="138"/>
      <c r="BA518" s="138"/>
      <c r="BB518" s="138"/>
      <c r="BC518" s="138"/>
      <c r="BD518" s="138"/>
      <c r="BE518" s="138"/>
      <c r="BF518" s="138"/>
      <c r="BG518" s="138"/>
      <c r="BH518" s="138"/>
      <c r="BI518" s="138"/>
      <c r="BJ518" s="138"/>
      <c r="BK518" s="138"/>
      <c r="BL518" s="138"/>
      <c r="BM518" s="7"/>
    </row>
    <row r="519" spans="1:66" s="52" customFormat="1" ht="20.100000000000001" customHeight="1" x14ac:dyDescent="0.25">
      <c r="A519" s="90"/>
      <c r="B519" s="65"/>
      <c r="C519" s="138"/>
      <c r="D519" s="63"/>
      <c r="E519" s="63"/>
      <c r="F519" s="63"/>
      <c r="G519" s="65" t="s">
        <v>222</v>
      </c>
      <c r="H519" s="76"/>
      <c r="I519" s="65"/>
      <c r="J519" s="65"/>
      <c r="K519" s="62" t="s">
        <v>120</v>
      </c>
      <c r="L519" s="75" t="s">
        <v>391</v>
      </c>
      <c r="M519" s="63" t="s">
        <v>294</v>
      </c>
      <c r="N519" s="63" t="s">
        <v>327</v>
      </c>
      <c r="O519" s="64" t="s">
        <v>331</v>
      </c>
      <c r="P519" s="126" t="s">
        <v>14</v>
      </c>
      <c r="Q519" s="278">
        <v>0</v>
      </c>
      <c r="R519" s="278">
        <v>0</v>
      </c>
      <c r="S519" s="278">
        <v>0</v>
      </c>
      <c r="T519" s="278" t="e">
        <f t="shared" ref="T519:AB519" si="1916">+T518/T517</f>
        <v>#DIV/0!</v>
      </c>
      <c r="U519" s="278" t="e">
        <f t="shared" si="1916"/>
        <v>#DIV/0!</v>
      </c>
      <c r="V519" s="278">
        <f t="shared" si="1916"/>
        <v>0</v>
      </c>
      <c r="W519" s="278" t="e">
        <f t="shared" si="1916"/>
        <v>#DIV/0!</v>
      </c>
      <c r="X519" s="278" t="e">
        <f t="shared" si="1916"/>
        <v>#DIV/0!</v>
      </c>
      <c r="Y519" s="278" t="e">
        <f t="shared" si="1916"/>
        <v>#DIV/0!</v>
      </c>
      <c r="Z519" s="278" t="e">
        <f t="shared" si="1916"/>
        <v>#DIV/0!</v>
      </c>
      <c r="AA519" s="278" t="e">
        <f t="shared" si="1916"/>
        <v>#DIV/0!</v>
      </c>
      <c r="AB519" s="278" t="e">
        <f t="shared" si="1916"/>
        <v>#DIV/0!</v>
      </c>
      <c r="AC519" s="278">
        <f>+AC518/AC517</f>
        <v>0</v>
      </c>
      <c r="AD519" s="121" t="e">
        <f>AD518/AD517</f>
        <v>#DIV/0!</v>
      </c>
      <c r="AE519" s="121">
        <f t="shared" ref="AE519" si="1917">AE518/AE517</f>
        <v>1</v>
      </c>
      <c r="AF519" s="121">
        <f t="shared" ref="AF519" si="1918">AF518/AF517</f>
        <v>1</v>
      </c>
      <c r="AG519" s="121" t="e">
        <f t="shared" ref="AG519" si="1919">AG518/AG517</f>
        <v>#DIV/0!</v>
      </c>
      <c r="AH519" s="121" t="e">
        <f t="shared" ref="AH519" si="1920">AH518/AH517</f>
        <v>#DIV/0!</v>
      </c>
      <c r="AI519" s="121" t="e">
        <f t="shared" ref="AI519" si="1921">AI518/AI517</f>
        <v>#DIV/0!</v>
      </c>
      <c r="AJ519" s="121" t="e">
        <f t="shared" ref="AJ519" si="1922">AJ518/AJ517</f>
        <v>#DIV/0!</v>
      </c>
      <c r="AK519" s="121" t="e">
        <f t="shared" ref="AK519" si="1923">AK518/AK517</f>
        <v>#DIV/0!</v>
      </c>
      <c r="AL519" s="121" t="e">
        <f t="shared" ref="AL519" si="1924">AL518/AL517</f>
        <v>#DIV/0!</v>
      </c>
      <c r="AM519" s="121" t="e">
        <f t="shared" ref="AM519" si="1925">AM518/AM517</f>
        <v>#DIV/0!</v>
      </c>
      <c r="AN519" s="121" t="e">
        <f t="shared" ref="AN519" si="1926">AN518/AN517</f>
        <v>#DIV/0!</v>
      </c>
      <c r="AO519" s="121" t="e">
        <f t="shared" ref="AO519" si="1927">AO518/AO517</f>
        <v>#DIV/0!</v>
      </c>
      <c r="AP519" s="63"/>
      <c r="AQ519" s="63"/>
      <c r="AR519" s="63"/>
      <c r="AS519" s="63"/>
      <c r="AT519" s="63"/>
      <c r="AU519" s="63"/>
      <c r="AV519" s="63"/>
      <c r="AW519" s="63"/>
      <c r="AX519" s="138"/>
      <c r="AY519" s="138"/>
      <c r="AZ519" s="138"/>
      <c r="BA519" s="138"/>
      <c r="BB519" s="138"/>
      <c r="BC519" s="138"/>
      <c r="BD519" s="138"/>
      <c r="BE519" s="138"/>
      <c r="BF519" s="138"/>
      <c r="BG519" s="138"/>
      <c r="BH519" s="138"/>
      <c r="BI519" s="138"/>
      <c r="BJ519" s="138"/>
      <c r="BK519" s="138"/>
      <c r="BL519" s="138"/>
      <c r="BM519" s="7"/>
    </row>
    <row r="520" spans="1:66" ht="20.100000000000001" customHeight="1" x14ac:dyDescent="0.25">
      <c r="A520" s="39"/>
      <c r="B520" s="65" t="s">
        <v>100</v>
      </c>
      <c r="C520" s="138"/>
      <c r="D520" s="63">
        <f>+D517+1</f>
        <v>171</v>
      </c>
      <c r="E520" s="63">
        <v>117</v>
      </c>
      <c r="F520" s="63">
        <v>8</v>
      </c>
      <c r="G520" s="64" t="s">
        <v>223</v>
      </c>
      <c r="H520" s="63">
        <v>20</v>
      </c>
      <c r="I520" s="64" t="s">
        <v>45</v>
      </c>
      <c r="J520" s="65" t="s">
        <v>115</v>
      </c>
      <c r="K520" s="64" t="s">
        <v>120</v>
      </c>
      <c r="L520" s="72" t="s">
        <v>459</v>
      </c>
      <c r="M520" s="63" t="s">
        <v>295</v>
      </c>
      <c r="N520" s="63" t="s">
        <v>330</v>
      </c>
      <c r="O520" s="64" t="s">
        <v>331</v>
      </c>
      <c r="P520" s="126" t="s">
        <v>12</v>
      </c>
      <c r="Q520" s="262">
        <v>0</v>
      </c>
      <c r="R520" s="262">
        <v>0</v>
      </c>
      <c r="S520" s="262">
        <v>0</v>
      </c>
      <c r="T520" s="407">
        <v>4</v>
      </c>
      <c r="U520" s="407">
        <v>0</v>
      </c>
      <c r="V520" s="407">
        <v>4</v>
      </c>
      <c r="W520" s="407">
        <v>4</v>
      </c>
      <c r="X520" s="407">
        <v>0</v>
      </c>
      <c r="Y520" s="407">
        <v>0</v>
      </c>
      <c r="Z520" s="372">
        <v>4</v>
      </c>
      <c r="AA520" s="407">
        <v>0</v>
      </c>
      <c r="AB520" s="407">
        <v>4</v>
      </c>
      <c r="AC520" s="407">
        <f>SUM(Q520:AB520)</f>
        <v>20</v>
      </c>
      <c r="AD520" s="294">
        <f>+Q520</f>
        <v>0</v>
      </c>
      <c r="AE520" s="315">
        <f>SUM($Q$10:R520)</f>
        <v>55097.98238552508</v>
      </c>
      <c r="AF520" s="315">
        <f>SUM($Q$10:S520)</f>
        <v>93882.05956421177</v>
      </c>
      <c r="AG520" s="315" t="e">
        <f>SUM($Q$10:T520)</f>
        <v>#DIV/0!</v>
      </c>
      <c r="AH520" s="315" t="e">
        <f>SUM($Q$10:U520)</f>
        <v>#DIV/0!</v>
      </c>
      <c r="AI520" s="315" t="e">
        <f>SUM($Q$10:V520)</f>
        <v>#DIV/0!</v>
      </c>
      <c r="AJ520" s="315" t="e">
        <f>SUM($Q$10:W520)</f>
        <v>#DIV/0!</v>
      </c>
      <c r="AK520" s="315" t="e">
        <f>SUM($Q$10:X520)</f>
        <v>#DIV/0!</v>
      </c>
      <c r="AL520" s="315" t="e">
        <f>SUM($Q$10:Y520)</f>
        <v>#DIV/0!</v>
      </c>
      <c r="AM520" s="315" t="e">
        <f>SUM($Q$10:Z520)</f>
        <v>#DIV/0!</v>
      </c>
      <c r="AN520" s="315" t="e">
        <f>SUM($Q$10:AA520)</f>
        <v>#DIV/0!</v>
      </c>
      <c r="AO520" s="315" t="e">
        <f>SUM($Q$10:AB520)</f>
        <v>#DIV/0!</v>
      </c>
      <c r="AP520" s="63"/>
      <c r="AQ520" s="63"/>
      <c r="AR520" s="63"/>
      <c r="AS520" s="63"/>
      <c r="AT520" s="63"/>
      <c r="AU520" s="63"/>
      <c r="AV520" s="63"/>
      <c r="AW520" s="63"/>
      <c r="AX520" s="138"/>
      <c r="AY520" s="138"/>
      <c r="AZ520" s="138"/>
      <c r="BA520" s="138"/>
      <c r="BB520" s="138"/>
      <c r="BC520" s="138"/>
      <c r="BD520" s="138"/>
      <c r="BE520" s="138"/>
      <c r="BF520" s="138"/>
      <c r="BG520" s="138"/>
      <c r="BH520" s="138"/>
      <c r="BI520" s="138"/>
      <c r="BJ520" s="138"/>
      <c r="BK520" s="138"/>
      <c r="BL520" s="138"/>
      <c r="BM520" s="7"/>
      <c r="BN520" s="26"/>
    </row>
    <row r="521" spans="1:66" s="52" customFormat="1" ht="20.100000000000001" customHeight="1" x14ac:dyDescent="0.25">
      <c r="A521" s="39"/>
      <c r="B521" s="65"/>
      <c r="C521" s="138"/>
      <c r="D521" s="63"/>
      <c r="E521" s="63"/>
      <c r="F521" s="63"/>
      <c r="G521" s="64" t="s">
        <v>223</v>
      </c>
      <c r="H521" s="63"/>
      <c r="I521" s="64"/>
      <c r="J521" s="65"/>
      <c r="K521" s="64" t="s">
        <v>120</v>
      </c>
      <c r="L521" s="72" t="s">
        <v>459</v>
      </c>
      <c r="M521" s="63" t="s">
        <v>295</v>
      </c>
      <c r="N521" s="63" t="s">
        <v>330</v>
      </c>
      <c r="O521" s="64" t="s">
        <v>331</v>
      </c>
      <c r="P521" s="126" t="s">
        <v>13</v>
      </c>
      <c r="Q521" s="262">
        <v>0</v>
      </c>
      <c r="R521" s="262">
        <v>0</v>
      </c>
      <c r="S521" s="262">
        <v>0</v>
      </c>
      <c r="T521" s="407"/>
      <c r="U521" s="407"/>
      <c r="V521" s="407"/>
      <c r="W521" s="407"/>
      <c r="X521" s="407"/>
      <c r="Y521" s="407"/>
      <c r="Z521" s="372"/>
      <c r="AA521" s="407"/>
      <c r="AB521" s="407"/>
      <c r="AC521" s="407">
        <f>SUM(Q521:AB521)</f>
        <v>0</v>
      </c>
      <c r="AD521" s="294">
        <f>+Q521</f>
        <v>0</v>
      </c>
      <c r="AE521" s="315">
        <f>SUM($Q$11:R521)</f>
        <v>55097.98238552508</v>
      </c>
      <c r="AF521" s="315">
        <f>SUM($Q$11:S521)</f>
        <v>93882.05956421177</v>
      </c>
      <c r="AG521" s="315" t="e">
        <f>SUM($Q$11:T521)</f>
        <v>#DIV/0!</v>
      </c>
      <c r="AH521" s="315" t="e">
        <f>SUM($Q$11:U521)</f>
        <v>#DIV/0!</v>
      </c>
      <c r="AI521" s="315" t="e">
        <f>SUM($Q$11:V521)</f>
        <v>#DIV/0!</v>
      </c>
      <c r="AJ521" s="315" t="e">
        <f>SUM($Q$11:W521)</f>
        <v>#DIV/0!</v>
      </c>
      <c r="AK521" s="315" t="e">
        <f>SUM($Q$11:X521)</f>
        <v>#DIV/0!</v>
      </c>
      <c r="AL521" s="315" t="e">
        <f>SUM($Q$11:Y521)</f>
        <v>#DIV/0!</v>
      </c>
      <c r="AM521" s="315" t="e">
        <f>SUM($Q$11:Z521)</f>
        <v>#DIV/0!</v>
      </c>
      <c r="AN521" s="315" t="e">
        <f>SUM($Q$11:AA521)</f>
        <v>#DIV/0!</v>
      </c>
      <c r="AO521" s="315" t="e">
        <f>SUM($Q$11:AB521)</f>
        <v>#DIV/0!</v>
      </c>
      <c r="AP521" s="63"/>
      <c r="AQ521" s="63"/>
      <c r="AR521" s="63"/>
      <c r="AS521" s="63"/>
      <c r="AT521" s="63"/>
      <c r="AU521" s="63"/>
      <c r="AV521" s="63"/>
      <c r="AW521" s="63"/>
      <c r="AX521" s="138"/>
      <c r="AY521" s="138"/>
      <c r="AZ521" s="138"/>
      <c r="BA521" s="138"/>
      <c r="BB521" s="138"/>
      <c r="BC521" s="138"/>
      <c r="BD521" s="138"/>
      <c r="BE521" s="138"/>
      <c r="BF521" s="138"/>
      <c r="BG521" s="138"/>
      <c r="BH521" s="138"/>
      <c r="BI521" s="138"/>
      <c r="BJ521" s="138"/>
      <c r="BK521" s="138"/>
      <c r="BL521" s="138"/>
      <c r="BM521" s="7"/>
    </row>
    <row r="522" spans="1:66" s="52" customFormat="1" ht="20.100000000000001" customHeight="1" x14ac:dyDescent="0.25">
      <c r="A522" s="39"/>
      <c r="B522" s="65"/>
      <c r="C522" s="138"/>
      <c r="D522" s="63"/>
      <c r="E522" s="63"/>
      <c r="F522" s="63"/>
      <c r="G522" s="64" t="s">
        <v>223</v>
      </c>
      <c r="H522" s="63"/>
      <c r="I522" s="64"/>
      <c r="J522" s="65"/>
      <c r="K522" s="64" t="s">
        <v>120</v>
      </c>
      <c r="L522" s="72" t="s">
        <v>459</v>
      </c>
      <c r="M522" s="63" t="s">
        <v>295</v>
      </c>
      <c r="N522" s="63" t="s">
        <v>330</v>
      </c>
      <c r="O522" s="64" t="s">
        <v>331</v>
      </c>
      <c r="P522" s="126" t="s">
        <v>14</v>
      </c>
      <c r="Q522" s="278">
        <v>0</v>
      </c>
      <c r="R522" s="278">
        <v>0</v>
      </c>
      <c r="S522" s="278">
        <v>0</v>
      </c>
      <c r="T522" s="278">
        <f t="shared" ref="T522:AB522" si="1928">+T521/T520</f>
        <v>0</v>
      </c>
      <c r="U522" s="278" t="e">
        <f t="shared" si="1928"/>
        <v>#DIV/0!</v>
      </c>
      <c r="V522" s="278">
        <f t="shared" si="1928"/>
        <v>0</v>
      </c>
      <c r="W522" s="278">
        <f t="shared" si="1928"/>
        <v>0</v>
      </c>
      <c r="X522" s="278" t="e">
        <f t="shared" si="1928"/>
        <v>#DIV/0!</v>
      </c>
      <c r="Y522" s="278" t="e">
        <f t="shared" si="1928"/>
        <v>#DIV/0!</v>
      </c>
      <c r="Z522" s="278">
        <f t="shared" si="1928"/>
        <v>0</v>
      </c>
      <c r="AA522" s="278" t="e">
        <f t="shared" si="1928"/>
        <v>#DIV/0!</v>
      </c>
      <c r="AB522" s="278">
        <f t="shared" si="1928"/>
        <v>0</v>
      </c>
      <c r="AC522" s="278">
        <f>+AC521/AC520</f>
        <v>0</v>
      </c>
      <c r="AD522" s="121" t="e">
        <f>AD521/AD520</f>
        <v>#DIV/0!</v>
      </c>
      <c r="AE522" s="121">
        <f t="shared" ref="AE522" si="1929">AE521/AE520</f>
        <v>1</v>
      </c>
      <c r="AF522" s="121">
        <f t="shared" ref="AF522" si="1930">AF521/AF520</f>
        <v>1</v>
      </c>
      <c r="AG522" s="121" t="e">
        <f t="shared" ref="AG522" si="1931">AG521/AG520</f>
        <v>#DIV/0!</v>
      </c>
      <c r="AH522" s="121" t="e">
        <f t="shared" ref="AH522" si="1932">AH521/AH520</f>
        <v>#DIV/0!</v>
      </c>
      <c r="AI522" s="121" t="e">
        <f t="shared" ref="AI522" si="1933">AI521/AI520</f>
        <v>#DIV/0!</v>
      </c>
      <c r="AJ522" s="121" t="e">
        <f t="shared" ref="AJ522" si="1934">AJ521/AJ520</f>
        <v>#DIV/0!</v>
      </c>
      <c r="AK522" s="121" t="e">
        <f t="shared" ref="AK522" si="1935">AK521/AK520</f>
        <v>#DIV/0!</v>
      </c>
      <c r="AL522" s="121" t="e">
        <f t="shared" ref="AL522" si="1936">AL521/AL520</f>
        <v>#DIV/0!</v>
      </c>
      <c r="AM522" s="121" t="e">
        <f t="shared" ref="AM522" si="1937">AM521/AM520</f>
        <v>#DIV/0!</v>
      </c>
      <c r="AN522" s="121" t="e">
        <f t="shared" ref="AN522" si="1938">AN521/AN520</f>
        <v>#DIV/0!</v>
      </c>
      <c r="AO522" s="121" t="e">
        <f t="shared" ref="AO522" si="1939">AO521/AO520</f>
        <v>#DIV/0!</v>
      </c>
      <c r="AP522" s="63"/>
      <c r="AQ522" s="63"/>
      <c r="AR522" s="63"/>
      <c r="AS522" s="63"/>
      <c r="AT522" s="63"/>
      <c r="AU522" s="63"/>
      <c r="AV522" s="63"/>
      <c r="AW522" s="63"/>
      <c r="AX522" s="138"/>
      <c r="AY522" s="138"/>
      <c r="AZ522" s="138"/>
      <c r="BA522" s="138"/>
      <c r="BB522" s="138"/>
      <c r="BC522" s="138"/>
      <c r="BD522" s="138"/>
      <c r="BE522" s="138"/>
      <c r="BF522" s="138"/>
      <c r="BG522" s="138"/>
      <c r="BH522" s="138"/>
      <c r="BI522" s="138"/>
      <c r="BJ522" s="138"/>
      <c r="BK522" s="138"/>
      <c r="BL522" s="138"/>
      <c r="BM522" s="7"/>
    </row>
    <row r="523" spans="1:66" ht="20.100000000000001" customHeight="1" x14ac:dyDescent="0.25">
      <c r="A523" s="39"/>
      <c r="B523" s="65" t="s">
        <v>100</v>
      </c>
      <c r="C523" s="138"/>
      <c r="D523" s="63">
        <f>+D520+1</f>
        <v>172</v>
      </c>
      <c r="E523" s="63">
        <v>118</v>
      </c>
      <c r="F523" s="63">
        <v>9</v>
      </c>
      <c r="G523" s="64" t="s">
        <v>224</v>
      </c>
      <c r="H523" s="63">
        <v>20</v>
      </c>
      <c r="I523" s="64" t="s">
        <v>45</v>
      </c>
      <c r="J523" s="65" t="s">
        <v>107</v>
      </c>
      <c r="K523" s="64" t="s">
        <v>120</v>
      </c>
      <c r="L523" s="63" t="s">
        <v>460</v>
      </c>
      <c r="M523" s="63" t="s">
        <v>295</v>
      </c>
      <c r="N523" s="63" t="s">
        <v>330</v>
      </c>
      <c r="O523" s="64" t="s">
        <v>331</v>
      </c>
      <c r="P523" s="126" t="s">
        <v>12</v>
      </c>
      <c r="Q523" s="262">
        <v>0</v>
      </c>
      <c r="R523" s="262">
        <v>0</v>
      </c>
      <c r="S523" s="262">
        <v>0</v>
      </c>
      <c r="T523" s="407">
        <v>0</v>
      </c>
      <c r="U523" s="407">
        <v>0</v>
      </c>
      <c r="V523" s="407">
        <v>2</v>
      </c>
      <c r="W523" s="407">
        <v>2</v>
      </c>
      <c r="X523" s="407">
        <v>3</v>
      </c>
      <c r="Y523" s="407">
        <v>3</v>
      </c>
      <c r="Z523" s="372">
        <v>4</v>
      </c>
      <c r="AA523" s="407">
        <v>4</v>
      </c>
      <c r="AB523" s="407">
        <v>2</v>
      </c>
      <c r="AC523" s="408">
        <f>SUM(Q523:AB523)</f>
        <v>20</v>
      </c>
      <c r="AD523" s="294">
        <f t="shared" ref="AD523:AD586" si="1940">+Q523</f>
        <v>0</v>
      </c>
      <c r="AE523" s="315">
        <f>SUM($Q$10:R523)</f>
        <v>55097.98238552508</v>
      </c>
      <c r="AF523" s="315">
        <f>SUM($Q$10:S523)</f>
        <v>93882.05956421177</v>
      </c>
      <c r="AG523" s="315" t="e">
        <f>SUM($Q$10:T523)</f>
        <v>#DIV/0!</v>
      </c>
      <c r="AH523" s="315" t="e">
        <f>SUM($Q$10:U523)</f>
        <v>#DIV/0!</v>
      </c>
      <c r="AI523" s="315" t="e">
        <f>SUM($Q$10:V523)</f>
        <v>#DIV/0!</v>
      </c>
      <c r="AJ523" s="315" t="e">
        <f>SUM($Q$10:W523)</f>
        <v>#DIV/0!</v>
      </c>
      <c r="AK523" s="315" t="e">
        <f>SUM($Q$10:X523)</f>
        <v>#DIV/0!</v>
      </c>
      <c r="AL523" s="315" t="e">
        <f>SUM($Q$10:Y523)</f>
        <v>#DIV/0!</v>
      </c>
      <c r="AM523" s="315" t="e">
        <f>SUM($Q$10:Z523)</f>
        <v>#DIV/0!</v>
      </c>
      <c r="AN523" s="315" t="e">
        <f>SUM($Q$10:AA523)</f>
        <v>#DIV/0!</v>
      </c>
      <c r="AO523" s="315" t="e">
        <f>SUM($Q$10:AB523)</f>
        <v>#DIV/0!</v>
      </c>
      <c r="AP523" s="63"/>
      <c r="AQ523" s="63"/>
      <c r="AR523" s="63"/>
      <c r="AS523" s="63"/>
      <c r="AT523" s="63"/>
      <c r="AU523" s="63"/>
      <c r="AV523" s="63"/>
      <c r="AW523" s="63"/>
      <c r="AX523" s="138"/>
      <c r="AY523" s="138"/>
      <c r="AZ523" s="138"/>
      <c r="BA523" s="138"/>
      <c r="BB523" s="138"/>
      <c r="BC523" s="138"/>
      <c r="BD523" s="138"/>
      <c r="BE523" s="138"/>
      <c r="BF523" s="138"/>
      <c r="BG523" s="138"/>
      <c r="BH523" s="138"/>
      <c r="BI523" s="138"/>
      <c r="BJ523" s="138"/>
      <c r="BK523" s="138"/>
      <c r="BL523" s="138"/>
      <c r="BM523" s="7"/>
      <c r="BN523" s="26"/>
    </row>
    <row r="524" spans="1:66" s="52" customFormat="1" ht="20.100000000000001" customHeight="1" x14ac:dyDescent="0.25">
      <c r="A524" s="39"/>
      <c r="B524" s="65"/>
      <c r="C524" s="138"/>
      <c r="D524" s="63"/>
      <c r="E524" s="63"/>
      <c r="F524" s="63"/>
      <c r="G524" s="64" t="s">
        <v>224</v>
      </c>
      <c r="H524" s="63"/>
      <c r="I524" s="64"/>
      <c r="J524" s="65"/>
      <c r="K524" s="64" t="s">
        <v>120</v>
      </c>
      <c r="L524" s="63" t="s">
        <v>460</v>
      </c>
      <c r="M524" s="63" t="s">
        <v>295</v>
      </c>
      <c r="N524" s="63" t="s">
        <v>330</v>
      </c>
      <c r="O524" s="64" t="s">
        <v>331</v>
      </c>
      <c r="P524" s="126" t="s">
        <v>13</v>
      </c>
      <c r="Q524" s="262">
        <v>0</v>
      </c>
      <c r="R524" s="262">
        <v>0</v>
      </c>
      <c r="S524" s="262">
        <v>0</v>
      </c>
      <c r="T524" s="407"/>
      <c r="U524" s="407"/>
      <c r="V524" s="407"/>
      <c r="W524" s="407"/>
      <c r="X524" s="407"/>
      <c r="Y524" s="407"/>
      <c r="Z524" s="372"/>
      <c r="AA524" s="407"/>
      <c r="AB524" s="407"/>
      <c r="AC524" s="408">
        <f>SUM(Q524:AB524)</f>
        <v>0</v>
      </c>
      <c r="AD524" s="294">
        <f t="shared" si="1940"/>
        <v>0</v>
      </c>
      <c r="AE524" s="315">
        <f>SUM($Q$11:R524)</f>
        <v>55097.98238552508</v>
      </c>
      <c r="AF524" s="315">
        <f>SUM($Q$11:S524)</f>
        <v>93882.05956421177</v>
      </c>
      <c r="AG524" s="315" t="e">
        <f>SUM($Q$11:T524)</f>
        <v>#DIV/0!</v>
      </c>
      <c r="AH524" s="315" t="e">
        <f>SUM($Q$11:U524)</f>
        <v>#DIV/0!</v>
      </c>
      <c r="AI524" s="315" t="e">
        <f>SUM($Q$11:V524)</f>
        <v>#DIV/0!</v>
      </c>
      <c r="AJ524" s="315" t="e">
        <f>SUM($Q$11:W524)</f>
        <v>#DIV/0!</v>
      </c>
      <c r="AK524" s="315" t="e">
        <f>SUM($Q$11:X524)</f>
        <v>#DIV/0!</v>
      </c>
      <c r="AL524" s="315" t="e">
        <f>SUM($Q$11:Y524)</f>
        <v>#DIV/0!</v>
      </c>
      <c r="AM524" s="315" t="e">
        <f>SUM($Q$11:Z524)</f>
        <v>#DIV/0!</v>
      </c>
      <c r="AN524" s="315" t="e">
        <f>SUM($Q$11:AA524)</f>
        <v>#DIV/0!</v>
      </c>
      <c r="AO524" s="315" t="e">
        <f>SUM($Q$11:AB524)</f>
        <v>#DIV/0!</v>
      </c>
      <c r="AP524" s="63"/>
      <c r="AQ524" s="63"/>
      <c r="AR524" s="63"/>
      <c r="AS524" s="63"/>
      <c r="AT524" s="63"/>
      <c r="AU524" s="63"/>
      <c r="AV524" s="63"/>
      <c r="AW524" s="63"/>
      <c r="AX524" s="138"/>
      <c r="AY524" s="138"/>
      <c r="AZ524" s="138"/>
      <c r="BA524" s="138"/>
      <c r="BB524" s="138"/>
      <c r="BC524" s="138"/>
      <c r="BD524" s="138"/>
      <c r="BE524" s="138"/>
      <c r="BF524" s="138"/>
      <c r="BG524" s="138"/>
      <c r="BH524" s="138"/>
      <c r="BI524" s="138"/>
      <c r="BJ524" s="138"/>
      <c r="BK524" s="138"/>
      <c r="BL524" s="138"/>
      <c r="BM524" s="7"/>
    </row>
    <row r="525" spans="1:66" s="52" customFormat="1" ht="20.100000000000001" customHeight="1" x14ac:dyDescent="0.25">
      <c r="A525" s="39"/>
      <c r="B525" s="65"/>
      <c r="C525" s="138"/>
      <c r="D525" s="63"/>
      <c r="E525" s="63"/>
      <c r="F525" s="63"/>
      <c r="G525" s="64" t="s">
        <v>224</v>
      </c>
      <c r="H525" s="63"/>
      <c r="I525" s="64"/>
      <c r="J525" s="65"/>
      <c r="K525" s="64" t="s">
        <v>120</v>
      </c>
      <c r="L525" s="63" t="s">
        <v>460</v>
      </c>
      <c r="M525" s="63" t="s">
        <v>295</v>
      </c>
      <c r="N525" s="63" t="s">
        <v>330</v>
      </c>
      <c r="O525" s="64" t="s">
        <v>331</v>
      </c>
      <c r="P525" s="126" t="s">
        <v>14</v>
      </c>
      <c r="Q525" s="278">
        <v>0</v>
      </c>
      <c r="R525" s="278">
        <v>0</v>
      </c>
      <c r="S525" s="278">
        <v>0</v>
      </c>
      <c r="T525" s="278" t="e">
        <f t="shared" ref="T525:AB525" si="1941">+T524/T523</f>
        <v>#DIV/0!</v>
      </c>
      <c r="U525" s="278" t="e">
        <f t="shared" si="1941"/>
        <v>#DIV/0!</v>
      </c>
      <c r="V525" s="278">
        <f t="shared" si="1941"/>
        <v>0</v>
      </c>
      <c r="W525" s="278">
        <f t="shared" si="1941"/>
        <v>0</v>
      </c>
      <c r="X525" s="278">
        <f t="shared" si="1941"/>
        <v>0</v>
      </c>
      <c r="Y525" s="278">
        <f t="shared" si="1941"/>
        <v>0</v>
      </c>
      <c r="Z525" s="278">
        <f t="shared" si="1941"/>
        <v>0</v>
      </c>
      <c r="AA525" s="278">
        <f t="shared" si="1941"/>
        <v>0</v>
      </c>
      <c r="AB525" s="278">
        <f t="shared" si="1941"/>
        <v>0</v>
      </c>
      <c r="AC525" s="278">
        <f>+AC524/AC523</f>
        <v>0</v>
      </c>
      <c r="AD525" s="294">
        <f t="shared" si="1940"/>
        <v>0</v>
      </c>
      <c r="AE525" s="315">
        <f>SUM($Q$10:R525)</f>
        <v>55097.98238552508</v>
      </c>
      <c r="AF525" s="315">
        <f>SUM($Q$10:S525)</f>
        <v>93882.05956421177</v>
      </c>
      <c r="AG525" s="315" t="e">
        <f>SUM($Q$10:T525)</f>
        <v>#DIV/0!</v>
      </c>
      <c r="AH525" s="315" t="e">
        <f>SUM($Q$10:U525)</f>
        <v>#DIV/0!</v>
      </c>
      <c r="AI525" s="315" t="e">
        <f>SUM($Q$10:V525)</f>
        <v>#DIV/0!</v>
      </c>
      <c r="AJ525" s="315" t="e">
        <f>SUM($Q$10:W525)</f>
        <v>#DIV/0!</v>
      </c>
      <c r="AK525" s="315" t="e">
        <f>SUM($Q$10:X525)</f>
        <v>#DIV/0!</v>
      </c>
      <c r="AL525" s="315" t="e">
        <f>SUM($Q$10:Y525)</f>
        <v>#DIV/0!</v>
      </c>
      <c r="AM525" s="315" t="e">
        <f>SUM($Q$10:Z525)</f>
        <v>#DIV/0!</v>
      </c>
      <c r="AN525" s="315" t="e">
        <f>SUM($Q$10:AA525)</f>
        <v>#DIV/0!</v>
      </c>
      <c r="AO525" s="315" t="e">
        <f>SUM($Q$10:AB525)</f>
        <v>#DIV/0!</v>
      </c>
      <c r="AP525" s="63"/>
      <c r="AQ525" s="63"/>
      <c r="AR525" s="63"/>
      <c r="AS525" s="63"/>
      <c r="AT525" s="63"/>
      <c r="AU525" s="63"/>
      <c r="AV525" s="63"/>
      <c r="AW525" s="63"/>
      <c r="AX525" s="138"/>
      <c r="AY525" s="138"/>
      <c r="AZ525" s="138"/>
      <c r="BA525" s="138"/>
      <c r="BB525" s="138"/>
      <c r="BC525" s="138"/>
      <c r="BD525" s="138"/>
      <c r="BE525" s="138"/>
      <c r="BF525" s="138"/>
      <c r="BG525" s="138"/>
      <c r="BH525" s="138"/>
      <c r="BI525" s="138"/>
      <c r="BJ525" s="138"/>
      <c r="BK525" s="138"/>
      <c r="BL525" s="138"/>
      <c r="BM525" s="7"/>
    </row>
    <row r="526" spans="1:66" ht="20.100000000000001" customHeight="1" x14ac:dyDescent="0.25">
      <c r="A526" s="39"/>
      <c r="B526" s="65" t="s">
        <v>100</v>
      </c>
      <c r="C526" s="138"/>
      <c r="D526" s="63">
        <f>+D523+1</f>
        <v>173</v>
      </c>
      <c r="E526" s="63">
        <v>119</v>
      </c>
      <c r="F526" s="63">
        <v>10</v>
      </c>
      <c r="G526" s="64" t="s">
        <v>1100</v>
      </c>
      <c r="H526" s="63">
        <v>180</v>
      </c>
      <c r="I526" s="64" t="s">
        <v>45</v>
      </c>
      <c r="J526" s="65" t="s">
        <v>115</v>
      </c>
      <c r="K526" s="64" t="s">
        <v>120</v>
      </c>
      <c r="L526" s="76" t="s">
        <v>454</v>
      </c>
      <c r="M526" s="63" t="s">
        <v>295</v>
      </c>
      <c r="N526" s="63" t="s">
        <v>330</v>
      </c>
      <c r="O526" s="64" t="s">
        <v>331</v>
      </c>
      <c r="P526" s="126" t="s">
        <v>12</v>
      </c>
      <c r="Q526" s="262">
        <v>3</v>
      </c>
      <c r="R526" s="262">
        <v>6</v>
      </c>
      <c r="S526" s="262">
        <v>4</v>
      </c>
      <c r="T526" s="262">
        <v>7</v>
      </c>
      <c r="U526" s="262">
        <v>15</v>
      </c>
      <c r="V526" s="262">
        <v>15</v>
      </c>
      <c r="W526" s="262">
        <v>15</v>
      </c>
      <c r="X526" s="262">
        <v>15</v>
      </c>
      <c r="Y526" s="262">
        <v>25</v>
      </c>
      <c r="Z526" s="262">
        <v>30</v>
      </c>
      <c r="AA526" s="262">
        <v>30</v>
      </c>
      <c r="AB526" s="262">
        <v>15</v>
      </c>
      <c r="AC526" s="262">
        <f>SUM(Q526:AB526)</f>
        <v>180</v>
      </c>
      <c r="AD526" s="294">
        <f t="shared" si="1940"/>
        <v>3</v>
      </c>
      <c r="AE526" s="315">
        <f>SUM($Q$10:R526)</f>
        <v>55106.98238552508</v>
      </c>
      <c r="AF526" s="315">
        <f>SUM($Q$10:S526)</f>
        <v>93895.05956421177</v>
      </c>
      <c r="AG526" s="315" t="e">
        <f>SUM($Q$10:T526)</f>
        <v>#DIV/0!</v>
      </c>
      <c r="AH526" s="315" t="e">
        <f>SUM($Q$10:U526)</f>
        <v>#DIV/0!</v>
      </c>
      <c r="AI526" s="315" t="e">
        <f>SUM($Q$10:V526)</f>
        <v>#DIV/0!</v>
      </c>
      <c r="AJ526" s="315" t="e">
        <f>SUM($Q$10:W526)</f>
        <v>#DIV/0!</v>
      </c>
      <c r="AK526" s="315" t="e">
        <f>SUM($Q$10:X526)</f>
        <v>#DIV/0!</v>
      </c>
      <c r="AL526" s="315" t="e">
        <f>SUM($Q$10:Y526)</f>
        <v>#DIV/0!</v>
      </c>
      <c r="AM526" s="315" t="e">
        <f>SUM($Q$10:Z526)</f>
        <v>#DIV/0!</v>
      </c>
      <c r="AN526" s="315" t="e">
        <f>SUM($Q$10:AA526)</f>
        <v>#DIV/0!</v>
      </c>
      <c r="AO526" s="315" t="e">
        <f>SUM($Q$10:AB526)</f>
        <v>#DIV/0!</v>
      </c>
      <c r="AP526" s="63"/>
      <c r="AQ526" s="63"/>
      <c r="AR526" s="63"/>
      <c r="AS526" s="63"/>
      <c r="AT526" s="63"/>
      <c r="AU526" s="63"/>
      <c r="AV526" s="63"/>
      <c r="AW526" s="63"/>
      <c r="AX526" s="138"/>
      <c r="AY526" s="138"/>
      <c r="AZ526" s="138"/>
      <c r="BA526" s="138"/>
      <c r="BB526" s="138"/>
      <c r="BC526" s="138"/>
      <c r="BD526" s="138"/>
      <c r="BE526" s="138"/>
      <c r="BF526" s="138"/>
      <c r="BG526" s="138"/>
      <c r="BH526" s="138"/>
      <c r="BI526" s="138"/>
      <c r="BJ526" s="138"/>
      <c r="BK526" s="138"/>
      <c r="BL526" s="138"/>
      <c r="BM526" s="7"/>
      <c r="BN526" s="26"/>
    </row>
    <row r="527" spans="1:66" s="52" customFormat="1" ht="20.100000000000001" customHeight="1" x14ac:dyDescent="0.25">
      <c r="A527" s="39"/>
      <c r="B527" s="65"/>
      <c r="C527" s="138"/>
      <c r="D527" s="63"/>
      <c r="E527" s="63"/>
      <c r="F527" s="63"/>
      <c r="G527" s="64" t="s">
        <v>1100</v>
      </c>
      <c r="H527" s="63"/>
      <c r="I527" s="64"/>
      <c r="J527" s="65"/>
      <c r="K527" s="64" t="s">
        <v>120</v>
      </c>
      <c r="L527" s="76" t="s">
        <v>454</v>
      </c>
      <c r="M527" s="63" t="s">
        <v>295</v>
      </c>
      <c r="N527" s="63" t="s">
        <v>330</v>
      </c>
      <c r="O527" s="64" t="s">
        <v>331</v>
      </c>
      <c r="P527" s="126" t="s">
        <v>13</v>
      </c>
      <c r="Q527" s="262">
        <v>3</v>
      </c>
      <c r="R527" s="262">
        <v>6</v>
      </c>
      <c r="S527" s="262">
        <v>4</v>
      </c>
      <c r="T527" s="262"/>
      <c r="U527" s="262"/>
      <c r="V527" s="262"/>
      <c r="W527" s="262"/>
      <c r="X527" s="262"/>
      <c r="Y527" s="262"/>
      <c r="Z527" s="262"/>
      <c r="AA527" s="262"/>
      <c r="AB527" s="262"/>
      <c r="AC527" s="262">
        <f>SUM(Q527:AB527)</f>
        <v>13</v>
      </c>
      <c r="AD527" s="294">
        <f t="shared" si="1940"/>
        <v>3</v>
      </c>
      <c r="AE527" s="315">
        <f>SUM($Q$11:R527)</f>
        <v>55115.98238552508</v>
      </c>
      <c r="AF527" s="315">
        <f>SUM($Q$11:S527)</f>
        <v>93908.05956421177</v>
      </c>
      <c r="AG527" s="315" t="e">
        <f>SUM($Q$11:T527)</f>
        <v>#DIV/0!</v>
      </c>
      <c r="AH527" s="315" t="e">
        <f>SUM($Q$11:U527)</f>
        <v>#DIV/0!</v>
      </c>
      <c r="AI527" s="315" t="e">
        <f>SUM($Q$11:V527)</f>
        <v>#DIV/0!</v>
      </c>
      <c r="AJ527" s="315" t="e">
        <f>SUM($Q$11:W527)</f>
        <v>#DIV/0!</v>
      </c>
      <c r="AK527" s="315" t="e">
        <f>SUM($Q$11:X527)</f>
        <v>#DIV/0!</v>
      </c>
      <c r="AL527" s="315" t="e">
        <f>SUM($Q$11:Y527)</f>
        <v>#DIV/0!</v>
      </c>
      <c r="AM527" s="315" t="e">
        <f>SUM($Q$11:Z527)</f>
        <v>#DIV/0!</v>
      </c>
      <c r="AN527" s="315" t="e">
        <f>SUM($Q$11:AA527)</f>
        <v>#DIV/0!</v>
      </c>
      <c r="AO527" s="315" t="e">
        <f>SUM($Q$11:AB527)</f>
        <v>#DIV/0!</v>
      </c>
      <c r="AP527" s="63" t="s">
        <v>1112</v>
      </c>
      <c r="AQ527" s="63" t="s">
        <v>1113</v>
      </c>
      <c r="AR527" s="63" t="s">
        <v>1112</v>
      </c>
      <c r="AS527" s="63" t="s">
        <v>1113</v>
      </c>
      <c r="AT527" s="63" t="s">
        <v>1112</v>
      </c>
      <c r="AU527" s="63" t="s">
        <v>1113</v>
      </c>
      <c r="AV527" s="63"/>
      <c r="AW527" s="63"/>
      <c r="AX527" s="138"/>
      <c r="AY527" s="138"/>
      <c r="AZ527" s="138"/>
      <c r="BA527" s="138"/>
      <c r="BB527" s="138"/>
      <c r="BC527" s="138"/>
      <c r="BD527" s="138"/>
      <c r="BE527" s="138"/>
      <c r="BF527" s="138"/>
      <c r="BG527" s="138"/>
      <c r="BH527" s="138"/>
      <c r="BI527" s="138"/>
      <c r="BJ527" s="138"/>
      <c r="BK527" s="138"/>
      <c r="BL527" s="138"/>
      <c r="BM527" s="7"/>
    </row>
    <row r="528" spans="1:66" s="52" customFormat="1" ht="20.100000000000001" customHeight="1" x14ac:dyDescent="0.25">
      <c r="A528" s="39"/>
      <c r="B528" s="65"/>
      <c r="C528" s="138"/>
      <c r="D528" s="63"/>
      <c r="E528" s="63"/>
      <c r="F528" s="63"/>
      <c r="G528" s="64" t="s">
        <v>1100</v>
      </c>
      <c r="H528" s="63"/>
      <c r="I528" s="64"/>
      <c r="J528" s="65"/>
      <c r="K528" s="64" t="s">
        <v>120</v>
      </c>
      <c r="L528" s="76" t="s">
        <v>454</v>
      </c>
      <c r="M528" s="63" t="s">
        <v>295</v>
      </c>
      <c r="N528" s="63" t="s">
        <v>330</v>
      </c>
      <c r="O528" s="64" t="s">
        <v>331</v>
      </c>
      <c r="P528" s="126" t="s">
        <v>14</v>
      </c>
      <c r="Q528" s="278">
        <f t="shared" ref="Q528:AB528" si="1942">+Q527/Q526</f>
        <v>1</v>
      </c>
      <c r="R528" s="278">
        <f t="shared" si="1942"/>
        <v>1</v>
      </c>
      <c r="S528" s="278">
        <f t="shared" si="1942"/>
        <v>1</v>
      </c>
      <c r="T528" s="278">
        <f t="shared" si="1942"/>
        <v>0</v>
      </c>
      <c r="U528" s="278">
        <f t="shared" si="1942"/>
        <v>0</v>
      </c>
      <c r="V528" s="278">
        <f t="shared" si="1942"/>
        <v>0</v>
      </c>
      <c r="W528" s="278">
        <f t="shared" si="1942"/>
        <v>0</v>
      </c>
      <c r="X528" s="278">
        <f t="shared" si="1942"/>
        <v>0</v>
      </c>
      <c r="Y528" s="278">
        <f t="shared" si="1942"/>
        <v>0</v>
      </c>
      <c r="Z528" s="278">
        <f t="shared" si="1942"/>
        <v>0</v>
      </c>
      <c r="AA528" s="278">
        <f t="shared" si="1942"/>
        <v>0</v>
      </c>
      <c r="AB528" s="278">
        <f t="shared" si="1942"/>
        <v>0</v>
      </c>
      <c r="AC528" s="278">
        <f>+AC527/AC526</f>
        <v>7.2222222222222215E-2</v>
      </c>
      <c r="AD528" s="294">
        <f t="shared" si="1940"/>
        <v>1</v>
      </c>
      <c r="AE528" s="315">
        <f>SUM($Q$10:R528)</f>
        <v>55117.98238552508</v>
      </c>
      <c r="AF528" s="315">
        <f>SUM($Q$10:S528)</f>
        <v>93911.05956421177</v>
      </c>
      <c r="AG528" s="315" t="e">
        <f>SUM($Q$10:T528)</f>
        <v>#DIV/0!</v>
      </c>
      <c r="AH528" s="315" t="e">
        <f>SUM($Q$10:U528)</f>
        <v>#DIV/0!</v>
      </c>
      <c r="AI528" s="315" t="e">
        <f>SUM($Q$10:V528)</f>
        <v>#DIV/0!</v>
      </c>
      <c r="AJ528" s="315" t="e">
        <f>SUM($Q$10:W528)</f>
        <v>#DIV/0!</v>
      </c>
      <c r="AK528" s="315" t="e">
        <f>SUM($Q$10:X528)</f>
        <v>#DIV/0!</v>
      </c>
      <c r="AL528" s="315" t="e">
        <f>SUM($Q$10:Y528)</f>
        <v>#DIV/0!</v>
      </c>
      <c r="AM528" s="315" t="e">
        <f>SUM($Q$10:Z528)</f>
        <v>#DIV/0!</v>
      </c>
      <c r="AN528" s="315" t="e">
        <f>SUM($Q$10:AA528)</f>
        <v>#DIV/0!</v>
      </c>
      <c r="AO528" s="315" t="e">
        <f>SUM($Q$10:AB528)</f>
        <v>#DIV/0!</v>
      </c>
      <c r="AP528" s="63"/>
      <c r="AQ528" s="63"/>
      <c r="AR528" s="63"/>
      <c r="AS528" s="63"/>
      <c r="AT528" s="63"/>
      <c r="AU528" s="63"/>
      <c r="AV528" s="63"/>
      <c r="AW528" s="63"/>
      <c r="AX528" s="138"/>
      <c r="AY528" s="138"/>
      <c r="AZ528" s="138"/>
      <c r="BA528" s="138"/>
      <c r="BB528" s="138"/>
      <c r="BC528" s="138"/>
      <c r="BD528" s="138"/>
      <c r="BE528" s="138"/>
      <c r="BF528" s="138"/>
      <c r="BG528" s="138"/>
      <c r="BH528" s="138"/>
      <c r="BI528" s="138"/>
      <c r="BJ528" s="138"/>
      <c r="BK528" s="138"/>
      <c r="BL528" s="138"/>
      <c r="BM528" s="7"/>
    </row>
    <row r="529" spans="1:66" ht="20.100000000000001" customHeight="1" x14ac:dyDescent="0.25">
      <c r="A529" s="39"/>
      <c r="B529" s="65" t="s">
        <v>100</v>
      </c>
      <c r="C529" s="138"/>
      <c r="D529" s="63">
        <f>+D526+1</f>
        <v>174</v>
      </c>
      <c r="E529" s="63">
        <v>120</v>
      </c>
      <c r="F529" s="63">
        <v>11</v>
      </c>
      <c r="G529" s="65" t="s">
        <v>222</v>
      </c>
      <c r="H529" s="76">
        <v>1</v>
      </c>
      <c r="I529" s="65" t="s">
        <v>52</v>
      </c>
      <c r="J529" s="65" t="s">
        <v>109</v>
      </c>
      <c r="K529" s="62" t="s">
        <v>120</v>
      </c>
      <c r="L529" s="75" t="s">
        <v>391</v>
      </c>
      <c r="M529" s="63" t="s">
        <v>295</v>
      </c>
      <c r="N529" s="63" t="s">
        <v>330</v>
      </c>
      <c r="O529" s="64" t="s">
        <v>331</v>
      </c>
      <c r="P529" s="126" t="s">
        <v>12</v>
      </c>
      <c r="Q529" s="262">
        <v>0</v>
      </c>
      <c r="R529" s="262">
        <v>0</v>
      </c>
      <c r="S529" s="262">
        <v>0</v>
      </c>
      <c r="T529" s="409"/>
      <c r="U529" s="409"/>
      <c r="V529" s="409"/>
      <c r="W529" s="409">
        <v>0.5</v>
      </c>
      <c r="X529" s="409"/>
      <c r="Y529" s="409"/>
      <c r="Z529" s="410"/>
      <c r="AA529" s="409">
        <v>0.5</v>
      </c>
      <c r="AB529" s="409"/>
      <c r="AC529" s="262">
        <f>SUM(Q529:AB529)</f>
        <v>1</v>
      </c>
      <c r="AD529" s="294">
        <f t="shared" si="1940"/>
        <v>0</v>
      </c>
      <c r="AE529" s="315">
        <f>SUM($Q$10:R529)</f>
        <v>55117.98238552508</v>
      </c>
      <c r="AF529" s="315">
        <f>SUM($Q$10:S529)</f>
        <v>93911.05956421177</v>
      </c>
      <c r="AG529" s="315" t="e">
        <f>SUM($Q$10:T529)</f>
        <v>#DIV/0!</v>
      </c>
      <c r="AH529" s="315" t="e">
        <f>SUM($Q$10:U529)</f>
        <v>#DIV/0!</v>
      </c>
      <c r="AI529" s="315" t="e">
        <f>SUM($Q$10:V529)</f>
        <v>#DIV/0!</v>
      </c>
      <c r="AJ529" s="315" t="e">
        <f>SUM($Q$10:W529)</f>
        <v>#DIV/0!</v>
      </c>
      <c r="AK529" s="315" t="e">
        <f>SUM($Q$10:X529)</f>
        <v>#DIV/0!</v>
      </c>
      <c r="AL529" s="315" t="e">
        <f>SUM($Q$10:Y529)</f>
        <v>#DIV/0!</v>
      </c>
      <c r="AM529" s="315" t="e">
        <f>SUM($Q$10:Z529)</f>
        <v>#DIV/0!</v>
      </c>
      <c r="AN529" s="315" t="e">
        <f>SUM($Q$10:AA529)</f>
        <v>#DIV/0!</v>
      </c>
      <c r="AO529" s="315" t="e">
        <f>SUM($Q$10:AB529)</f>
        <v>#DIV/0!</v>
      </c>
      <c r="AP529" s="63"/>
      <c r="AQ529" s="63"/>
      <c r="AR529" s="63"/>
      <c r="AS529" s="63"/>
      <c r="AT529" s="63"/>
      <c r="AU529" s="63"/>
      <c r="AV529" s="63"/>
      <c r="AW529" s="63"/>
      <c r="AX529" s="138"/>
      <c r="AY529" s="138"/>
      <c r="AZ529" s="138"/>
      <c r="BA529" s="138"/>
      <c r="BB529" s="138"/>
      <c r="BC529" s="138"/>
      <c r="BD529" s="138"/>
      <c r="BE529" s="138"/>
      <c r="BF529" s="138"/>
      <c r="BG529" s="138"/>
      <c r="BH529" s="138"/>
      <c r="BI529" s="138"/>
      <c r="BJ529" s="138"/>
      <c r="BK529" s="138"/>
      <c r="BL529" s="138"/>
      <c r="BM529" s="7"/>
      <c r="BN529" s="26"/>
    </row>
    <row r="530" spans="1:66" s="52" customFormat="1" ht="20.100000000000001" customHeight="1" x14ac:dyDescent="0.25">
      <c r="A530" s="39"/>
      <c r="B530" s="65"/>
      <c r="C530" s="138"/>
      <c r="D530" s="63"/>
      <c r="E530" s="63"/>
      <c r="F530" s="63"/>
      <c r="G530" s="65" t="s">
        <v>222</v>
      </c>
      <c r="H530" s="76"/>
      <c r="I530" s="65"/>
      <c r="J530" s="65"/>
      <c r="K530" s="62" t="s">
        <v>120</v>
      </c>
      <c r="L530" s="75" t="s">
        <v>391</v>
      </c>
      <c r="M530" s="63" t="s">
        <v>295</v>
      </c>
      <c r="N530" s="63" t="s">
        <v>330</v>
      </c>
      <c r="O530" s="64" t="s">
        <v>331</v>
      </c>
      <c r="P530" s="126" t="s">
        <v>13</v>
      </c>
      <c r="Q530" s="262">
        <v>0</v>
      </c>
      <c r="R530" s="262">
        <v>0</v>
      </c>
      <c r="S530" s="262">
        <v>0</v>
      </c>
      <c r="T530" s="409"/>
      <c r="U530" s="409"/>
      <c r="V530" s="409"/>
      <c r="W530" s="409"/>
      <c r="X530" s="409"/>
      <c r="Y530" s="409"/>
      <c r="Z530" s="410"/>
      <c r="AA530" s="409"/>
      <c r="AB530" s="409"/>
      <c r="AC530" s="262">
        <f>SUM(Q530:AB530)</f>
        <v>0</v>
      </c>
      <c r="AD530" s="294">
        <f t="shared" si="1940"/>
        <v>0</v>
      </c>
      <c r="AE530" s="315">
        <f>SUM($Q$11:R530)</f>
        <v>55117.98238552508</v>
      </c>
      <c r="AF530" s="315">
        <f>SUM($Q$11:S530)</f>
        <v>93911.05956421177</v>
      </c>
      <c r="AG530" s="315" t="e">
        <f>SUM($Q$11:T530)</f>
        <v>#DIV/0!</v>
      </c>
      <c r="AH530" s="315" t="e">
        <f>SUM($Q$11:U530)</f>
        <v>#DIV/0!</v>
      </c>
      <c r="AI530" s="315" t="e">
        <f>SUM($Q$11:V530)</f>
        <v>#DIV/0!</v>
      </c>
      <c r="AJ530" s="315" t="e">
        <f>SUM($Q$11:W530)</f>
        <v>#DIV/0!</v>
      </c>
      <c r="AK530" s="315" t="e">
        <f>SUM($Q$11:X530)</f>
        <v>#DIV/0!</v>
      </c>
      <c r="AL530" s="315" t="e">
        <f>SUM($Q$11:Y530)</f>
        <v>#DIV/0!</v>
      </c>
      <c r="AM530" s="315" t="e">
        <f>SUM($Q$11:Z530)</f>
        <v>#DIV/0!</v>
      </c>
      <c r="AN530" s="315" t="e">
        <f>SUM($Q$11:AA530)</f>
        <v>#DIV/0!</v>
      </c>
      <c r="AO530" s="315" t="e">
        <f>SUM($Q$11:AB530)</f>
        <v>#DIV/0!</v>
      </c>
      <c r="AP530" s="63"/>
      <c r="AQ530" s="63"/>
      <c r="AR530" s="63"/>
      <c r="AS530" s="63"/>
      <c r="AT530" s="63"/>
      <c r="AU530" s="63"/>
      <c r="AV530" s="63"/>
      <c r="AW530" s="63"/>
      <c r="AX530" s="138"/>
      <c r="AY530" s="138"/>
      <c r="AZ530" s="138"/>
      <c r="BA530" s="138"/>
      <c r="BB530" s="138"/>
      <c r="BC530" s="138"/>
      <c r="BD530" s="138"/>
      <c r="BE530" s="138"/>
      <c r="BF530" s="138"/>
      <c r="BG530" s="138"/>
      <c r="BH530" s="138"/>
      <c r="BI530" s="138"/>
      <c r="BJ530" s="138"/>
      <c r="BK530" s="138"/>
      <c r="BL530" s="138"/>
      <c r="BM530" s="7"/>
    </row>
    <row r="531" spans="1:66" s="52" customFormat="1" ht="20.100000000000001" customHeight="1" x14ac:dyDescent="0.25">
      <c r="A531" s="39"/>
      <c r="B531" s="65"/>
      <c r="C531" s="138"/>
      <c r="D531" s="63"/>
      <c r="E531" s="63"/>
      <c r="F531" s="63"/>
      <c r="G531" s="65" t="s">
        <v>222</v>
      </c>
      <c r="H531" s="76"/>
      <c r="I531" s="65"/>
      <c r="J531" s="65"/>
      <c r="K531" s="62" t="s">
        <v>120</v>
      </c>
      <c r="L531" s="75" t="s">
        <v>391</v>
      </c>
      <c r="M531" s="63" t="s">
        <v>295</v>
      </c>
      <c r="N531" s="63" t="s">
        <v>330</v>
      </c>
      <c r="O531" s="64" t="s">
        <v>331</v>
      </c>
      <c r="P531" s="126" t="s">
        <v>14</v>
      </c>
      <c r="Q531" s="278">
        <v>0</v>
      </c>
      <c r="R531" s="278">
        <v>0</v>
      </c>
      <c r="S531" s="278">
        <v>0</v>
      </c>
      <c r="T531" s="278" t="e">
        <f t="shared" ref="T531:AB531" si="1943">+T530/T529</f>
        <v>#DIV/0!</v>
      </c>
      <c r="U531" s="278" t="e">
        <f t="shared" si="1943"/>
        <v>#DIV/0!</v>
      </c>
      <c r="V531" s="278" t="e">
        <f t="shared" si="1943"/>
        <v>#DIV/0!</v>
      </c>
      <c r="W531" s="278">
        <f t="shared" si="1943"/>
        <v>0</v>
      </c>
      <c r="X531" s="278" t="e">
        <f t="shared" si="1943"/>
        <v>#DIV/0!</v>
      </c>
      <c r="Y531" s="278" t="e">
        <f t="shared" si="1943"/>
        <v>#DIV/0!</v>
      </c>
      <c r="Z531" s="278" t="e">
        <f t="shared" si="1943"/>
        <v>#DIV/0!</v>
      </c>
      <c r="AA531" s="278">
        <f t="shared" si="1943"/>
        <v>0</v>
      </c>
      <c r="AB531" s="278" t="e">
        <f t="shared" si="1943"/>
        <v>#DIV/0!</v>
      </c>
      <c r="AC531" s="278">
        <f>+AC530/AC529</f>
        <v>0</v>
      </c>
      <c r="AD531" s="294">
        <f t="shared" si="1940"/>
        <v>0</v>
      </c>
      <c r="AE531" s="315">
        <f>SUM($Q$10:R531)</f>
        <v>55117.98238552508</v>
      </c>
      <c r="AF531" s="315">
        <f>SUM($Q$10:S531)</f>
        <v>93911.05956421177</v>
      </c>
      <c r="AG531" s="315" t="e">
        <f>SUM($Q$10:T531)</f>
        <v>#DIV/0!</v>
      </c>
      <c r="AH531" s="315" t="e">
        <f>SUM($Q$10:U531)</f>
        <v>#DIV/0!</v>
      </c>
      <c r="AI531" s="315" t="e">
        <f>SUM($Q$10:V531)</f>
        <v>#DIV/0!</v>
      </c>
      <c r="AJ531" s="315" t="e">
        <f>SUM($Q$10:W531)</f>
        <v>#DIV/0!</v>
      </c>
      <c r="AK531" s="315" t="e">
        <f>SUM($Q$10:X531)</f>
        <v>#DIV/0!</v>
      </c>
      <c r="AL531" s="315" t="e">
        <f>SUM($Q$10:Y531)</f>
        <v>#DIV/0!</v>
      </c>
      <c r="AM531" s="315" t="e">
        <f>SUM($Q$10:Z531)</f>
        <v>#DIV/0!</v>
      </c>
      <c r="AN531" s="315" t="e">
        <f>SUM($Q$10:AA531)</f>
        <v>#DIV/0!</v>
      </c>
      <c r="AO531" s="315" t="e">
        <f>SUM($Q$10:AB531)</f>
        <v>#DIV/0!</v>
      </c>
      <c r="AP531" s="63"/>
      <c r="AQ531" s="63"/>
      <c r="AR531" s="63"/>
      <c r="AS531" s="63"/>
      <c r="AT531" s="63"/>
      <c r="AU531" s="63"/>
      <c r="AV531" s="63"/>
      <c r="AW531" s="63"/>
      <c r="AX531" s="138"/>
      <c r="AY531" s="138"/>
      <c r="AZ531" s="138"/>
      <c r="BA531" s="138"/>
      <c r="BB531" s="138"/>
      <c r="BC531" s="138"/>
      <c r="BD531" s="138"/>
      <c r="BE531" s="138"/>
      <c r="BF531" s="138"/>
      <c r="BG531" s="138"/>
      <c r="BH531" s="138"/>
      <c r="BI531" s="138"/>
      <c r="BJ531" s="138"/>
      <c r="BK531" s="138"/>
      <c r="BL531" s="138"/>
      <c r="BM531" s="7"/>
    </row>
    <row r="532" spans="1:66" s="52" customFormat="1" ht="20.100000000000001" customHeight="1" x14ac:dyDescent="0.25">
      <c r="A532" s="39"/>
      <c r="B532" s="65"/>
      <c r="C532" s="138"/>
      <c r="D532" s="63">
        <f>+D529+1</f>
        <v>175</v>
      </c>
      <c r="E532" s="63">
        <v>121</v>
      </c>
      <c r="F532" s="63">
        <v>12</v>
      </c>
      <c r="G532" s="68" t="s">
        <v>747</v>
      </c>
      <c r="H532" s="74">
        <v>0.5</v>
      </c>
      <c r="I532" s="62" t="s">
        <v>45</v>
      </c>
      <c r="J532" s="64" t="s">
        <v>115</v>
      </c>
      <c r="K532" s="64" t="s">
        <v>120</v>
      </c>
      <c r="L532" s="73" t="s">
        <v>392</v>
      </c>
      <c r="M532" s="63" t="s">
        <v>303</v>
      </c>
      <c r="N532" s="63" t="s">
        <v>365</v>
      </c>
      <c r="O532" s="63" t="s">
        <v>304</v>
      </c>
      <c r="P532" s="126" t="s">
        <v>12</v>
      </c>
      <c r="Q532" s="121">
        <v>0</v>
      </c>
      <c r="R532" s="121">
        <v>0</v>
      </c>
      <c r="S532" s="121">
        <v>0</v>
      </c>
      <c r="T532" s="278"/>
      <c r="U532" s="278"/>
      <c r="V532" s="278"/>
      <c r="W532" s="278"/>
      <c r="X532" s="278"/>
      <c r="Y532" s="278"/>
      <c r="Z532" s="278"/>
      <c r="AA532" s="317">
        <v>0.5</v>
      </c>
      <c r="AB532" s="278"/>
      <c r="AC532" s="295">
        <f>SUM(Q532:AB532)</f>
        <v>0.5</v>
      </c>
      <c r="AD532" s="294"/>
      <c r="AE532" s="315"/>
      <c r="AF532" s="315"/>
      <c r="AG532" s="315"/>
      <c r="AH532" s="315"/>
      <c r="AI532" s="315"/>
      <c r="AJ532" s="315"/>
      <c r="AK532" s="315"/>
      <c r="AL532" s="315"/>
      <c r="AM532" s="315"/>
      <c r="AN532" s="315"/>
      <c r="AO532" s="315"/>
      <c r="AP532" s="63"/>
      <c r="AQ532" s="63"/>
      <c r="AR532" s="63"/>
      <c r="AS532" s="63"/>
      <c r="AT532" s="63"/>
      <c r="AU532" s="63"/>
      <c r="AV532" s="63"/>
      <c r="AW532" s="63"/>
      <c r="AX532" s="138"/>
      <c r="AY532" s="138"/>
      <c r="AZ532" s="138"/>
      <c r="BA532" s="138"/>
      <c r="BB532" s="138"/>
      <c r="BC532" s="138"/>
      <c r="BD532" s="138"/>
      <c r="BE532" s="138"/>
      <c r="BF532" s="138"/>
      <c r="BG532" s="138"/>
      <c r="BH532" s="138"/>
      <c r="BI532" s="138"/>
      <c r="BJ532" s="138"/>
      <c r="BK532" s="138"/>
      <c r="BL532" s="138"/>
      <c r="BM532" s="7"/>
    </row>
    <row r="533" spans="1:66" s="52" customFormat="1" ht="20.100000000000001" customHeight="1" x14ac:dyDescent="0.25">
      <c r="A533" s="39"/>
      <c r="B533" s="65"/>
      <c r="C533" s="138"/>
      <c r="D533" s="63"/>
      <c r="E533" s="63"/>
      <c r="F533" s="63"/>
      <c r="G533" s="68" t="s">
        <v>747</v>
      </c>
      <c r="H533" s="76"/>
      <c r="I533" s="62" t="s">
        <v>45</v>
      </c>
      <c r="J533" s="64" t="s">
        <v>115</v>
      </c>
      <c r="K533" s="64" t="s">
        <v>120</v>
      </c>
      <c r="L533" s="73" t="s">
        <v>392</v>
      </c>
      <c r="M533" s="63" t="s">
        <v>303</v>
      </c>
      <c r="N533" s="63" t="s">
        <v>354</v>
      </c>
      <c r="O533" s="63" t="s">
        <v>304</v>
      </c>
      <c r="P533" s="126" t="s">
        <v>13</v>
      </c>
      <c r="Q533" s="121">
        <v>0</v>
      </c>
      <c r="R533" s="121">
        <v>0</v>
      </c>
      <c r="S533" s="121">
        <v>0</v>
      </c>
      <c r="T533" s="278"/>
      <c r="U533" s="278"/>
      <c r="V533" s="278"/>
      <c r="W533" s="278"/>
      <c r="X533" s="278"/>
      <c r="Y533" s="278"/>
      <c r="Z533" s="278"/>
      <c r="AA533" s="278"/>
      <c r="AB533" s="278"/>
      <c r="AC533" s="295">
        <f>SUM(Q533:AB533)</f>
        <v>0</v>
      </c>
      <c r="AD533" s="294"/>
      <c r="AE533" s="315"/>
      <c r="AF533" s="315"/>
      <c r="AG533" s="315"/>
      <c r="AH533" s="315"/>
      <c r="AI533" s="315"/>
      <c r="AJ533" s="315"/>
      <c r="AK533" s="315"/>
      <c r="AL533" s="315"/>
      <c r="AM533" s="315"/>
      <c r="AN533" s="315"/>
      <c r="AO533" s="315"/>
      <c r="AP533" s="63"/>
      <c r="AQ533" s="63"/>
      <c r="AR533" s="63"/>
      <c r="AS533" s="63"/>
      <c r="AT533" s="63"/>
      <c r="AU533" s="63"/>
      <c r="AV533" s="63"/>
      <c r="AW533" s="63"/>
      <c r="AX533" s="138"/>
      <c r="AY533" s="138"/>
      <c r="AZ533" s="138"/>
      <c r="BA533" s="138"/>
      <c r="BB533" s="138"/>
      <c r="BC533" s="138"/>
      <c r="BD533" s="138"/>
      <c r="BE533" s="138"/>
      <c r="BF533" s="138"/>
      <c r="BG533" s="138"/>
      <c r="BH533" s="138"/>
      <c r="BI533" s="138"/>
      <c r="BJ533" s="138"/>
      <c r="BK533" s="138"/>
      <c r="BL533" s="138"/>
      <c r="BM533" s="7"/>
    </row>
    <row r="534" spans="1:66" s="52" customFormat="1" ht="20.100000000000001" customHeight="1" x14ac:dyDescent="0.25">
      <c r="A534" s="39"/>
      <c r="B534" s="65"/>
      <c r="C534" s="138"/>
      <c r="D534" s="63"/>
      <c r="E534" s="63"/>
      <c r="F534" s="63"/>
      <c r="G534" s="68" t="s">
        <v>747</v>
      </c>
      <c r="H534" s="76"/>
      <c r="I534" s="62" t="s">
        <v>45</v>
      </c>
      <c r="J534" s="64" t="s">
        <v>115</v>
      </c>
      <c r="K534" s="64" t="s">
        <v>120</v>
      </c>
      <c r="L534" s="73" t="s">
        <v>392</v>
      </c>
      <c r="M534" s="63" t="s">
        <v>303</v>
      </c>
      <c r="N534" s="63" t="s">
        <v>354</v>
      </c>
      <c r="O534" s="63" t="s">
        <v>304</v>
      </c>
      <c r="P534" s="126" t="s">
        <v>14</v>
      </c>
      <c r="Q534" s="278">
        <v>0</v>
      </c>
      <c r="R534" s="278">
        <v>0</v>
      </c>
      <c r="S534" s="274">
        <v>0</v>
      </c>
      <c r="T534" s="278" t="e">
        <f t="shared" ref="T534:AB534" si="1944">+T533/T532</f>
        <v>#DIV/0!</v>
      </c>
      <c r="U534" s="278" t="e">
        <f t="shared" si="1944"/>
        <v>#DIV/0!</v>
      </c>
      <c r="V534" s="278" t="e">
        <f t="shared" si="1944"/>
        <v>#DIV/0!</v>
      </c>
      <c r="W534" s="278" t="e">
        <f t="shared" si="1944"/>
        <v>#DIV/0!</v>
      </c>
      <c r="X534" s="278" t="e">
        <f t="shared" si="1944"/>
        <v>#DIV/0!</v>
      </c>
      <c r="Y534" s="278" t="e">
        <f t="shared" si="1944"/>
        <v>#DIV/0!</v>
      </c>
      <c r="Z534" s="278" t="e">
        <f t="shared" si="1944"/>
        <v>#DIV/0!</v>
      </c>
      <c r="AA534" s="278">
        <f t="shared" si="1944"/>
        <v>0</v>
      </c>
      <c r="AB534" s="278" t="e">
        <f t="shared" si="1944"/>
        <v>#DIV/0!</v>
      </c>
      <c r="AC534" s="278">
        <f>+AC533/AC532</f>
        <v>0</v>
      </c>
      <c r="AD534" s="294"/>
      <c r="AE534" s="315"/>
      <c r="AF534" s="315"/>
      <c r="AG534" s="315"/>
      <c r="AH534" s="315"/>
      <c r="AI534" s="315"/>
      <c r="AJ534" s="315"/>
      <c r="AK534" s="315"/>
      <c r="AL534" s="315"/>
      <c r="AM534" s="315"/>
      <c r="AN534" s="315"/>
      <c r="AO534" s="315"/>
      <c r="AP534" s="63"/>
      <c r="AQ534" s="63"/>
      <c r="AR534" s="63"/>
      <c r="AS534" s="63"/>
      <c r="AT534" s="63"/>
      <c r="AU534" s="63"/>
      <c r="AV534" s="63"/>
      <c r="AW534" s="63"/>
      <c r="AX534" s="138"/>
      <c r="AY534" s="138"/>
      <c r="AZ534" s="138"/>
      <c r="BA534" s="138"/>
      <c r="BB534" s="138"/>
      <c r="BC534" s="138"/>
      <c r="BD534" s="138"/>
      <c r="BE534" s="138"/>
      <c r="BF534" s="138"/>
      <c r="BG534" s="138"/>
      <c r="BH534" s="138"/>
      <c r="BI534" s="138"/>
      <c r="BJ534" s="138"/>
      <c r="BK534" s="138"/>
      <c r="BL534" s="138"/>
      <c r="BM534" s="7"/>
    </row>
    <row r="535" spans="1:66" ht="20.100000000000001" customHeight="1" x14ac:dyDescent="0.25">
      <c r="A535" s="39"/>
      <c r="B535" s="65" t="s">
        <v>100</v>
      </c>
      <c r="C535" s="138"/>
      <c r="D535" s="63">
        <f>+D532+1</f>
        <v>176</v>
      </c>
      <c r="E535" s="63">
        <v>122</v>
      </c>
      <c r="F535" s="63">
        <v>13</v>
      </c>
      <c r="G535" s="65" t="s">
        <v>222</v>
      </c>
      <c r="H535" s="76">
        <v>1</v>
      </c>
      <c r="I535" s="65" t="s">
        <v>52</v>
      </c>
      <c r="J535" s="65" t="s">
        <v>109</v>
      </c>
      <c r="K535" s="62" t="s">
        <v>120</v>
      </c>
      <c r="L535" s="75" t="s">
        <v>391</v>
      </c>
      <c r="M535" s="63" t="s">
        <v>303</v>
      </c>
      <c r="N535" s="63" t="s">
        <v>365</v>
      </c>
      <c r="O535" s="63" t="s">
        <v>304</v>
      </c>
      <c r="P535" s="126" t="s">
        <v>12</v>
      </c>
      <c r="Q535" s="72">
        <v>0</v>
      </c>
      <c r="R535" s="72">
        <v>0</v>
      </c>
      <c r="S535" s="72">
        <v>0</v>
      </c>
      <c r="T535" s="124"/>
      <c r="U535" s="124"/>
      <c r="V535" s="124"/>
      <c r="W535" s="124"/>
      <c r="X535" s="124"/>
      <c r="Y535" s="124"/>
      <c r="Z535" s="367"/>
      <c r="AA535" s="124"/>
      <c r="AB535" s="72">
        <v>1</v>
      </c>
      <c r="AC535" s="72">
        <f>SUM(Q535:AB535)</f>
        <v>1</v>
      </c>
      <c r="AD535" s="294">
        <f t="shared" si="1940"/>
        <v>0</v>
      </c>
      <c r="AE535" s="315">
        <f>SUM($Q$10:R535)</f>
        <v>55117.98238552508</v>
      </c>
      <c r="AF535" s="315">
        <f>SUM($Q$10:S535)</f>
        <v>93911.05956421177</v>
      </c>
      <c r="AG535" s="315" t="e">
        <f>SUM($Q$10:T535)</f>
        <v>#DIV/0!</v>
      </c>
      <c r="AH535" s="315" t="e">
        <f>SUM($Q$10:U535)</f>
        <v>#DIV/0!</v>
      </c>
      <c r="AI535" s="315" t="e">
        <f>SUM($Q$10:V535)</f>
        <v>#DIV/0!</v>
      </c>
      <c r="AJ535" s="315" t="e">
        <f>SUM($Q$10:W535)</f>
        <v>#DIV/0!</v>
      </c>
      <c r="AK535" s="315" t="e">
        <f>SUM($Q$10:X535)</f>
        <v>#DIV/0!</v>
      </c>
      <c r="AL535" s="315" t="e">
        <f>SUM($Q$10:Y535)</f>
        <v>#DIV/0!</v>
      </c>
      <c r="AM535" s="315" t="e">
        <f>SUM($Q$10:Z535)</f>
        <v>#DIV/0!</v>
      </c>
      <c r="AN535" s="315" t="e">
        <f>SUM($Q$10:AA535)</f>
        <v>#DIV/0!</v>
      </c>
      <c r="AO535" s="315" t="e">
        <f>SUM($Q$10:AB535)</f>
        <v>#DIV/0!</v>
      </c>
      <c r="AP535" s="63"/>
      <c r="AQ535" s="63"/>
      <c r="AR535" s="63"/>
      <c r="AS535" s="63"/>
      <c r="AT535" s="63"/>
      <c r="AU535" s="63"/>
      <c r="AV535" s="63"/>
      <c r="AW535" s="63"/>
      <c r="AX535" s="138"/>
      <c r="AY535" s="138"/>
      <c r="AZ535" s="138"/>
      <c r="BA535" s="138"/>
      <c r="BB535" s="138"/>
      <c r="BC535" s="138"/>
      <c r="BD535" s="138"/>
      <c r="BE535" s="138"/>
      <c r="BF535" s="138"/>
      <c r="BG535" s="138"/>
      <c r="BH535" s="138"/>
      <c r="BI535" s="138"/>
      <c r="BJ535" s="138"/>
      <c r="BK535" s="138"/>
      <c r="BL535" s="138"/>
      <c r="BM535" s="7"/>
      <c r="BN535" s="26"/>
    </row>
    <row r="536" spans="1:66" s="52" customFormat="1" ht="20.100000000000001" customHeight="1" x14ac:dyDescent="0.25">
      <c r="A536" s="39"/>
      <c r="B536" s="65"/>
      <c r="C536" s="138"/>
      <c r="D536" s="63"/>
      <c r="E536" s="63"/>
      <c r="F536" s="63"/>
      <c r="G536" s="65" t="s">
        <v>222</v>
      </c>
      <c r="H536" s="76"/>
      <c r="I536" s="65" t="s">
        <v>52</v>
      </c>
      <c r="J536" s="65" t="s">
        <v>109</v>
      </c>
      <c r="K536" s="62" t="s">
        <v>120</v>
      </c>
      <c r="L536" s="75" t="s">
        <v>391</v>
      </c>
      <c r="M536" s="63" t="s">
        <v>303</v>
      </c>
      <c r="N536" s="63" t="s">
        <v>354</v>
      </c>
      <c r="O536" s="63" t="s">
        <v>304</v>
      </c>
      <c r="P536" s="126" t="s">
        <v>13</v>
      </c>
      <c r="Q536" s="72">
        <v>0</v>
      </c>
      <c r="R536" s="72">
        <v>0</v>
      </c>
      <c r="S536" s="72">
        <v>0</v>
      </c>
      <c r="T536" s="124"/>
      <c r="U536" s="124"/>
      <c r="V536" s="124"/>
      <c r="W536" s="124"/>
      <c r="X536" s="124"/>
      <c r="Y536" s="124"/>
      <c r="Z536" s="367"/>
      <c r="AA536" s="124"/>
      <c r="AB536" s="124"/>
      <c r="AC536" s="72">
        <f>SUM(Q536:AB536)</f>
        <v>0</v>
      </c>
      <c r="AD536" s="294">
        <f t="shared" si="1940"/>
        <v>0</v>
      </c>
      <c r="AE536" s="315">
        <f>SUM($Q$11:R536)</f>
        <v>55117.98238552508</v>
      </c>
      <c r="AF536" s="315">
        <f>SUM($Q$11:S536)</f>
        <v>93911.05956421177</v>
      </c>
      <c r="AG536" s="315" t="e">
        <f>SUM($Q$11:T536)</f>
        <v>#DIV/0!</v>
      </c>
      <c r="AH536" s="315" t="e">
        <f>SUM($Q$11:U536)</f>
        <v>#DIV/0!</v>
      </c>
      <c r="AI536" s="315" t="e">
        <f>SUM($Q$11:V536)</f>
        <v>#DIV/0!</v>
      </c>
      <c r="AJ536" s="315" t="e">
        <f>SUM($Q$11:W536)</f>
        <v>#DIV/0!</v>
      </c>
      <c r="AK536" s="315" t="e">
        <f>SUM($Q$11:X536)</f>
        <v>#DIV/0!</v>
      </c>
      <c r="AL536" s="315" t="e">
        <f>SUM($Q$11:Y536)</f>
        <v>#DIV/0!</v>
      </c>
      <c r="AM536" s="315" t="e">
        <f>SUM($Q$11:Z536)</f>
        <v>#DIV/0!</v>
      </c>
      <c r="AN536" s="315" t="e">
        <f>SUM($Q$11:AA536)</f>
        <v>#DIV/0!</v>
      </c>
      <c r="AO536" s="315" t="e">
        <f>SUM($Q$11:AB536)</f>
        <v>#DIV/0!</v>
      </c>
      <c r="AP536" s="63"/>
      <c r="AQ536" s="63"/>
      <c r="AR536" s="63"/>
      <c r="AS536" s="63"/>
      <c r="AT536" s="63"/>
      <c r="AU536" s="63"/>
      <c r="AV536" s="63"/>
      <c r="AW536" s="63"/>
      <c r="AX536" s="138"/>
      <c r="AY536" s="138"/>
      <c r="AZ536" s="138"/>
      <c r="BA536" s="138"/>
      <c r="BB536" s="138"/>
      <c r="BC536" s="138"/>
      <c r="BD536" s="138"/>
      <c r="BE536" s="138"/>
      <c r="BF536" s="138"/>
      <c r="BG536" s="138"/>
      <c r="BH536" s="138"/>
      <c r="BI536" s="138"/>
      <c r="BJ536" s="138"/>
      <c r="BK536" s="138"/>
      <c r="BL536" s="138"/>
      <c r="BM536" s="7"/>
    </row>
    <row r="537" spans="1:66" s="52" customFormat="1" ht="20.100000000000001" customHeight="1" x14ac:dyDescent="0.25">
      <c r="A537" s="39"/>
      <c r="B537" s="65"/>
      <c r="C537" s="138"/>
      <c r="D537" s="63"/>
      <c r="E537" s="63"/>
      <c r="F537" s="63"/>
      <c r="G537" s="65" t="s">
        <v>222</v>
      </c>
      <c r="H537" s="76"/>
      <c r="I537" s="65" t="s">
        <v>52</v>
      </c>
      <c r="J537" s="65" t="s">
        <v>109</v>
      </c>
      <c r="K537" s="62" t="s">
        <v>120</v>
      </c>
      <c r="L537" s="75" t="s">
        <v>391</v>
      </c>
      <c r="M537" s="63" t="s">
        <v>303</v>
      </c>
      <c r="N537" s="63" t="s">
        <v>354</v>
      </c>
      <c r="O537" s="63" t="s">
        <v>304</v>
      </c>
      <c r="P537" s="126" t="s">
        <v>14</v>
      </c>
      <c r="Q537" s="278">
        <v>0</v>
      </c>
      <c r="R537" s="278">
        <v>0</v>
      </c>
      <c r="S537" s="278">
        <v>0</v>
      </c>
      <c r="T537" s="278" t="e">
        <f t="shared" ref="T537:AB537" si="1945">+T536/T535</f>
        <v>#DIV/0!</v>
      </c>
      <c r="U537" s="278" t="e">
        <f t="shared" si="1945"/>
        <v>#DIV/0!</v>
      </c>
      <c r="V537" s="278" t="e">
        <f t="shared" si="1945"/>
        <v>#DIV/0!</v>
      </c>
      <c r="W537" s="278" t="e">
        <f t="shared" si="1945"/>
        <v>#DIV/0!</v>
      </c>
      <c r="X537" s="278" t="e">
        <f t="shared" si="1945"/>
        <v>#DIV/0!</v>
      </c>
      <c r="Y537" s="278" t="e">
        <f t="shared" si="1945"/>
        <v>#DIV/0!</v>
      </c>
      <c r="Z537" s="278" t="e">
        <f t="shared" si="1945"/>
        <v>#DIV/0!</v>
      </c>
      <c r="AA537" s="278" t="e">
        <f t="shared" si="1945"/>
        <v>#DIV/0!</v>
      </c>
      <c r="AB537" s="278">
        <f t="shared" si="1945"/>
        <v>0</v>
      </c>
      <c r="AC537" s="278">
        <f>+AC536/AC535</f>
        <v>0</v>
      </c>
      <c r="AD537" s="294">
        <f t="shared" si="1940"/>
        <v>0</v>
      </c>
      <c r="AE537" s="315">
        <f>SUM($Q$10:R537)</f>
        <v>55117.98238552508</v>
      </c>
      <c r="AF537" s="315">
        <f>SUM($Q$10:S537)</f>
        <v>93911.05956421177</v>
      </c>
      <c r="AG537" s="315" t="e">
        <f>SUM($Q$10:T537)</f>
        <v>#DIV/0!</v>
      </c>
      <c r="AH537" s="315" t="e">
        <f>SUM($Q$10:U537)</f>
        <v>#DIV/0!</v>
      </c>
      <c r="AI537" s="315" t="e">
        <f>SUM($Q$10:V537)</f>
        <v>#DIV/0!</v>
      </c>
      <c r="AJ537" s="315" t="e">
        <f>SUM($Q$10:W537)</f>
        <v>#DIV/0!</v>
      </c>
      <c r="AK537" s="315" t="e">
        <f>SUM($Q$10:X537)</f>
        <v>#DIV/0!</v>
      </c>
      <c r="AL537" s="315" t="e">
        <f>SUM($Q$10:Y537)</f>
        <v>#DIV/0!</v>
      </c>
      <c r="AM537" s="315" t="e">
        <f>SUM($Q$10:Z537)</f>
        <v>#DIV/0!</v>
      </c>
      <c r="AN537" s="315" t="e">
        <f>SUM($Q$10:AA537)</f>
        <v>#DIV/0!</v>
      </c>
      <c r="AO537" s="315" t="e">
        <f>SUM($Q$10:AB537)</f>
        <v>#DIV/0!</v>
      </c>
      <c r="AP537" s="63"/>
      <c r="AQ537" s="63"/>
      <c r="AR537" s="63"/>
      <c r="AS537" s="63"/>
      <c r="AT537" s="63"/>
      <c r="AU537" s="63"/>
      <c r="AV537" s="63"/>
      <c r="AW537" s="63"/>
      <c r="AX537" s="138"/>
      <c r="AY537" s="138"/>
      <c r="AZ537" s="138"/>
      <c r="BA537" s="138"/>
      <c r="BB537" s="138"/>
      <c r="BC537" s="138"/>
      <c r="BD537" s="138"/>
      <c r="BE537" s="138"/>
      <c r="BF537" s="138"/>
      <c r="BG537" s="138"/>
      <c r="BH537" s="138"/>
      <c r="BI537" s="138"/>
      <c r="BJ537" s="138"/>
      <c r="BK537" s="138"/>
      <c r="BL537" s="138"/>
      <c r="BM537" s="7"/>
    </row>
    <row r="538" spans="1:66" ht="20.100000000000001" customHeight="1" x14ac:dyDescent="0.25">
      <c r="A538" s="39"/>
      <c r="B538" s="65" t="s">
        <v>100</v>
      </c>
      <c r="C538" s="138"/>
      <c r="D538" s="63">
        <f>+D535+1</f>
        <v>177</v>
      </c>
      <c r="E538" s="63">
        <v>123</v>
      </c>
      <c r="F538" s="63">
        <v>6</v>
      </c>
      <c r="G538" s="64" t="s">
        <v>225</v>
      </c>
      <c r="H538" s="63">
        <v>2</v>
      </c>
      <c r="I538" s="64" t="s">
        <v>52</v>
      </c>
      <c r="J538" s="64" t="s">
        <v>109</v>
      </c>
      <c r="K538" s="64" t="s">
        <v>120</v>
      </c>
      <c r="L538" s="63" t="s">
        <v>714</v>
      </c>
      <c r="M538" s="63" t="s">
        <v>300</v>
      </c>
      <c r="N538" s="63" t="s">
        <v>336</v>
      </c>
      <c r="O538" s="63" t="s">
        <v>358</v>
      </c>
      <c r="P538" s="126" t="s">
        <v>12</v>
      </c>
      <c r="Q538" s="72">
        <v>0</v>
      </c>
      <c r="R538" s="72">
        <v>0</v>
      </c>
      <c r="S538" s="72">
        <v>0</v>
      </c>
      <c r="T538" s="72">
        <v>2</v>
      </c>
      <c r="U538" s="72">
        <v>0</v>
      </c>
      <c r="V538" s="72">
        <v>0</v>
      </c>
      <c r="W538" s="72">
        <v>0</v>
      </c>
      <c r="X538" s="72">
        <v>0</v>
      </c>
      <c r="Y538" s="72">
        <v>0</v>
      </c>
      <c r="Z538" s="72">
        <v>0</v>
      </c>
      <c r="AA538" s="72">
        <v>0</v>
      </c>
      <c r="AB538" s="72">
        <v>0</v>
      </c>
      <c r="AC538" s="262">
        <f>SUM(Q538:AB538)</f>
        <v>2</v>
      </c>
      <c r="AD538" s="294">
        <f t="shared" si="1940"/>
        <v>0</v>
      </c>
      <c r="AE538" s="315">
        <f>SUM($Q$10:R538)</f>
        <v>55117.98238552508</v>
      </c>
      <c r="AF538" s="315">
        <f>SUM($Q$10:S538)</f>
        <v>93911.05956421177</v>
      </c>
      <c r="AG538" s="315" t="e">
        <f>SUM($Q$10:T538)</f>
        <v>#DIV/0!</v>
      </c>
      <c r="AH538" s="315" t="e">
        <f>SUM($Q$10:U538)</f>
        <v>#DIV/0!</v>
      </c>
      <c r="AI538" s="315" t="e">
        <f>SUM($Q$10:V538)</f>
        <v>#DIV/0!</v>
      </c>
      <c r="AJ538" s="315" t="e">
        <f>SUM($Q$10:W538)</f>
        <v>#DIV/0!</v>
      </c>
      <c r="AK538" s="315" t="e">
        <f>SUM($Q$10:X538)</f>
        <v>#DIV/0!</v>
      </c>
      <c r="AL538" s="315" t="e">
        <f>SUM($Q$10:Y538)</f>
        <v>#DIV/0!</v>
      </c>
      <c r="AM538" s="315" t="e">
        <f>SUM($Q$10:Z538)</f>
        <v>#DIV/0!</v>
      </c>
      <c r="AN538" s="315" t="e">
        <f>SUM($Q$10:AA538)</f>
        <v>#DIV/0!</v>
      </c>
      <c r="AO538" s="315" t="e">
        <f>SUM($Q$10:AB538)</f>
        <v>#DIV/0!</v>
      </c>
      <c r="AP538" s="63"/>
      <c r="AQ538" s="63"/>
      <c r="AR538" s="63"/>
      <c r="AS538" s="63"/>
      <c r="AT538" s="63"/>
      <c r="AU538" s="63"/>
      <c r="AV538" s="63"/>
      <c r="AW538" s="63"/>
      <c r="AX538" s="138"/>
      <c r="AY538" s="138"/>
      <c r="AZ538" s="138"/>
      <c r="BA538" s="138"/>
      <c r="BB538" s="138"/>
      <c r="BC538" s="138"/>
      <c r="BD538" s="138"/>
      <c r="BE538" s="138"/>
      <c r="BF538" s="138"/>
      <c r="BG538" s="138"/>
      <c r="BH538" s="138"/>
      <c r="BI538" s="138"/>
      <c r="BJ538" s="138"/>
      <c r="BK538" s="138"/>
      <c r="BL538" s="138"/>
      <c r="BM538" s="7"/>
      <c r="BN538" s="26"/>
    </row>
    <row r="539" spans="1:66" s="52" customFormat="1" ht="20.100000000000001" customHeight="1" x14ac:dyDescent="0.25">
      <c r="A539" s="39"/>
      <c r="B539" s="65"/>
      <c r="C539" s="138"/>
      <c r="D539" s="63"/>
      <c r="E539" s="63"/>
      <c r="F539" s="63"/>
      <c r="G539" s="64" t="s">
        <v>225</v>
      </c>
      <c r="H539" s="63"/>
      <c r="I539" s="64"/>
      <c r="J539" s="64"/>
      <c r="K539" s="64" t="s">
        <v>120</v>
      </c>
      <c r="L539" s="63" t="s">
        <v>461</v>
      </c>
      <c r="M539" s="63" t="s">
        <v>300</v>
      </c>
      <c r="N539" s="63" t="s">
        <v>336</v>
      </c>
      <c r="O539" s="63" t="s">
        <v>358</v>
      </c>
      <c r="P539" s="126" t="s">
        <v>13</v>
      </c>
      <c r="Q539" s="72">
        <v>0</v>
      </c>
      <c r="R539" s="72">
        <v>0</v>
      </c>
      <c r="S539" s="72">
        <v>0</v>
      </c>
      <c r="T539" s="124"/>
      <c r="U539" s="124"/>
      <c r="V539" s="124"/>
      <c r="W539" s="124"/>
      <c r="X539" s="124"/>
      <c r="Y539" s="124"/>
      <c r="Z539" s="367"/>
      <c r="AA539" s="124"/>
      <c r="AB539" s="124"/>
      <c r="AC539" s="262">
        <f>SUM(Q539:AB539)</f>
        <v>0</v>
      </c>
      <c r="AD539" s="294">
        <f t="shared" si="1940"/>
        <v>0</v>
      </c>
      <c r="AE539" s="315">
        <f>SUM($Q$11:R539)</f>
        <v>55117.98238552508</v>
      </c>
      <c r="AF539" s="315">
        <f>SUM($Q$11:S539)</f>
        <v>93911.05956421177</v>
      </c>
      <c r="AG539" s="315" t="e">
        <f>SUM($Q$11:T539)</f>
        <v>#DIV/0!</v>
      </c>
      <c r="AH539" s="315" t="e">
        <f>SUM($Q$11:U539)</f>
        <v>#DIV/0!</v>
      </c>
      <c r="AI539" s="315" t="e">
        <f>SUM($Q$11:V539)</f>
        <v>#DIV/0!</v>
      </c>
      <c r="AJ539" s="315" t="e">
        <f>SUM($Q$11:W539)</f>
        <v>#DIV/0!</v>
      </c>
      <c r="AK539" s="315" t="e">
        <f>SUM($Q$11:X539)</f>
        <v>#DIV/0!</v>
      </c>
      <c r="AL539" s="315" t="e">
        <f>SUM($Q$11:Y539)</f>
        <v>#DIV/0!</v>
      </c>
      <c r="AM539" s="315" t="e">
        <f>SUM($Q$11:Z539)</f>
        <v>#DIV/0!</v>
      </c>
      <c r="AN539" s="315" t="e">
        <f>SUM($Q$11:AA539)</f>
        <v>#DIV/0!</v>
      </c>
      <c r="AO539" s="315" t="e">
        <f>SUM($Q$11:AB539)</f>
        <v>#DIV/0!</v>
      </c>
      <c r="AP539" s="63"/>
      <c r="AQ539" s="63"/>
      <c r="AR539" s="63"/>
      <c r="AS539" s="63"/>
      <c r="AT539" s="63"/>
      <c r="AU539" s="63" t="s">
        <v>1182</v>
      </c>
      <c r="AV539" s="63"/>
      <c r="AW539" s="63"/>
      <c r="AX539" s="138"/>
      <c r="AY539" s="138"/>
      <c r="AZ539" s="138"/>
      <c r="BA539" s="138"/>
      <c r="BB539" s="138"/>
      <c r="BC539" s="138"/>
      <c r="BD539" s="138"/>
      <c r="BE539" s="138"/>
      <c r="BF539" s="138"/>
      <c r="BG539" s="138"/>
      <c r="BH539" s="138"/>
      <c r="BI539" s="138"/>
      <c r="BJ539" s="138"/>
      <c r="BK539" s="138"/>
      <c r="BL539" s="138"/>
      <c r="BM539" s="7"/>
    </row>
    <row r="540" spans="1:66" s="52" customFormat="1" ht="20.100000000000001" customHeight="1" x14ac:dyDescent="0.25">
      <c r="A540" s="39"/>
      <c r="B540" s="65"/>
      <c r="C540" s="138"/>
      <c r="D540" s="63"/>
      <c r="E540" s="63"/>
      <c r="F540" s="63"/>
      <c r="G540" s="64" t="s">
        <v>225</v>
      </c>
      <c r="H540" s="63"/>
      <c r="I540" s="64"/>
      <c r="J540" s="64"/>
      <c r="K540" s="64" t="s">
        <v>120</v>
      </c>
      <c r="L540" s="63" t="s">
        <v>461</v>
      </c>
      <c r="M540" s="63" t="s">
        <v>300</v>
      </c>
      <c r="N540" s="63" t="s">
        <v>336</v>
      </c>
      <c r="O540" s="63" t="s">
        <v>358</v>
      </c>
      <c r="P540" s="126" t="s">
        <v>14</v>
      </c>
      <c r="Q540" s="278">
        <v>0</v>
      </c>
      <c r="R540" s="278">
        <v>0</v>
      </c>
      <c r="S540" s="278">
        <v>0</v>
      </c>
      <c r="T540" s="278">
        <f t="shared" ref="T540" si="1946">+T539/T538</f>
        <v>0</v>
      </c>
      <c r="U540" s="317">
        <f t="shared" ref="U540:AB540" si="1947">IFERROR(U539/U538,0)</f>
        <v>0</v>
      </c>
      <c r="V540" s="317">
        <f t="shared" si="1947"/>
        <v>0</v>
      </c>
      <c r="W540" s="317">
        <f t="shared" si="1947"/>
        <v>0</v>
      </c>
      <c r="X540" s="317">
        <f t="shared" si="1947"/>
        <v>0</v>
      </c>
      <c r="Y540" s="317">
        <f t="shared" si="1947"/>
        <v>0</v>
      </c>
      <c r="Z540" s="317">
        <f t="shared" si="1947"/>
        <v>0</v>
      </c>
      <c r="AA540" s="317">
        <f t="shared" si="1947"/>
        <v>0</v>
      </c>
      <c r="AB540" s="317">
        <f t="shared" si="1947"/>
        <v>0</v>
      </c>
      <c r="AC540" s="278">
        <f>+AC539/AC538</f>
        <v>0</v>
      </c>
      <c r="AD540" s="294">
        <f t="shared" si="1940"/>
        <v>0</v>
      </c>
      <c r="AE540" s="315">
        <f>SUM($Q$10:R540)</f>
        <v>55117.98238552508</v>
      </c>
      <c r="AF540" s="315">
        <f>SUM($Q$10:S540)</f>
        <v>93911.05956421177</v>
      </c>
      <c r="AG540" s="315" t="e">
        <f>SUM($Q$10:T540)</f>
        <v>#DIV/0!</v>
      </c>
      <c r="AH540" s="315" t="e">
        <f>SUM($Q$10:U540)</f>
        <v>#DIV/0!</v>
      </c>
      <c r="AI540" s="315" t="e">
        <f>SUM($Q$10:V540)</f>
        <v>#DIV/0!</v>
      </c>
      <c r="AJ540" s="315" t="e">
        <f>SUM($Q$10:W540)</f>
        <v>#DIV/0!</v>
      </c>
      <c r="AK540" s="315" t="e">
        <f>SUM($Q$10:X540)</f>
        <v>#DIV/0!</v>
      </c>
      <c r="AL540" s="315" t="e">
        <f>SUM($Q$10:Y540)</f>
        <v>#DIV/0!</v>
      </c>
      <c r="AM540" s="315" t="e">
        <f>SUM($Q$10:Z540)</f>
        <v>#DIV/0!</v>
      </c>
      <c r="AN540" s="315" t="e">
        <f>SUM($Q$10:AA540)</f>
        <v>#DIV/0!</v>
      </c>
      <c r="AO540" s="315" t="e">
        <f>SUM($Q$10:AB540)</f>
        <v>#DIV/0!</v>
      </c>
      <c r="AP540" s="63"/>
      <c r="AQ540" s="63"/>
      <c r="AR540" s="63"/>
      <c r="AS540" s="63"/>
      <c r="AT540" s="63"/>
      <c r="AU540" s="63"/>
      <c r="AV540" s="63"/>
      <c r="AW540" s="63"/>
      <c r="AX540" s="138"/>
      <c r="AY540" s="138"/>
      <c r="AZ540" s="138"/>
      <c r="BA540" s="138"/>
      <c r="BB540" s="138"/>
      <c r="BC540" s="138"/>
      <c r="BD540" s="138"/>
      <c r="BE540" s="138"/>
      <c r="BF540" s="138"/>
      <c r="BG540" s="138"/>
      <c r="BH540" s="138"/>
      <c r="BI540" s="138"/>
      <c r="BJ540" s="138"/>
      <c r="BK540" s="138"/>
      <c r="BL540" s="138"/>
      <c r="BM540" s="7"/>
    </row>
    <row r="541" spans="1:66" ht="20.100000000000001" customHeight="1" x14ac:dyDescent="0.25">
      <c r="A541" s="39"/>
      <c r="B541" s="65" t="s">
        <v>100</v>
      </c>
      <c r="C541" s="138"/>
      <c r="D541" s="63">
        <f>+D538+1</f>
        <v>178</v>
      </c>
      <c r="E541" s="63">
        <v>124</v>
      </c>
      <c r="F541" s="63">
        <v>7</v>
      </c>
      <c r="G541" s="64" t="s">
        <v>226</v>
      </c>
      <c r="H541" s="74">
        <v>1</v>
      </c>
      <c r="I541" s="64" t="s">
        <v>52</v>
      </c>
      <c r="J541" s="64" t="s">
        <v>109</v>
      </c>
      <c r="K541" s="64" t="s">
        <v>120</v>
      </c>
      <c r="L541" s="63" t="s">
        <v>422</v>
      </c>
      <c r="M541" s="63" t="s">
        <v>300</v>
      </c>
      <c r="N541" s="63" t="s">
        <v>336</v>
      </c>
      <c r="O541" s="63" t="s">
        <v>358</v>
      </c>
      <c r="P541" s="126" t="s">
        <v>12</v>
      </c>
      <c r="Q541" s="128">
        <v>0</v>
      </c>
      <c r="R541" s="128">
        <v>0</v>
      </c>
      <c r="S541" s="128">
        <v>0</v>
      </c>
      <c r="T541" s="295">
        <v>0.05</v>
      </c>
      <c r="U541" s="295">
        <v>0.15</v>
      </c>
      <c r="V541" s="295">
        <v>0.2</v>
      </c>
      <c r="W541" s="295">
        <v>0.2</v>
      </c>
      <c r="X541" s="295">
        <v>0.15</v>
      </c>
      <c r="Y541" s="295">
        <v>0.1</v>
      </c>
      <c r="Z541" s="295">
        <v>0.1</v>
      </c>
      <c r="AA541" s="295">
        <v>0.05</v>
      </c>
      <c r="AB541" s="295">
        <v>0</v>
      </c>
      <c r="AC541" s="295">
        <f>SUM(Q541:AB541)</f>
        <v>1</v>
      </c>
      <c r="AD541" s="294">
        <f t="shared" si="1940"/>
        <v>0</v>
      </c>
      <c r="AE541" s="315">
        <f>SUM($Q$10:R541)</f>
        <v>55117.98238552508</v>
      </c>
      <c r="AF541" s="315">
        <f>SUM($Q$10:S541)</f>
        <v>93911.05956421177</v>
      </c>
      <c r="AG541" s="315" t="e">
        <f>SUM($Q$10:T541)</f>
        <v>#DIV/0!</v>
      </c>
      <c r="AH541" s="315" t="e">
        <f>SUM($Q$10:U541)</f>
        <v>#DIV/0!</v>
      </c>
      <c r="AI541" s="315" t="e">
        <f>SUM($Q$10:V541)</f>
        <v>#DIV/0!</v>
      </c>
      <c r="AJ541" s="315" t="e">
        <f>SUM($Q$10:W541)</f>
        <v>#DIV/0!</v>
      </c>
      <c r="AK541" s="315" t="e">
        <f>SUM($Q$10:X541)</f>
        <v>#DIV/0!</v>
      </c>
      <c r="AL541" s="315" t="e">
        <f>SUM($Q$10:Y541)</f>
        <v>#DIV/0!</v>
      </c>
      <c r="AM541" s="315" t="e">
        <f>SUM($Q$10:Z541)</f>
        <v>#DIV/0!</v>
      </c>
      <c r="AN541" s="315" t="e">
        <f>SUM($Q$10:AA541)</f>
        <v>#DIV/0!</v>
      </c>
      <c r="AO541" s="315" t="e">
        <f>SUM($Q$10:AB541)</f>
        <v>#DIV/0!</v>
      </c>
      <c r="AP541" s="63"/>
      <c r="AQ541" s="63"/>
      <c r="AR541" s="63"/>
      <c r="AS541" s="63"/>
      <c r="AT541" s="63"/>
      <c r="AU541" s="63"/>
      <c r="AV541" s="63"/>
      <c r="AW541" s="63"/>
      <c r="AX541" s="138"/>
      <c r="AY541" s="138"/>
      <c r="AZ541" s="138"/>
      <c r="BA541" s="138"/>
      <c r="BB541" s="138"/>
      <c r="BC541" s="138"/>
      <c r="BD541" s="138"/>
      <c r="BE541" s="138"/>
      <c r="BF541" s="138"/>
      <c r="BG541" s="138"/>
      <c r="BH541" s="138"/>
      <c r="BI541" s="138"/>
      <c r="BJ541" s="138"/>
      <c r="BK541" s="138"/>
      <c r="BL541" s="138"/>
      <c r="BM541" s="7"/>
      <c r="BN541" s="26"/>
    </row>
    <row r="542" spans="1:66" s="52" customFormat="1" ht="20.100000000000001" customHeight="1" x14ac:dyDescent="0.25">
      <c r="A542" s="39"/>
      <c r="B542" s="65"/>
      <c r="C542" s="138"/>
      <c r="D542" s="63"/>
      <c r="E542" s="63"/>
      <c r="F542" s="63"/>
      <c r="G542" s="64" t="s">
        <v>226</v>
      </c>
      <c r="H542" s="63"/>
      <c r="I542" s="64"/>
      <c r="J542" s="64"/>
      <c r="K542" s="64" t="s">
        <v>120</v>
      </c>
      <c r="L542" s="63" t="s">
        <v>422</v>
      </c>
      <c r="M542" s="63" t="s">
        <v>300</v>
      </c>
      <c r="N542" s="63" t="s">
        <v>336</v>
      </c>
      <c r="O542" s="63" t="s">
        <v>358</v>
      </c>
      <c r="P542" s="126" t="s">
        <v>13</v>
      </c>
      <c r="Q542" s="128">
        <v>0</v>
      </c>
      <c r="R542" s="128">
        <v>0</v>
      </c>
      <c r="S542" s="72">
        <v>0</v>
      </c>
      <c r="T542" s="124"/>
      <c r="U542" s="124"/>
      <c r="V542" s="124"/>
      <c r="W542" s="124"/>
      <c r="X542" s="124"/>
      <c r="Y542" s="124"/>
      <c r="Z542" s="367"/>
      <c r="AA542" s="124"/>
      <c r="AB542" s="124"/>
      <c r="AC542" s="296">
        <f>SUM(Q542:AB542)</f>
        <v>0</v>
      </c>
      <c r="AD542" s="294">
        <f t="shared" si="1940"/>
        <v>0</v>
      </c>
      <c r="AE542" s="315">
        <f>SUM($Q$11:R542)</f>
        <v>55117.98238552508</v>
      </c>
      <c r="AF542" s="315">
        <f>SUM($Q$11:S542)</f>
        <v>93911.05956421177</v>
      </c>
      <c r="AG542" s="315" t="e">
        <f>SUM($Q$11:T542)</f>
        <v>#DIV/0!</v>
      </c>
      <c r="AH542" s="315" t="e">
        <f>SUM($Q$11:U542)</f>
        <v>#DIV/0!</v>
      </c>
      <c r="AI542" s="315" t="e">
        <f>SUM($Q$11:V542)</f>
        <v>#DIV/0!</v>
      </c>
      <c r="AJ542" s="315" t="e">
        <f>SUM($Q$11:W542)</f>
        <v>#DIV/0!</v>
      </c>
      <c r="AK542" s="315" t="e">
        <f>SUM($Q$11:X542)</f>
        <v>#DIV/0!</v>
      </c>
      <c r="AL542" s="315" t="e">
        <f>SUM($Q$11:Y542)</f>
        <v>#DIV/0!</v>
      </c>
      <c r="AM542" s="315" t="e">
        <f>SUM($Q$11:Z542)</f>
        <v>#DIV/0!</v>
      </c>
      <c r="AN542" s="315" t="e">
        <f>SUM($Q$11:AA542)</f>
        <v>#DIV/0!</v>
      </c>
      <c r="AO542" s="315" t="e">
        <f>SUM($Q$11:AB542)</f>
        <v>#DIV/0!</v>
      </c>
      <c r="AP542" s="63" t="s">
        <v>715</v>
      </c>
      <c r="AQ542" s="63" t="s">
        <v>716</v>
      </c>
      <c r="AR542" s="63" t="s">
        <v>715</v>
      </c>
      <c r="AS542" s="63" t="s">
        <v>716</v>
      </c>
      <c r="AT542" s="63" t="s">
        <v>715</v>
      </c>
      <c r="AU542" s="63" t="s">
        <v>716</v>
      </c>
      <c r="AV542" s="63"/>
      <c r="AW542" s="63"/>
      <c r="AX542" s="138"/>
      <c r="AY542" s="138"/>
      <c r="AZ542" s="138"/>
      <c r="BA542" s="138"/>
      <c r="BB542" s="138"/>
      <c r="BC542" s="138"/>
      <c r="BD542" s="138"/>
      <c r="BE542" s="138"/>
      <c r="BF542" s="138"/>
      <c r="BG542" s="138"/>
      <c r="BH542" s="138"/>
      <c r="BI542" s="138"/>
      <c r="BJ542" s="138"/>
      <c r="BK542" s="138"/>
      <c r="BL542" s="138"/>
      <c r="BM542" s="7"/>
    </row>
    <row r="543" spans="1:66" s="52" customFormat="1" ht="20.100000000000001" customHeight="1" x14ac:dyDescent="0.25">
      <c r="A543" s="39"/>
      <c r="B543" s="65"/>
      <c r="C543" s="138"/>
      <c r="D543" s="63"/>
      <c r="E543" s="63"/>
      <c r="F543" s="63"/>
      <c r="G543" s="64" t="s">
        <v>226</v>
      </c>
      <c r="H543" s="63"/>
      <c r="I543" s="64"/>
      <c r="J543" s="64"/>
      <c r="K543" s="64" t="s">
        <v>120</v>
      </c>
      <c r="L543" s="63" t="s">
        <v>422</v>
      </c>
      <c r="M543" s="63" t="s">
        <v>300</v>
      </c>
      <c r="N543" s="63" t="s">
        <v>336</v>
      </c>
      <c r="O543" s="63" t="s">
        <v>358</v>
      </c>
      <c r="P543" s="126" t="s">
        <v>14</v>
      </c>
      <c r="Q543" s="278">
        <v>0</v>
      </c>
      <c r="R543" s="278">
        <v>0</v>
      </c>
      <c r="S543" s="278">
        <v>0</v>
      </c>
      <c r="T543" s="317">
        <f t="shared" ref="T543:AB543" si="1948">+T542/T541</f>
        <v>0</v>
      </c>
      <c r="U543" s="317">
        <f t="shared" si="1948"/>
        <v>0</v>
      </c>
      <c r="V543" s="317">
        <f t="shared" si="1948"/>
        <v>0</v>
      </c>
      <c r="W543" s="317">
        <f t="shared" si="1948"/>
        <v>0</v>
      </c>
      <c r="X543" s="317">
        <f t="shared" si="1948"/>
        <v>0</v>
      </c>
      <c r="Y543" s="317">
        <f t="shared" si="1948"/>
        <v>0</v>
      </c>
      <c r="Z543" s="317">
        <f t="shared" si="1948"/>
        <v>0</v>
      </c>
      <c r="AA543" s="317">
        <f t="shared" si="1948"/>
        <v>0</v>
      </c>
      <c r="AB543" s="317" t="e">
        <f t="shared" si="1948"/>
        <v>#DIV/0!</v>
      </c>
      <c r="AC543" s="278">
        <f>+AC542/AC541</f>
        <v>0</v>
      </c>
      <c r="AD543" s="294">
        <f t="shared" si="1940"/>
        <v>0</v>
      </c>
      <c r="AE543" s="315">
        <f>SUM($Q$10:R543)</f>
        <v>55117.98238552508</v>
      </c>
      <c r="AF543" s="315">
        <f>SUM($Q$10:S543)</f>
        <v>93911.05956421177</v>
      </c>
      <c r="AG543" s="315" t="e">
        <f>SUM($Q$10:T543)</f>
        <v>#DIV/0!</v>
      </c>
      <c r="AH543" s="315" t="e">
        <f>SUM($Q$10:U543)</f>
        <v>#DIV/0!</v>
      </c>
      <c r="AI543" s="315" t="e">
        <f>SUM($Q$10:V543)</f>
        <v>#DIV/0!</v>
      </c>
      <c r="AJ543" s="315" t="e">
        <f>SUM($Q$10:W543)</f>
        <v>#DIV/0!</v>
      </c>
      <c r="AK543" s="315" t="e">
        <f>SUM($Q$10:X543)</f>
        <v>#DIV/0!</v>
      </c>
      <c r="AL543" s="315" t="e">
        <f>SUM($Q$10:Y543)</f>
        <v>#DIV/0!</v>
      </c>
      <c r="AM543" s="315" t="e">
        <f>SUM($Q$10:Z543)</f>
        <v>#DIV/0!</v>
      </c>
      <c r="AN543" s="315" t="e">
        <f>SUM($Q$10:AA543)</f>
        <v>#DIV/0!</v>
      </c>
      <c r="AO543" s="315" t="e">
        <f>SUM($Q$10:AB543)</f>
        <v>#DIV/0!</v>
      </c>
      <c r="AP543" s="63"/>
      <c r="AQ543" s="63"/>
      <c r="AR543" s="63"/>
      <c r="AS543" s="63"/>
      <c r="AT543" s="63"/>
      <c r="AU543" s="63"/>
      <c r="AV543" s="63"/>
      <c r="AW543" s="63"/>
      <c r="AX543" s="138"/>
      <c r="AY543" s="138"/>
      <c r="AZ543" s="138"/>
      <c r="BA543" s="138"/>
      <c r="BB543" s="138"/>
      <c r="BC543" s="138"/>
      <c r="BD543" s="138"/>
      <c r="BE543" s="138"/>
      <c r="BF543" s="138"/>
      <c r="BG543" s="138"/>
      <c r="BH543" s="138"/>
      <c r="BI543" s="138"/>
      <c r="BJ543" s="138"/>
      <c r="BK543" s="138"/>
      <c r="BL543" s="138"/>
      <c r="BM543" s="7"/>
    </row>
    <row r="544" spans="1:66" ht="20.100000000000001" customHeight="1" x14ac:dyDescent="0.25">
      <c r="A544" s="39"/>
      <c r="B544" s="65" t="s">
        <v>100</v>
      </c>
      <c r="C544" s="138"/>
      <c r="D544" s="63">
        <f>+D541+1</f>
        <v>179</v>
      </c>
      <c r="E544" s="63">
        <v>125</v>
      </c>
      <c r="F544" s="63">
        <v>8</v>
      </c>
      <c r="G544" s="65" t="s">
        <v>227</v>
      </c>
      <c r="H544" s="74">
        <v>0.7</v>
      </c>
      <c r="I544" s="64" t="s">
        <v>52</v>
      </c>
      <c r="J544" s="64" t="s">
        <v>109</v>
      </c>
      <c r="K544" s="64" t="s">
        <v>120</v>
      </c>
      <c r="L544" s="63" t="s">
        <v>608</v>
      </c>
      <c r="M544" s="63" t="s">
        <v>302</v>
      </c>
      <c r="N544" s="63" t="s">
        <v>351</v>
      </c>
      <c r="O544" s="63" t="s">
        <v>353</v>
      </c>
      <c r="P544" s="126" t="s">
        <v>12</v>
      </c>
      <c r="Q544" s="125">
        <v>0</v>
      </c>
      <c r="R544" s="125">
        <v>0</v>
      </c>
      <c r="S544" s="125">
        <v>0</v>
      </c>
      <c r="T544" s="125"/>
      <c r="U544" s="125"/>
      <c r="V544" s="125">
        <v>0.5</v>
      </c>
      <c r="W544" s="125"/>
      <c r="X544" s="125"/>
      <c r="Y544" s="125"/>
      <c r="Z544" s="129"/>
      <c r="AA544" s="125"/>
      <c r="AB544" s="125">
        <v>0.5</v>
      </c>
      <c r="AC544" s="295">
        <f>SUM(Q544:AB544)</f>
        <v>1</v>
      </c>
      <c r="AD544" s="294">
        <f t="shared" si="1940"/>
        <v>0</v>
      </c>
      <c r="AE544" s="315">
        <f>SUM($Q$10:R544)</f>
        <v>55117.98238552508</v>
      </c>
      <c r="AF544" s="315">
        <f>SUM($Q$10:S544)</f>
        <v>93911.05956421177</v>
      </c>
      <c r="AG544" s="315" t="e">
        <f>SUM($Q$10:T544)</f>
        <v>#DIV/0!</v>
      </c>
      <c r="AH544" s="315" t="e">
        <f>SUM($Q$10:U544)</f>
        <v>#DIV/0!</v>
      </c>
      <c r="AI544" s="315" t="e">
        <f>SUM($Q$10:V544)</f>
        <v>#DIV/0!</v>
      </c>
      <c r="AJ544" s="315" t="e">
        <f>SUM($Q$10:W544)</f>
        <v>#DIV/0!</v>
      </c>
      <c r="AK544" s="315" t="e">
        <f>SUM($Q$10:X544)</f>
        <v>#DIV/0!</v>
      </c>
      <c r="AL544" s="315" t="e">
        <f>SUM($Q$10:Y544)</f>
        <v>#DIV/0!</v>
      </c>
      <c r="AM544" s="315" t="e">
        <f>SUM($Q$10:Z544)</f>
        <v>#DIV/0!</v>
      </c>
      <c r="AN544" s="315" t="e">
        <f>SUM($Q$10:AA544)</f>
        <v>#DIV/0!</v>
      </c>
      <c r="AO544" s="315" t="e">
        <f>SUM($Q$10:AB544)</f>
        <v>#DIV/0!</v>
      </c>
      <c r="AP544" s="63"/>
      <c r="AQ544" s="63"/>
      <c r="AR544" s="63"/>
      <c r="AS544" s="63"/>
      <c r="AT544" s="63"/>
      <c r="AU544" s="63"/>
      <c r="AV544" s="63"/>
      <c r="AW544" s="63"/>
      <c r="AX544" s="138"/>
      <c r="AY544" s="138"/>
      <c r="AZ544" s="138"/>
      <c r="BA544" s="138"/>
      <c r="BB544" s="138"/>
      <c r="BC544" s="138"/>
      <c r="BD544" s="138"/>
      <c r="BE544" s="138"/>
      <c r="BF544" s="138"/>
      <c r="BG544" s="138"/>
      <c r="BH544" s="138"/>
      <c r="BI544" s="138"/>
      <c r="BJ544" s="138"/>
      <c r="BK544" s="138"/>
      <c r="BL544" s="138"/>
      <c r="BM544" s="7"/>
      <c r="BN544" s="26"/>
    </row>
    <row r="545" spans="1:67" s="52" customFormat="1" ht="20.100000000000001" customHeight="1" x14ac:dyDescent="0.25">
      <c r="A545" s="39"/>
      <c r="B545" s="65"/>
      <c r="C545" s="138"/>
      <c r="D545" s="63"/>
      <c r="E545" s="63"/>
      <c r="F545" s="63"/>
      <c r="G545" s="65" t="s">
        <v>227</v>
      </c>
      <c r="H545" s="74"/>
      <c r="I545" s="64"/>
      <c r="J545" s="64"/>
      <c r="K545" s="64" t="s">
        <v>120</v>
      </c>
      <c r="L545" s="63" t="s">
        <v>608</v>
      </c>
      <c r="M545" s="63" t="s">
        <v>302</v>
      </c>
      <c r="N545" s="63" t="s">
        <v>351</v>
      </c>
      <c r="O545" s="63" t="s">
        <v>353</v>
      </c>
      <c r="P545" s="126" t="s">
        <v>13</v>
      </c>
      <c r="Q545" s="125">
        <v>0</v>
      </c>
      <c r="R545" s="125">
        <v>0</v>
      </c>
      <c r="S545" s="125">
        <v>0</v>
      </c>
      <c r="T545" s="125"/>
      <c r="U545" s="125"/>
      <c r="V545" s="125"/>
      <c r="W545" s="125"/>
      <c r="X545" s="125"/>
      <c r="Y545" s="125"/>
      <c r="Z545" s="129"/>
      <c r="AA545" s="125"/>
      <c r="AB545" s="125"/>
      <c r="AC545" s="295">
        <f>SUM(Q545:AB545)</f>
        <v>0</v>
      </c>
      <c r="AD545" s="294">
        <f t="shared" si="1940"/>
        <v>0</v>
      </c>
      <c r="AE545" s="315">
        <f>SUM($Q$11:R545)</f>
        <v>55117.98238552508</v>
      </c>
      <c r="AF545" s="315">
        <f>SUM($Q$11:S545)</f>
        <v>93911.05956421177</v>
      </c>
      <c r="AG545" s="315" t="e">
        <f>SUM($Q$11:T545)</f>
        <v>#DIV/0!</v>
      </c>
      <c r="AH545" s="315" t="e">
        <f>SUM($Q$11:U545)</f>
        <v>#DIV/0!</v>
      </c>
      <c r="AI545" s="315" t="e">
        <f>SUM($Q$11:V545)</f>
        <v>#DIV/0!</v>
      </c>
      <c r="AJ545" s="315" t="e">
        <f>SUM($Q$11:W545)</f>
        <v>#DIV/0!</v>
      </c>
      <c r="AK545" s="315" t="e">
        <f>SUM($Q$11:X545)</f>
        <v>#DIV/0!</v>
      </c>
      <c r="AL545" s="315" t="e">
        <f>SUM($Q$11:Y545)</f>
        <v>#DIV/0!</v>
      </c>
      <c r="AM545" s="315" t="e">
        <f>SUM($Q$11:Z545)</f>
        <v>#DIV/0!</v>
      </c>
      <c r="AN545" s="315" t="e">
        <f>SUM($Q$11:AA545)</f>
        <v>#DIV/0!</v>
      </c>
      <c r="AO545" s="315" t="e">
        <f>SUM($Q$11:AB545)</f>
        <v>#DIV/0!</v>
      </c>
      <c r="AP545" s="63"/>
      <c r="AQ545" s="63"/>
      <c r="AR545" s="63"/>
      <c r="AS545" s="63"/>
      <c r="AT545" s="63"/>
      <c r="AU545" s="63"/>
      <c r="AV545" s="63"/>
      <c r="AW545" s="63"/>
      <c r="AX545" s="138"/>
      <c r="AY545" s="138"/>
      <c r="AZ545" s="138"/>
      <c r="BA545" s="138"/>
      <c r="BB545" s="138"/>
      <c r="BC545" s="138"/>
      <c r="BD545" s="138"/>
      <c r="BE545" s="138"/>
      <c r="BF545" s="138"/>
      <c r="BG545" s="138"/>
      <c r="BH545" s="138"/>
      <c r="BI545" s="138"/>
      <c r="BJ545" s="138"/>
      <c r="BK545" s="138"/>
      <c r="BL545" s="138"/>
      <c r="BM545" s="7"/>
    </row>
    <row r="546" spans="1:67" s="52" customFormat="1" ht="20.100000000000001" customHeight="1" x14ac:dyDescent="0.25">
      <c r="A546" s="39"/>
      <c r="B546" s="65"/>
      <c r="C546" s="138"/>
      <c r="D546" s="63"/>
      <c r="E546" s="63"/>
      <c r="F546" s="63"/>
      <c r="G546" s="65" t="s">
        <v>227</v>
      </c>
      <c r="H546" s="74"/>
      <c r="I546" s="64"/>
      <c r="J546" s="64"/>
      <c r="K546" s="64" t="s">
        <v>120</v>
      </c>
      <c r="L546" s="63" t="s">
        <v>608</v>
      </c>
      <c r="M546" s="63" t="s">
        <v>302</v>
      </c>
      <c r="N546" s="63" t="s">
        <v>351</v>
      </c>
      <c r="O546" s="63" t="s">
        <v>353</v>
      </c>
      <c r="P546" s="126" t="s">
        <v>14</v>
      </c>
      <c r="Q546" s="278">
        <v>0</v>
      </c>
      <c r="R546" s="278">
        <v>0</v>
      </c>
      <c r="S546" s="278">
        <v>0</v>
      </c>
      <c r="T546" s="278" t="e">
        <f t="shared" ref="T546:AB546" si="1949">+T545/T544</f>
        <v>#DIV/0!</v>
      </c>
      <c r="U546" s="278" t="e">
        <f t="shared" si="1949"/>
        <v>#DIV/0!</v>
      </c>
      <c r="V546" s="278">
        <f t="shared" si="1949"/>
        <v>0</v>
      </c>
      <c r="W546" s="278" t="e">
        <f t="shared" si="1949"/>
        <v>#DIV/0!</v>
      </c>
      <c r="X546" s="278" t="e">
        <f t="shared" si="1949"/>
        <v>#DIV/0!</v>
      </c>
      <c r="Y546" s="278" t="e">
        <f t="shared" si="1949"/>
        <v>#DIV/0!</v>
      </c>
      <c r="Z546" s="278" t="e">
        <f t="shared" si="1949"/>
        <v>#DIV/0!</v>
      </c>
      <c r="AA546" s="278" t="e">
        <f t="shared" si="1949"/>
        <v>#DIV/0!</v>
      </c>
      <c r="AB546" s="278">
        <f t="shared" si="1949"/>
        <v>0</v>
      </c>
      <c r="AC546" s="278">
        <f>+AC545/AC544</f>
        <v>0</v>
      </c>
      <c r="AD546" s="294">
        <f t="shared" si="1940"/>
        <v>0</v>
      </c>
      <c r="AE546" s="315">
        <f>SUM($Q$10:R546)</f>
        <v>55117.98238552508</v>
      </c>
      <c r="AF546" s="315">
        <f>SUM($Q$10:S546)</f>
        <v>93911.05956421177</v>
      </c>
      <c r="AG546" s="315" t="e">
        <f>SUM($Q$10:T546)</f>
        <v>#DIV/0!</v>
      </c>
      <c r="AH546" s="315" t="e">
        <f>SUM($Q$10:U546)</f>
        <v>#DIV/0!</v>
      </c>
      <c r="AI546" s="315" t="e">
        <f>SUM($Q$10:V546)</f>
        <v>#DIV/0!</v>
      </c>
      <c r="AJ546" s="315" t="e">
        <f>SUM($Q$10:W546)</f>
        <v>#DIV/0!</v>
      </c>
      <c r="AK546" s="315" t="e">
        <f>SUM($Q$10:X546)</f>
        <v>#DIV/0!</v>
      </c>
      <c r="AL546" s="315" t="e">
        <f>SUM($Q$10:Y546)</f>
        <v>#DIV/0!</v>
      </c>
      <c r="AM546" s="315" t="e">
        <f>SUM($Q$10:Z546)</f>
        <v>#DIV/0!</v>
      </c>
      <c r="AN546" s="315" t="e">
        <f>SUM($Q$10:AA546)</f>
        <v>#DIV/0!</v>
      </c>
      <c r="AO546" s="315" t="e">
        <f>SUM($Q$10:AB546)</f>
        <v>#DIV/0!</v>
      </c>
      <c r="AP546" s="63"/>
      <c r="AQ546" s="63"/>
      <c r="AR546" s="63"/>
      <c r="AS546" s="63"/>
      <c r="AT546" s="63"/>
      <c r="AU546" s="63"/>
      <c r="AV546" s="63"/>
      <c r="AW546" s="63"/>
      <c r="AX546" s="138"/>
      <c r="AY546" s="138"/>
      <c r="AZ546" s="138"/>
      <c r="BA546" s="138"/>
      <c r="BB546" s="138"/>
      <c r="BC546" s="138"/>
      <c r="BD546" s="138"/>
      <c r="BE546" s="138"/>
      <c r="BF546" s="138"/>
      <c r="BG546" s="138"/>
      <c r="BH546" s="138"/>
      <c r="BI546" s="138"/>
      <c r="BJ546" s="138"/>
      <c r="BK546" s="138"/>
      <c r="BL546" s="138"/>
      <c r="BM546" s="7"/>
    </row>
    <row r="547" spans="1:67" ht="20.100000000000001" customHeight="1" x14ac:dyDescent="0.25">
      <c r="A547" s="39"/>
      <c r="B547" s="65" t="s">
        <v>100</v>
      </c>
      <c r="C547" s="138"/>
      <c r="D547" s="63">
        <f>+D544+1</f>
        <v>180</v>
      </c>
      <c r="E547" s="63">
        <v>126</v>
      </c>
      <c r="F547" s="63">
        <v>9</v>
      </c>
      <c r="G547" s="68" t="s">
        <v>228</v>
      </c>
      <c r="H547" s="63">
        <v>4</v>
      </c>
      <c r="I547" s="64" t="s">
        <v>52</v>
      </c>
      <c r="J547" s="64" t="s">
        <v>109</v>
      </c>
      <c r="K547" s="64" t="s">
        <v>120</v>
      </c>
      <c r="L547" s="72" t="s">
        <v>462</v>
      </c>
      <c r="M547" s="63" t="s">
        <v>302</v>
      </c>
      <c r="N547" s="63" t="s">
        <v>351</v>
      </c>
      <c r="O547" s="63" t="s">
        <v>353</v>
      </c>
      <c r="P547" s="126" t="s">
        <v>12</v>
      </c>
      <c r="Q547" s="72">
        <v>0</v>
      </c>
      <c r="R547" s="72">
        <v>0</v>
      </c>
      <c r="S547" s="72">
        <v>0</v>
      </c>
      <c r="T547" s="72"/>
      <c r="U547" s="72"/>
      <c r="V547" s="72">
        <v>1</v>
      </c>
      <c r="W547" s="72"/>
      <c r="X547" s="72">
        <v>1</v>
      </c>
      <c r="Y547" s="72"/>
      <c r="Z547" s="372">
        <v>1</v>
      </c>
      <c r="AA547" s="72"/>
      <c r="AB547" s="72">
        <v>1</v>
      </c>
      <c r="AC547" s="72">
        <f>SUM(Q547:AB547)</f>
        <v>4</v>
      </c>
      <c r="AD547" s="294">
        <f t="shared" si="1940"/>
        <v>0</v>
      </c>
      <c r="AE547" s="315">
        <f>SUM($Q$10:R547)</f>
        <v>55117.98238552508</v>
      </c>
      <c r="AF547" s="315">
        <f>SUM($Q$10:S547)</f>
        <v>93911.05956421177</v>
      </c>
      <c r="AG547" s="315" t="e">
        <f>SUM($Q$10:T547)</f>
        <v>#DIV/0!</v>
      </c>
      <c r="AH547" s="315" t="e">
        <f>SUM($Q$10:U547)</f>
        <v>#DIV/0!</v>
      </c>
      <c r="AI547" s="315" t="e">
        <f>SUM($Q$10:V547)</f>
        <v>#DIV/0!</v>
      </c>
      <c r="AJ547" s="315" t="e">
        <f>SUM($Q$10:W547)</f>
        <v>#DIV/0!</v>
      </c>
      <c r="AK547" s="315" t="e">
        <f>SUM($Q$10:X547)</f>
        <v>#DIV/0!</v>
      </c>
      <c r="AL547" s="315" t="e">
        <f>SUM($Q$10:Y547)</f>
        <v>#DIV/0!</v>
      </c>
      <c r="AM547" s="315" t="e">
        <f>SUM($Q$10:Z547)</f>
        <v>#DIV/0!</v>
      </c>
      <c r="AN547" s="315" t="e">
        <f>SUM($Q$10:AA547)</f>
        <v>#DIV/0!</v>
      </c>
      <c r="AO547" s="315" t="e">
        <f>SUM($Q$10:AB547)</f>
        <v>#DIV/0!</v>
      </c>
      <c r="AP547" s="63"/>
      <c r="AQ547" s="63"/>
      <c r="AR547" s="63"/>
      <c r="AS547" s="63"/>
      <c r="AT547" s="63"/>
      <c r="AU547" s="63"/>
      <c r="AV547" s="63"/>
      <c r="AW547" s="63"/>
      <c r="AX547" s="138"/>
      <c r="AY547" s="138"/>
      <c r="AZ547" s="138"/>
      <c r="BA547" s="138"/>
      <c r="BB547" s="138"/>
      <c r="BC547" s="138"/>
      <c r="BD547" s="138"/>
      <c r="BE547" s="138"/>
      <c r="BF547" s="138"/>
      <c r="BG547" s="138"/>
      <c r="BH547" s="138"/>
      <c r="BI547" s="138"/>
      <c r="BJ547" s="138"/>
      <c r="BK547" s="138"/>
      <c r="BL547" s="138"/>
      <c r="BM547" s="7"/>
      <c r="BN547" s="26"/>
    </row>
    <row r="548" spans="1:67" s="52" customFormat="1" ht="20.100000000000001" customHeight="1" x14ac:dyDescent="0.25">
      <c r="A548" s="39"/>
      <c r="B548" s="65"/>
      <c r="C548" s="138"/>
      <c r="D548" s="63"/>
      <c r="E548" s="63"/>
      <c r="F548" s="63"/>
      <c r="G548" s="68" t="s">
        <v>228</v>
      </c>
      <c r="H548" s="63"/>
      <c r="I548" s="64"/>
      <c r="J548" s="64"/>
      <c r="K548" s="64" t="s">
        <v>120</v>
      </c>
      <c r="L548" s="72" t="s">
        <v>462</v>
      </c>
      <c r="M548" s="63" t="s">
        <v>302</v>
      </c>
      <c r="N548" s="63" t="s">
        <v>351</v>
      </c>
      <c r="O548" s="63" t="s">
        <v>353</v>
      </c>
      <c r="P548" s="126" t="s">
        <v>13</v>
      </c>
      <c r="Q548" s="72">
        <v>0</v>
      </c>
      <c r="R548" s="72">
        <v>0</v>
      </c>
      <c r="S548" s="72">
        <v>0</v>
      </c>
      <c r="T548" s="124"/>
      <c r="U548" s="124"/>
      <c r="V548" s="124"/>
      <c r="W548" s="124"/>
      <c r="X548" s="124"/>
      <c r="Y548" s="124"/>
      <c r="Z548" s="367"/>
      <c r="AA548" s="124"/>
      <c r="AB548" s="124"/>
      <c r="AC548" s="72">
        <f>SUM(Q548:AB548)</f>
        <v>0</v>
      </c>
      <c r="AD548" s="294">
        <f t="shared" si="1940"/>
        <v>0</v>
      </c>
      <c r="AE548" s="315">
        <f>SUM($Q$11:R548)</f>
        <v>55117.98238552508</v>
      </c>
      <c r="AF548" s="315">
        <f>SUM($Q$11:S548)</f>
        <v>93911.05956421177</v>
      </c>
      <c r="AG548" s="315" t="e">
        <f>SUM($Q$11:T548)</f>
        <v>#DIV/0!</v>
      </c>
      <c r="AH548" s="315" t="e">
        <f>SUM($Q$11:U548)</f>
        <v>#DIV/0!</v>
      </c>
      <c r="AI548" s="315" t="e">
        <f>SUM($Q$11:V548)</f>
        <v>#DIV/0!</v>
      </c>
      <c r="AJ548" s="315" t="e">
        <f>SUM($Q$11:W548)</f>
        <v>#DIV/0!</v>
      </c>
      <c r="AK548" s="315" t="e">
        <f>SUM($Q$11:X548)</f>
        <v>#DIV/0!</v>
      </c>
      <c r="AL548" s="315" t="e">
        <f>SUM($Q$11:Y548)</f>
        <v>#DIV/0!</v>
      </c>
      <c r="AM548" s="315" t="e">
        <f>SUM($Q$11:Z548)</f>
        <v>#DIV/0!</v>
      </c>
      <c r="AN548" s="315" t="e">
        <f>SUM($Q$11:AA548)</f>
        <v>#DIV/0!</v>
      </c>
      <c r="AO548" s="315" t="e">
        <f>SUM($Q$11:AB548)</f>
        <v>#DIV/0!</v>
      </c>
      <c r="AP548" s="63"/>
      <c r="AQ548" s="63"/>
      <c r="AR548" s="63"/>
      <c r="AS548" s="63"/>
      <c r="AT548" s="63"/>
      <c r="AU548" s="63"/>
      <c r="AV548" s="63"/>
      <c r="AW548" s="63"/>
      <c r="AX548" s="138"/>
      <c r="AY548" s="138"/>
      <c r="AZ548" s="138"/>
      <c r="BA548" s="138"/>
      <c r="BB548" s="138"/>
      <c r="BC548" s="138"/>
      <c r="BD548" s="138"/>
      <c r="BE548" s="138"/>
      <c r="BF548" s="138"/>
      <c r="BG548" s="138"/>
      <c r="BH548" s="138"/>
      <c r="BI548" s="138"/>
      <c r="BJ548" s="138"/>
      <c r="BK548" s="138"/>
      <c r="BL548" s="138"/>
      <c r="BM548" s="7"/>
    </row>
    <row r="549" spans="1:67" s="52" customFormat="1" ht="20.100000000000001" customHeight="1" thickBot="1" x14ac:dyDescent="0.3">
      <c r="A549" s="100"/>
      <c r="B549" s="115"/>
      <c r="C549" s="101"/>
      <c r="D549" s="103"/>
      <c r="E549" s="103"/>
      <c r="F549" s="103"/>
      <c r="G549" s="213" t="s">
        <v>228</v>
      </c>
      <c r="H549" s="103"/>
      <c r="I549" s="102"/>
      <c r="J549" s="102"/>
      <c r="K549" s="102" t="s">
        <v>120</v>
      </c>
      <c r="L549" s="214" t="s">
        <v>462</v>
      </c>
      <c r="M549" s="103" t="s">
        <v>302</v>
      </c>
      <c r="N549" s="103" t="s">
        <v>351</v>
      </c>
      <c r="O549" s="103" t="s">
        <v>353</v>
      </c>
      <c r="P549" s="263" t="s">
        <v>14</v>
      </c>
      <c r="Q549" s="264">
        <v>0</v>
      </c>
      <c r="R549" s="264">
        <v>0</v>
      </c>
      <c r="S549" s="264">
        <v>0</v>
      </c>
      <c r="T549" s="278" t="e">
        <f t="shared" ref="T549:AB549" si="1950">+T548/T547</f>
        <v>#DIV/0!</v>
      </c>
      <c r="U549" s="278" t="e">
        <f t="shared" si="1950"/>
        <v>#DIV/0!</v>
      </c>
      <c r="V549" s="278">
        <f t="shared" si="1950"/>
        <v>0</v>
      </c>
      <c r="W549" s="278" t="e">
        <f t="shared" si="1950"/>
        <v>#DIV/0!</v>
      </c>
      <c r="X549" s="278">
        <f t="shared" si="1950"/>
        <v>0</v>
      </c>
      <c r="Y549" s="278" t="e">
        <f t="shared" si="1950"/>
        <v>#DIV/0!</v>
      </c>
      <c r="Z549" s="278">
        <f t="shared" si="1950"/>
        <v>0</v>
      </c>
      <c r="AA549" s="278" t="e">
        <f t="shared" si="1950"/>
        <v>#DIV/0!</v>
      </c>
      <c r="AB549" s="278">
        <f t="shared" si="1950"/>
        <v>0</v>
      </c>
      <c r="AC549" s="264">
        <f>+AC548/AC547</f>
        <v>0</v>
      </c>
      <c r="AD549" s="294">
        <f t="shared" si="1940"/>
        <v>0</v>
      </c>
      <c r="AE549" s="315">
        <f>SUM($Q$10:R549)</f>
        <v>55117.98238552508</v>
      </c>
      <c r="AF549" s="315">
        <f>SUM($Q$10:S549)</f>
        <v>93911.05956421177</v>
      </c>
      <c r="AG549" s="315" t="e">
        <f>SUM($Q$10:T549)</f>
        <v>#DIV/0!</v>
      </c>
      <c r="AH549" s="315" t="e">
        <f>SUM($Q$10:U549)</f>
        <v>#DIV/0!</v>
      </c>
      <c r="AI549" s="315" t="e">
        <f>SUM($Q$10:V549)</f>
        <v>#DIV/0!</v>
      </c>
      <c r="AJ549" s="315" t="e">
        <f>SUM($Q$10:W549)</f>
        <v>#DIV/0!</v>
      </c>
      <c r="AK549" s="315" t="e">
        <f>SUM($Q$10:X549)</f>
        <v>#DIV/0!</v>
      </c>
      <c r="AL549" s="315" t="e">
        <f>SUM($Q$10:Y549)</f>
        <v>#DIV/0!</v>
      </c>
      <c r="AM549" s="315" t="e">
        <f>SUM($Q$10:Z549)</f>
        <v>#DIV/0!</v>
      </c>
      <c r="AN549" s="315" t="e">
        <f>SUM($Q$10:AA549)</f>
        <v>#DIV/0!</v>
      </c>
      <c r="AO549" s="315" t="e">
        <f>SUM($Q$10:AB549)</f>
        <v>#DIV/0!</v>
      </c>
      <c r="AP549" s="103"/>
      <c r="AQ549" s="103"/>
      <c r="AR549" s="103"/>
      <c r="AS549" s="103"/>
      <c r="AT549" s="103"/>
      <c r="AU549" s="103"/>
      <c r="AV549" s="103"/>
      <c r="AW549" s="103"/>
      <c r="AX549" s="101"/>
      <c r="AY549" s="101"/>
      <c r="AZ549" s="101"/>
      <c r="BA549" s="101"/>
      <c r="BB549" s="101"/>
      <c r="BC549" s="101"/>
      <c r="BD549" s="101"/>
      <c r="BE549" s="101"/>
      <c r="BF549" s="101"/>
      <c r="BG549" s="101"/>
      <c r="BH549" s="101"/>
      <c r="BI549" s="101"/>
      <c r="BJ549" s="101"/>
      <c r="BK549" s="101"/>
      <c r="BL549" s="101"/>
      <c r="BM549" s="136"/>
    </row>
    <row r="550" spans="1:67" ht="20.100000000000001" customHeight="1" x14ac:dyDescent="0.25">
      <c r="A550" s="108"/>
      <c r="B550" s="112" t="s">
        <v>100</v>
      </c>
      <c r="C550" s="82" t="s">
        <v>71</v>
      </c>
      <c r="D550" s="63">
        <f>+D547+1</f>
        <v>181</v>
      </c>
      <c r="E550" s="84">
        <v>26</v>
      </c>
      <c r="F550" s="84">
        <v>10</v>
      </c>
      <c r="G550" s="112" t="s">
        <v>506</v>
      </c>
      <c r="H550" s="217">
        <v>0.23300000000000001</v>
      </c>
      <c r="I550" s="83" t="s">
        <v>52</v>
      </c>
      <c r="J550" s="83" t="s">
        <v>109</v>
      </c>
      <c r="K550" s="83" t="s">
        <v>121</v>
      </c>
      <c r="L550" s="218" t="s">
        <v>78</v>
      </c>
      <c r="M550" s="84" t="s">
        <v>302</v>
      </c>
      <c r="N550" s="84" t="s">
        <v>351</v>
      </c>
      <c r="O550" s="84" t="s">
        <v>353</v>
      </c>
      <c r="P550" s="217" t="s">
        <v>12</v>
      </c>
      <c r="Q550" s="330">
        <v>0.11650000000000001</v>
      </c>
      <c r="R550" s="330">
        <v>0.11650000000000001</v>
      </c>
      <c r="S550" s="411">
        <v>0</v>
      </c>
      <c r="T550" s="353"/>
      <c r="U550" s="124"/>
      <c r="V550" s="124"/>
      <c r="W550" s="124"/>
      <c r="X550" s="124"/>
      <c r="Y550" s="124"/>
      <c r="Z550" s="367"/>
      <c r="AA550" s="124"/>
      <c r="AB550" s="374"/>
      <c r="AC550" s="334">
        <f>SUM(Q550:AB550)</f>
        <v>0.23300000000000001</v>
      </c>
      <c r="AD550" s="335">
        <f t="shared" si="1940"/>
        <v>0.11650000000000001</v>
      </c>
      <c r="AE550" s="315">
        <f>SUM($Q$10:R550)</f>
        <v>55118.215385525073</v>
      </c>
      <c r="AF550" s="315">
        <f>SUM($Q$10:S550)</f>
        <v>93911.292564211777</v>
      </c>
      <c r="AG550" s="315" t="e">
        <f>SUM($Q$10:T550)</f>
        <v>#DIV/0!</v>
      </c>
      <c r="AH550" s="315" t="e">
        <f>SUM($Q$10:U550)</f>
        <v>#DIV/0!</v>
      </c>
      <c r="AI550" s="315" t="e">
        <f>SUM($Q$10:V550)</f>
        <v>#DIV/0!</v>
      </c>
      <c r="AJ550" s="315" t="e">
        <f>SUM($Q$10:W550)</f>
        <v>#DIV/0!</v>
      </c>
      <c r="AK550" s="315" t="e">
        <f>SUM($Q$10:X550)</f>
        <v>#DIV/0!</v>
      </c>
      <c r="AL550" s="315" t="e">
        <f>SUM($Q$10:Y550)</f>
        <v>#DIV/0!</v>
      </c>
      <c r="AM550" s="315" t="e">
        <f>SUM($Q$10:Z550)</f>
        <v>#DIV/0!</v>
      </c>
      <c r="AN550" s="315" t="e">
        <f>SUM($Q$10:AA550)</f>
        <v>#DIV/0!</v>
      </c>
      <c r="AO550" s="336" t="e">
        <f>SUM($Q$10:AB550)</f>
        <v>#DIV/0!</v>
      </c>
      <c r="AP550" s="375"/>
      <c r="AQ550" s="84"/>
      <c r="AR550" s="84"/>
      <c r="AS550" s="84"/>
      <c r="AT550" s="84"/>
      <c r="AU550" s="84"/>
      <c r="AV550" s="84"/>
      <c r="AW550" s="84"/>
      <c r="AX550" s="200"/>
      <c r="AY550" s="200"/>
      <c r="AZ550" s="200"/>
      <c r="BA550" s="200"/>
      <c r="BB550" s="200"/>
      <c r="BC550" s="200"/>
      <c r="BD550" s="200"/>
      <c r="BE550" s="200"/>
      <c r="BF550" s="200"/>
      <c r="BG550" s="200"/>
      <c r="BH550" s="200"/>
      <c r="BI550" s="200"/>
      <c r="BJ550" s="200"/>
      <c r="BK550" s="200"/>
      <c r="BL550" s="200"/>
      <c r="BM550" s="201"/>
      <c r="BN550" s="26"/>
    </row>
    <row r="551" spans="1:67" s="52" customFormat="1" ht="20.100000000000001" customHeight="1" x14ac:dyDescent="0.25">
      <c r="A551" s="39"/>
      <c r="B551" s="65"/>
      <c r="C551" s="44" t="s">
        <v>71</v>
      </c>
      <c r="D551" s="65"/>
      <c r="E551" s="65"/>
      <c r="F551" s="63"/>
      <c r="G551" s="65" t="s">
        <v>506</v>
      </c>
      <c r="H551" s="74"/>
      <c r="I551" s="64"/>
      <c r="J551" s="64"/>
      <c r="K551" s="64" t="s">
        <v>121</v>
      </c>
      <c r="L551" s="72" t="s">
        <v>78</v>
      </c>
      <c r="M551" s="63" t="s">
        <v>302</v>
      </c>
      <c r="N551" s="63" t="s">
        <v>351</v>
      </c>
      <c r="O551" s="63" t="s">
        <v>353</v>
      </c>
      <c r="P551" s="126" t="s">
        <v>13</v>
      </c>
      <c r="Q551" s="296">
        <v>0.11650000000000001</v>
      </c>
      <c r="R551" s="296">
        <v>0.11650000000000001</v>
      </c>
      <c r="S551" s="412">
        <v>0</v>
      </c>
      <c r="T551" s="413"/>
      <c r="U551" s="124"/>
      <c r="V551" s="124"/>
      <c r="W551" s="124"/>
      <c r="X551" s="124"/>
      <c r="Y551" s="124"/>
      <c r="Z551" s="367"/>
      <c r="AA551" s="124"/>
      <c r="AB551" s="374"/>
      <c r="AC551" s="276">
        <f>SUM(Q551:AB551)</f>
        <v>0.23300000000000001</v>
      </c>
      <c r="AD551" s="335">
        <f t="shared" si="1940"/>
        <v>0.11650000000000001</v>
      </c>
      <c r="AE551" s="315">
        <f>SUM($Q$11:R551)</f>
        <v>55118.448385525066</v>
      </c>
      <c r="AF551" s="315">
        <f>SUM($Q$11:S551)</f>
        <v>93911.525564211785</v>
      </c>
      <c r="AG551" s="315" t="e">
        <f>SUM($Q$11:T551)</f>
        <v>#DIV/0!</v>
      </c>
      <c r="AH551" s="315" t="e">
        <f>SUM($Q$11:U551)</f>
        <v>#DIV/0!</v>
      </c>
      <c r="AI551" s="315" t="e">
        <f>SUM($Q$11:V551)</f>
        <v>#DIV/0!</v>
      </c>
      <c r="AJ551" s="315" t="e">
        <f>SUM($Q$11:W551)</f>
        <v>#DIV/0!</v>
      </c>
      <c r="AK551" s="315" t="e">
        <f>SUM($Q$11:X551)</f>
        <v>#DIV/0!</v>
      </c>
      <c r="AL551" s="315" t="e">
        <f>SUM($Q$11:Y551)</f>
        <v>#DIV/0!</v>
      </c>
      <c r="AM551" s="315" t="e">
        <f>SUM($Q$11:Z551)</f>
        <v>#DIV/0!</v>
      </c>
      <c r="AN551" s="315" t="e">
        <f>SUM($Q$11:AA551)</f>
        <v>#DIV/0!</v>
      </c>
      <c r="AO551" s="336" t="e">
        <f>SUM($Q$11:AB551)</f>
        <v>#DIV/0!</v>
      </c>
      <c r="AP551" s="414" t="s">
        <v>592</v>
      </c>
      <c r="AQ551" s="63" t="s">
        <v>591</v>
      </c>
      <c r="AR551" s="63"/>
      <c r="AS551" s="297" t="s">
        <v>589</v>
      </c>
      <c r="AT551" s="63"/>
      <c r="AU551" s="63"/>
      <c r="AV551" s="63"/>
      <c r="AW551" s="63"/>
      <c r="AX551" s="138"/>
      <c r="AY551" s="138"/>
      <c r="AZ551" s="138"/>
      <c r="BA551" s="138"/>
      <c r="BB551" s="138"/>
      <c r="BC551" s="138"/>
      <c r="BD551" s="138"/>
      <c r="BE551" s="138"/>
      <c r="BF551" s="138"/>
      <c r="BG551" s="138"/>
      <c r="BH551" s="138"/>
      <c r="BI551" s="138"/>
      <c r="BJ551" s="138"/>
      <c r="BK551" s="138"/>
      <c r="BL551" s="138"/>
      <c r="BM551" s="7"/>
    </row>
    <row r="552" spans="1:67" s="52" customFormat="1" ht="20.100000000000001" customHeight="1" x14ac:dyDescent="0.25">
      <c r="A552" s="39"/>
      <c r="B552" s="65"/>
      <c r="C552" s="44" t="s">
        <v>71</v>
      </c>
      <c r="D552" s="65"/>
      <c r="E552" s="65"/>
      <c r="F552" s="63"/>
      <c r="G552" s="65" t="s">
        <v>506</v>
      </c>
      <c r="H552" s="74"/>
      <c r="I552" s="64"/>
      <c r="J552" s="64"/>
      <c r="K552" s="64" t="s">
        <v>121</v>
      </c>
      <c r="L552" s="72" t="s">
        <v>78</v>
      </c>
      <c r="M552" s="63" t="s">
        <v>302</v>
      </c>
      <c r="N552" s="63" t="s">
        <v>351</v>
      </c>
      <c r="O552" s="63" t="s">
        <v>353</v>
      </c>
      <c r="P552" s="126" t="s">
        <v>14</v>
      </c>
      <c r="Q552" s="278">
        <f>+Q551/Q550</f>
        <v>1</v>
      </c>
      <c r="R552" s="278">
        <f t="shared" ref="R552:AB552" si="1951">+R551/R550</f>
        <v>1</v>
      </c>
      <c r="S552" s="376">
        <v>0</v>
      </c>
      <c r="T552" s="342" t="e">
        <f t="shared" si="1951"/>
        <v>#DIV/0!</v>
      </c>
      <c r="U552" s="278" t="e">
        <f t="shared" si="1951"/>
        <v>#DIV/0!</v>
      </c>
      <c r="V552" s="278" t="e">
        <f t="shared" si="1951"/>
        <v>#DIV/0!</v>
      </c>
      <c r="W552" s="278" t="e">
        <f t="shared" si="1951"/>
        <v>#DIV/0!</v>
      </c>
      <c r="X552" s="278" t="e">
        <f t="shared" si="1951"/>
        <v>#DIV/0!</v>
      </c>
      <c r="Y552" s="278" t="e">
        <f t="shared" si="1951"/>
        <v>#DIV/0!</v>
      </c>
      <c r="Z552" s="278" t="e">
        <f t="shared" si="1951"/>
        <v>#DIV/0!</v>
      </c>
      <c r="AA552" s="278" t="e">
        <f t="shared" si="1951"/>
        <v>#DIV/0!</v>
      </c>
      <c r="AB552" s="343" t="e">
        <f t="shared" si="1951"/>
        <v>#DIV/0!</v>
      </c>
      <c r="AC552" s="377">
        <f>+AC551/AC550</f>
        <v>1</v>
      </c>
      <c r="AD552" s="335">
        <f t="shared" si="1940"/>
        <v>1</v>
      </c>
      <c r="AE552" s="315">
        <f>SUM($Q$10:R552)</f>
        <v>55120.448385525066</v>
      </c>
      <c r="AF552" s="315">
        <f>SUM($Q$10:S552)</f>
        <v>93913.525564211785</v>
      </c>
      <c r="AG552" s="315" t="e">
        <f>SUM($Q$10:T552)</f>
        <v>#DIV/0!</v>
      </c>
      <c r="AH552" s="315" t="e">
        <f>SUM($Q$10:U552)</f>
        <v>#DIV/0!</v>
      </c>
      <c r="AI552" s="315" t="e">
        <f>SUM($Q$10:V552)</f>
        <v>#DIV/0!</v>
      </c>
      <c r="AJ552" s="315" t="e">
        <f>SUM($Q$10:W552)</f>
        <v>#DIV/0!</v>
      </c>
      <c r="AK552" s="315" t="e">
        <f>SUM($Q$10:X552)</f>
        <v>#DIV/0!</v>
      </c>
      <c r="AL552" s="315" t="e">
        <f>SUM($Q$10:Y552)</f>
        <v>#DIV/0!</v>
      </c>
      <c r="AM552" s="315" t="e">
        <f>SUM($Q$10:Z552)</f>
        <v>#DIV/0!</v>
      </c>
      <c r="AN552" s="315" t="e">
        <f>SUM($Q$10:AA552)</f>
        <v>#DIV/0!</v>
      </c>
      <c r="AO552" s="336" t="e">
        <f>SUM($Q$10:AB552)</f>
        <v>#DIV/0!</v>
      </c>
      <c r="AP552" s="415" t="s">
        <v>15</v>
      </c>
      <c r="AQ552" s="63"/>
      <c r="AR552" s="63"/>
      <c r="AS552" s="63"/>
      <c r="AT552" s="63"/>
      <c r="AU552" s="63"/>
      <c r="AV552" s="63"/>
      <c r="AW552" s="63"/>
      <c r="AX552" s="138"/>
      <c r="AY552" s="138"/>
      <c r="AZ552" s="138"/>
      <c r="BA552" s="138"/>
      <c r="BB552" s="138"/>
      <c r="BC552" s="138"/>
      <c r="BD552" s="138"/>
      <c r="BE552" s="138"/>
      <c r="BF552" s="138"/>
      <c r="BG552" s="138"/>
      <c r="BH552" s="138"/>
      <c r="BI552" s="138"/>
      <c r="BJ552" s="138"/>
      <c r="BK552" s="138"/>
      <c r="BL552" s="138"/>
      <c r="BM552" s="7"/>
      <c r="BN552" s="52">
        <v>41</v>
      </c>
    </row>
    <row r="553" spans="1:67" s="52" customFormat="1" ht="20.100000000000001" customHeight="1" x14ac:dyDescent="0.25">
      <c r="A553" s="39"/>
      <c r="B553" s="65"/>
      <c r="C553" s="44" t="s">
        <v>71</v>
      </c>
      <c r="D553" s="63">
        <f>+D550+1</f>
        <v>182</v>
      </c>
      <c r="E553" s="63">
        <v>27</v>
      </c>
      <c r="F553" s="63">
        <v>11</v>
      </c>
      <c r="G553" s="65" t="s">
        <v>507</v>
      </c>
      <c r="H553" s="126">
        <v>0.23300000000000001</v>
      </c>
      <c r="I553" s="64"/>
      <c r="J553" s="64"/>
      <c r="K553" s="64" t="s">
        <v>121</v>
      </c>
      <c r="L553" s="72" t="s">
        <v>78</v>
      </c>
      <c r="M553" s="63" t="s">
        <v>302</v>
      </c>
      <c r="N553" s="63" t="s">
        <v>351</v>
      </c>
      <c r="O553" s="63" t="s">
        <v>353</v>
      </c>
      <c r="P553" s="126" t="s">
        <v>12</v>
      </c>
      <c r="Q553" s="72">
        <v>0</v>
      </c>
      <c r="R553" s="72">
        <v>0</v>
      </c>
      <c r="S553" s="412">
        <v>0</v>
      </c>
      <c r="T553" s="353">
        <v>2.58E-2</v>
      </c>
      <c r="U553" s="296">
        <v>2.58E-2</v>
      </c>
      <c r="V553" s="296">
        <v>2.58E-2</v>
      </c>
      <c r="W553" s="296">
        <v>2.58E-2</v>
      </c>
      <c r="X553" s="296">
        <v>2.58E-2</v>
      </c>
      <c r="Y553" s="296">
        <v>2.58E-2</v>
      </c>
      <c r="Z553" s="296">
        <v>2.58E-2</v>
      </c>
      <c r="AA553" s="296">
        <v>2.58E-2</v>
      </c>
      <c r="AB553" s="354">
        <v>2.58E-2</v>
      </c>
      <c r="AC553" s="276">
        <f>SUM(Q553:AB553)</f>
        <v>0.23219999999999996</v>
      </c>
      <c r="AD553" s="335">
        <f t="shared" si="1940"/>
        <v>0</v>
      </c>
      <c r="AE553" s="315">
        <f>SUM($Q$10:R553)</f>
        <v>55120.448385525066</v>
      </c>
      <c r="AF553" s="315">
        <f>SUM($Q$10:S553)</f>
        <v>93913.525564211785</v>
      </c>
      <c r="AG553" s="315" t="e">
        <f>SUM($Q$10:T553)</f>
        <v>#DIV/0!</v>
      </c>
      <c r="AH553" s="315" t="e">
        <f>SUM($Q$10:U553)</f>
        <v>#DIV/0!</v>
      </c>
      <c r="AI553" s="315" t="e">
        <f>SUM($Q$10:V553)</f>
        <v>#DIV/0!</v>
      </c>
      <c r="AJ553" s="315" t="e">
        <f>SUM($Q$10:W553)</f>
        <v>#DIV/0!</v>
      </c>
      <c r="AK553" s="315" t="e">
        <f>SUM($Q$10:X553)</f>
        <v>#DIV/0!</v>
      </c>
      <c r="AL553" s="315" t="e">
        <f>SUM($Q$10:Y553)</f>
        <v>#DIV/0!</v>
      </c>
      <c r="AM553" s="315" t="e">
        <f>SUM($Q$10:Z553)</f>
        <v>#DIV/0!</v>
      </c>
      <c r="AN553" s="315" t="e">
        <f>SUM($Q$10:AA553)</f>
        <v>#DIV/0!</v>
      </c>
      <c r="AO553" s="336" t="e">
        <f>SUM($Q$10:AB553)</f>
        <v>#DIV/0!</v>
      </c>
      <c r="AP553" s="287"/>
      <c r="AQ553" s="63"/>
      <c r="AR553" s="63"/>
      <c r="AS553" s="63"/>
      <c r="AT553" s="63"/>
      <c r="AU553" s="63"/>
      <c r="AV553" s="63"/>
      <c r="AW553" s="63"/>
      <c r="AX553" s="138"/>
      <c r="AY553" s="138"/>
      <c r="AZ553" s="138"/>
      <c r="BA553" s="138"/>
      <c r="BB553" s="138"/>
      <c r="BC553" s="138"/>
      <c r="BD553" s="138"/>
      <c r="BE553" s="138"/>
      <c r="BF553" s="138"/>
      <c r="BG553" s="138"/>
      <c r="BH553" s="138"/>
      <c r="BI553" s="138"/>
      <c r="BJ553" s="138"/>
      <c r="BK553" s="138"/>
      <c r="BL553" s="138"/>
      <c r="BM553" s="7"/>
    </row>
    <row r="554" spans="1:67" s="52" customFormat="1" ht="20.100000000000001" customHeight="1" x14ac:dyDescent="0.25">
      <c r="A554" s="39"/>
      <c r="B554" s="65"/>
      <c r="C554" s="44" t="s">
        <v>71</v>
      </c>
      <c r="D554" s="65"/>
      <c r="E554" s="65"/>
      <c r="F554" s="63"/>
      <c r="G554" s="65" t="s">
        <v>507</v>
      </c>
      <c r="H554" s="74"/>
      <c r="I554" s="64"/>
      <c r="J554" s="64"/>
      <c r="K554" s="64" t="s">
        <v>121</v>
      </c>
      <c r="L554" s="72" t="s">
        <v>78</v>
      </c>
      <c r="M554" s="63" t="s">
        <v>302</v>
      </c>
      <c r="N554" s="63" t="s">
        <v>351</v>
      </c>
      <c r="O554" s="63" t="s">
        <v>353</v>
      </c>
      <c r="P554" s="126" t="s">
        <v>13</v>
      </c>
      <c r="Q554" s="72">
        <v>0</v>
      </c>
      <c r="R554" s="72">
        <v>0</v>
      </c>
      <c r="S554" s="412">
        <v>0</v>
      </c>
      <c r="T554" s="344"/>
      <c r="U554" s="121"/>
      <c r="V554" s="121"/>
      <c r="W554" s="121"/>
      <c r="X554" s="121"/>
      <c r="Y554" s="121"/>
      <c r="Z554" s="121"/>
      <c r="AA554" s="121"/>
      <c r="AB554" s="345"/>
      <c r="AC554" s="276">
        <f>SUM(Q554:AB554)</f>
        <v>0</v>
      </c>
      <c r="AD554" s="335">
        <f t="shared" si="1940"/>
        <v>0</v>
      </c>
      <c r="AE554" s="315">
        <f>SUM($Q$11:R554)</f>
        <v>55120.448385525066</v>
      </c>
      <c r="AF554" s="315">
        <f>SUM($Q$11:S554)</f>
        <v>93913.525564211785</v>
      </c>
      <c r="AG554" s="315" t="e">
        <f>SUM($Q$11:T554)</f>
        <v>#DIV/0!</v>
      </c>
      <c r="AH554" s="315" t="e">
        <f>SUM($Q$11:U554)</f>
        <v>#DIV/0!</v>
      </c>
      <c r="AI554" s="315" t="e">
        <f>SUM($Q$11:V554)</f>
        <v>#DIV/0!</v>
      </c>
      <c r="AJ554" s="315" t="e">
        <f>SUM($Q$11:W554)</f>
        <v>#DIV/0!</v>
      </c>
      <c r="AK554" s="315" t="e">
        <f>SUM($Q$11:X554)</f>
        <v>#DIV/0!</v>
      </c>
      <c r="AL554" s="315" t="e">
        <f>SUM($Q$11:Y554)</f>
        <v>#DIV/0!</v>
      </c>
      <c r="AM554" s="315" t="e">
        <f>SUM($Q$11:Z554)</f>
        <v>#DIV/0!</v>
      </c>
      <c r="AN554" s="315" t="e">
        <f>SUM($Q$11:AA554)</f>
        <v>#DIV/0!</v>
      </c>
      <c r="AO554" s="336" t="e">
        <f>SUM($Q$11:AB554)</f>
        <v>#DIV/0!</v>
      </c>
      <c r="AP554" s="287"/>
      <c r="AQ554" s="63"/>
      <c r="AR554" s="63"/>
      <c r="AS554" s="63"/>
      <c r="AT554" s="63"/>
      <c r="AU554" s="63"/>
      <c r="AV554" s="63"/>
      <c r="AW554" s="63"/>
      <c r="AX554" s="138"/>
      <c r="AY554" s="138"/>
      <c r="AZ554" s="138"/>
      <c r="BA554" s="138"/>
      <c r="BB554" s="138"/>
      <c r="BC554" s="138"/>
      <c r="BD554" s="138"/>
      <c r="BE554" s="138"/>
      <c r="BF554" s="138"/>
      <c r="BG554" s="138"/>
      <c r="BH554" s="138"/>
      <c r="BI554" s="138"/>
      <c r="BJ554" s="138"/>
      <c r="BK554" s="138"/>
      <c r="BL554" s="138"/>
      <c r="BM554" s="7"/>
    </row>
    <row r="555" spans="1:67" s="52" customFormat="1" ht="20.100000000000001" customHeight="1" x14ac:dyDescent="0.25">
      <c r="A555" s="39"/>
      <c r="B555" s="65"/>
      <c r="C555" s="44" t="s">
        <v>71</v>
      </c>
      <c r="D555" s="65"/>
      <c r="E555" s="65"/>
      <c r="F555" s="63"/>
      <c r="G555" s="65" t="s">
        <v>507</v>
      </c>
      <c r="H555" s="74"/>
      <c r="I555" s="64"/>
      <c r="J555" s="64"/>
      <c r="K555" s="64" t="s">
        <v>121</v>
      </c>
      <c r="L555" s="72" t="s">
        <v>78</v>
      </c>
      <c r="M555" s="63" t="s">
        <v>302</v>
      </c>
      <c r="N555" s="63" t="s">
        <v>351</v>
      </c>
      <c r="O555" s="63" t="s">
        <v>353</v>
      </c>
      <c r="P555" s="126" t="s">
        <v>14</v>
      </c>
      <c r="Q555" s="278">
        <v>0</v>
      </c>
      <c r="R555" s="278">
        <v>0</v>
      </c>
      <c r="S555" s="376">
        <v>0</v>
      </c>
      <c r="T555" s="342">
        <f t="shared" ref="T555" si="1952">+T554/T553</f>
        <v>0</v>
      </c>
      <c r="U555" s="278">
        <f>+U554/T553</f>
        <v>0</v>
      </c>
      <c r="V555" s="278">
        <f>+V554/U553</f>
        <v>0</v>
      </c>
      <c r="W555" s="278">
        <f>+W554/V553</f>
        <v>0</v>
      </c>
      <c r="X555" s="278">
        <f>+X554/W553</f>
        <v>0</v>
      </c>
      <c r="Y555" s="278">
        <f t="shared" ref="Y555:AB555" si="1953">+Y554/Y553</f>
        <v>0</v>
      </c>
      <c r="Z555" s="278">
        <f t="shared" si="1953"/>
        <v>0</v>
      </c>
      <c r="AA555" s="278">
        <f t="shared" si="1953"/>
        <v>0</v>
      </c>
      <c r="AB555" s="343">
        <f t="shared" si="1953"/>
        <v>0</v>
      </c>
      <c r="AC555" s="377">
        <f>+AC554/AC553</f>
        <v>0</v>
      </c>
      <c r="AD555" s="335">
        <f t="shared" si="1940"/>
        <v>0</v>
      </c>
      <c r="AE555" s="315">
        <f>SUM($Q$10:R555)</f>
        <v>55120.448385525066</v>
      </c>
      <c r="AF555" s="315">
        <f>SUM($Q$10:S555)</f>
        <v>93913.525564211785</v>
      </c>
      <c r="AG555" s="315" t="e">
        <f>SUM($Q$10:T555)</f>
        <v>#DIV/0!</v>
      </c>
      <c r="AH555" s="315" t="e">
        <f>SUM($Q$10:U555)</f>
        <v>#DIV/0!</v>
      </c>
      <c r="AI555" s="315" t="e">
        <f>SUM($Q$10:V555)</f>
        <v>#DIV/0!</v>
      </c>
      <c r="AJ555" s="315" t="e">
        <f>SUM($Q$10:W555)</f>
        <v>#DIV/0!</v>
      </c>
      <c r="AK555" s="315" t="e">
        <f>SUM($Q$10:X555)</f>
        <v>#DIV/0!</v>
      </c>
      <c r="AL555" s="315" t="e">
        <f>SUM($Q$10:Y555)</f>
        <v>#DIV/0!</v>
      </c>
      <c r="AM555" s="315" t="e">
        <f>SUM($Q$10:Z555)</f>
        <v>#DIV/0!</v>
      </c>
      <c r="AN555" s="315" t="e">
        <f>SUM($Q$10:AA555)</f>
        <v>#DIV/0!</v>
      </c>
      <c r="AO555" s="336" t="e">
        <f>SUM($Q$10:AB555)</f>
        <v>#DIV/0!</v>
      </c>
      <c r="AP555" s="287"/>
      <c r="AQ555" s="63"/>
      <c r="AR555" s="63"/>
      <c r="AS555" s="63"/>
      <c r="AT555" s="63"/>
      <c r="AU555" s="63"/>
      <c r="AV555" s="63"/>
      <c r="AW555" s="63"/>
      <c r="AX555" s="138"/>
      <c r="AY555" s="138"/>
      <c r="AZ555" s="138"/>
      <c r="BA555" s="138"/>
      <c r="BB555" s="138"/>
      <c r="BC555" s="138"/>
      <c r="BD555" s="138"/>
      <c r="BE555" s="138"/>
      <c r="BF555" s="138"/>
      <c r="BG555" s="138"/>
      <c r="BH555" s="138"/>
      <c r="BI555" s="138"/>
      <c r="BJ555" s="138"/>
      <c r="BK555" s="138"/>
      <c r="BL555" s="138"/>
      <c r="BM555" s="7"/>
    </row>
    <row r="556" spans="1:67" s="52" customFormat="1" ht="20.100000000000001" customHeight="1" x14ac:dyDescent="0.25">
      <c r="A556" s="39"/>
      <c r="B556" s="65"/>
      <c r="C556" s="44" t="s">
        <v>71</v>
      </c>
      <c r="D556" s="63">
        <f>+D553+1</f>
        <v>183</v>
      </c>
      <c r="E556" s="63">
        <v>28</v>
      </c>
      <c r="F556" s="63">
        <v>12</v>
      </c>
      <c r="G556" s="65" t="s">
        <v>588</v>
      </c>
      <c r="H556" s="126">
        <v>0.23300000000000001</v>
      </c>
      <c r="I556" s="64"/>
      <c r="J556" s="64"/>
      <c r="K556" s="64" t="s">
        <v>121</v>
      </c>
      <c r="L556" s="72" t="s">
        <v>78</v>
      </c>
      <c r="M556" s="63" t="s">
        <v>302</v>
      </c>
      <c r="N556" s="63" t="s">
        <v>351</v>
      </c>
      <c r="O556" s="63" t="s">
        <v>353</v>
      </c>
      <c r="P556" s="126" t="s">
        <v>12</v>
      </c>
      <c r="Q556" s="296">
        <f>(+$H$558/4)/3</f>
        <v>5.8250000000000003E-2</v>
      </c>
      <c r="R556" s="296">
        <f>(+$H$558/4)/3</f>
        <v>5.8250000000000003E-2</v>
      </c>
      <c r="S556" s="338">
        <f>(+$H$558/4)/3</f>
        <v>5.8250000000000003E-2</v>
      </c>
      <c r="T556" s="353">
        <f>(+$H$558/4)/3</f>
        <v>5.8250000000000003E-2</v>
      </c>
      <c r="U556" s="63"/>
      <c r="V556" s="63"/>
      <c r="W556" s="63"/>
      <c r="X556" s="63"/>
      <c r="Y556" s="63"/>
      <c r="Z556" s="63"/>
      <c r="AA556" s="63"/>
      <c r="AB556" s="416"/>
      <c r="AC556" s="276">
        <f>SUM(Q556:X556)</f>
        <v>0.23300000000000001</v>
      </c>
      <c r="AD556" s="335" t="e">
        <f>+#REF!</f>
        <v>#REF!</v>
      </c>
      <c r="AE556" s="315">
        <f>SUM($Q$10:R556)</f>
        <v>55120.564885525069</v>
      </c>
      <c r="AF556" s="315">
        <f>SUM($Q$10:S556)</f>
        <v>93913.70031421179</v>
      </c>
      <c r="AG556" s="315" t="e">
        <f>SUM($Q$10:T556)</f>
        <v>#DIV/0!</v>
      </c>
      <c r="AH556" s="315" t="e">
        <f>SUM($Q$10:U556)</f>
        <v>#DIV/0!</v>
      </c>
      <c r="AI556" s="315" t="e">
        <f>SUM($Q$10:V556)</f>
        <v>#DIV/0!</v>
      </c>
      <c r="AJ556" s="315" t="e">
        <f>SUM($Q$10:W556)</f>
        <v>#DIV/0!</v>
      </c>
      <c r="AK556" s="315" t="e">
        <f>SUM($Q$10:X556)</f>
        <v>#DIV/0!</v>
      </c>
      <c r="AL556" s="315" t="e">
        <f>SUM($Q$10:Y556)</f>
        <v>#DIV/0!</v>
      </c>
      <c r="AM556" s="315" t="e">
        <f>SUM($Q$10:Z556)</f>
        <v>#DIV/0!</v>
      </c>
      <c r="AN556" s="315" t="e">
        <f>SUM($Q$10:AA556)</f>
        <v>#DIV/0!</v>
      </c>
      <c r="AO556" s="336" t="e">
        <f>SUM($Q$10:AB556)</f>
        <v>#DIV/0!</v>
      </c>
      <c r="AP556" s="287"/>
      <c r="AQ556" s="63"/>
      <c r="AR556" s="63"/>
      <c r="AS556" s="63"/>
      <c r="AT556" s="63"/>
      <c r="AU556" s="63"/>
      <c r="AV556" s="63"/>
      <c r="AW556" s="63"/>
      <c r="AX556" s="138"/>
      <c r="AY556" s="138"/>
      <c r="AZ556" s="138"/>
      <c r="BA556" s="138"/>
      <c r="BB556" s="138"/>
      <c r="BC556" s="138"/>
      <c r="BD556" s="138"/>
      <c r="BE556" s="138"/>
      <c r="BF556" s="138"/>
      <c r="BG556" s="138"/>
      <c r="BH556" s="138"/>
      <c r="BI556" s="138"/>
      <c r="BJ556" s="138"/>
      <c r="BK556" s="138"/>
      <c r="BL556" s="138"/>
      <c r="BM556" s="7"/>
    </row>
    <row r="557" spans="1:67" s="52" customFormat="1" ht="20.100000000000001" customHeight="1" x14ac:dyDescent="0.25">
      <c r="A557" s="39"/>
      <c r="B557" s="65"/>
      <c r="C557" s="44" t="s">
        <v>71</v>
      </c>
      <c r="D557" s="65"/>
      <c r="E557" s="65"/>
      <c r="F557" s="63"/>
      <c r="G557" s="65" t="s">
        <v>588</v>
      </c>
      <c r="H557" s="74"/>
      <c r="I557" s="64"/>
      <c r="J557" s="64"/>
      <c r="K557" s="64" t="s">
        <v>121</v>
      </c>
      <c r="L557" s="72" t="s">
        <v>78</v>
      </c>
      <c r="M557" s="63" t="s">
        <v>302</v>
      </c>
      <c r="N557" s="63" t="s">
        <v>351</v>
      </c>
      <c r="O557" s="63" t="s">
        <v>353</v>
      </c>
      <c r="P557" s="126" t="s">
        <v>13</v>
      </c>
      <c r="Q557" s="296">
        <f>(+$H$558/4)/3</f>
        <v>5.8250000000000003E-2</v>
      </c>
      <c r="R557" s="296">
        <f>(+$H$558/4)/3</f>
        <v>5.8250000000000003E-2</v>
      </c>
      <c r="S557" s="296">
        <f>(+$H$558/4)/3</f>
        <v>5.8250000000000003E-2</v>
      </c>
      <c r="T557" s="344"/>
      <c r="U557" s="121"/>
      <c r="V557" s="121"/>
      <c r="W557" s="121"/>
      <c r="X557" s="121"/>
      <c r="Y557" s="121"/>
      <c r="Z557" s="121"/>
      <c r="AA557" s="121"/>
      <c r="AB557" s="345"/>
      <c r="AC557" s="276">
        <f>SUM(Q557:AB557)</f>
        <v>0.17475000000000002</v>
      </c>
      <c r="AD557" s="335">
        <f t="shared" si="1940"/>
        <v>5.8250000000000003E-2</v>
      </c>
      <c r="AE557" s="315">
        <f>SUM($Q$11:R557)</f>
        <v>55120.681385525073</v>
      </c>
      <c r="AF557" s="315">
        <f>SUM($Q$11:S557)</f>
        <v>93913.875064211796</v>
      </c>
      <c r="AG557" s="315" t="e">
        <f>SUM($Q$11:T557)</f>
        <v>#DIV/0!</v>
      </c>
      <c r="AH557" s="315" t="e">
        <f>SUM($Q$11:U557)</f>
        <v>#DIV/0!</v>
      </c>
      <c r="AI557" s="315" t="e">
        <f>SUM($Q$11:V557)</f>
        <v>#DIV/0!</v>
      </c>
      <c r="AJ557" s="315" t="e">
        <f>SUM($Q$11:W557)</f>
        <v>#DIV/0!</v>
      </c>
      <c r="AK557" s="315" t="e">
        <f>SUM($Q$11:X557)</f>
        <v>#DIV/0!</v>
      </c>
      <c r="AL557" s="315" t="e">
        <f>SUM($Q$11:Y557)</f>
        <v>#DIV/0!</v>
      </c>
      <c r="AM557" s="315" t="e">
        <f>SUM($Q$11:Z557)</f>
        <v>#DIV/0!</v>
      </c>
      <c r="AN557" s="315" t="e">
        <f>SUM($Q$11:AA557)</f>
        <v>#DIV/0!</v>
      </c>
      <c r="AO557" s="336" t="e">
        <f>SUM($Q$11:AB557)</f>
        <v>#DIV/0!</v>
      </c>
      <c r="AP557" s="414" t="s">
        <v>592</v>
      </c>
      <c r="AQ557" s="297" t="s">
        <v>590</v>
      </c>
      <c r="AR557" s="297" t="s">
        <v>592</v>
      </c>
      <c r="AS557" s="297" t="s">
        <v>590</v>
      </c>
      <c r="AT557" s="297" t="s">
        <v>592</v>
      </c>
      <c r="AU557" s="297" t="s">
        <v>590</v>
      </c>
      <c r="AV557" s="63"/>
      <c r="AW557" s="63"/>
      <c r="AX557" s="138"/>
      <c r="AY557" s="138"/>
      <c r="AZ557" s="138"/>
      <c r="BA557" s="138"/>
      <c r="BB557" s="138"/>
      <c r="BC557" s="138"/>
      <c r="BD557" s="138"/>
      <c r="BE557" s="138"/>
      <c r="BF557" s="138"/>
      <c r="BG557" s="138"/>
      <c r="BH557" s="138"/>
      <c r="BI557" s="138"/>
      <c r="BJ557" s="138"/>
      <c r="BK557" s="138"/>
      <c r="BL557" s="138"/>
      <c r="BM557" s="212"/>
      <c r="BN557" s="222"/>
      <c r="BO557" s="222"/>
    </row>
    <row r="558" spans="1:67" s="52" customFormat="1" ht="20.100000000000001" customHeight="1" thickBot="1" x14ac:dyDescent="0.3">
      <c r="A558" s="91"/>
      <c r="B558" s="113"/>
      <c r="C558" s="199" t="s">
        <v>71</v>
      </c>
      <c r="D558" s="113"/>
      <c r="E558" s="113"/>
      <c r="F558" s="109"/>
      <c r="G558" s="113" t="s">
        <v>588</v>
      </c>
      <c r="H558" s="219">
        <f>SUM(H550:H556)</f>
        <v>0.69900000000000007</v>
      </c>
      <c r="I558" s="114"/>
      <c r="J558" s="114"/>
      <c r="K558" s="114" t="s">
        <v>121</v>
      </c>
      <c r="L558" s="220" t="s">
        <v>78</v>
      </c>
      <c r="M558" s="109" t="s">
        <v>302</v>
      </c>
      <c r="N558" s="109" t="s">
        <v>351</v>
      </c>
      <c r="O558" s="109" t="s">
        <v>353</v>
      </c>
      <c r="P558" s="341" t="s">
        <v>14</v>
      </c>
      <c r="Q558" s="270">
        <f>+Q557/Q556</f>
        <v>1</v>
      </c>
      <c r="R558" s="270">
        <f t="shared" ref="R558:AB558" si="1954">+R557/R556</f>
        <v>1</v>
      </c>
      <c r="S558" s="271">
        <f t="shared" si="1954"/>
        <v>1</v>
      </c>
      <c r="T558" s="342">
        <f t="shared" si="1954"/>
        <v>0</v>
      </c>
      <c r="U558" s="278" t="e">
        <f t="shared" si="1954"/>
        <v>#DIV/0!</v>
      </c>
      <c r="V558" s="278" t="e">
        <f t="shared" si="1954"/>
        <v>#DIV/0!</v>
      </c>
      <c r="W558" s="278" t="e">
        <f t="shared" si="1954"/>
        <v>#DIV/0!</v>
      </c>
      <c r="X558" s="278" t="e">
        <f t="shared" si="1954"/>
        <v>#DIV/0!</v>
      </c>
      <c r="Y558" s="278" t="e">
        <f t="shared" si="1954"/>
        <v>#DIV/0!</v>
      </c>
      <c r="Z558" s="278" t="e">
        <f t="shared" si="1954"/>
        <v>#DIV/0!</v>
      </c>
      <c r="AA558" s="278" t="e">
        <f t="shared" si="1954"/>
        <v>#DIV/0!</v>
      </c>
      <c r="AB558" s="343" t="e">
        <f t="shared" si="1954"/>
        <v>#DIV/0!</v>
      </c>
      <c r="AC558" s="277">
        <f>+AC557/AC556</f>
        <v>0.75</v>
      </c>
      <c r="AD558" s="335">
        <f t="shared" si="1940"/>
        <v>1</v>
      </c>
      <c r="AE558" s="315">
        <f>SUM($Q$10:R558)</f>
        <v>55122.681385525073</v>
      </c>
      <c r="AF558" s="315">
        <f>SUM($Q$10:S558)</f>
        <v>93916.875064211796</v>
      </c>
      <c r="AG558" s="315" t="e">
        <f>SUM($Q$10:T558)</f>
        <v>#DIV/0!</v>
      </c>
      <c r="AH558" s="315" t="e">
        <f>SUM($Q$10:U558)</f>
        <v>#DIV/0!</v>
      </c>
      <c r="AI558" s="315" t="e">
        <f>SUM($Q$10:V558)</f>
        <v>#DIV/0!</v>
      </c>
      <c r="AJ558" s="315" t="e">
        <f>SUM($Q$10:W558)</f>
        <v>#DIV/0!</v>
      </c>
      <c r="AK558" s="315" t="e">
        <f>SUM($Q$10:X558)</f>
        <v>#DIV/0!</v>
      </c>
      <c r="AL558" s="315" t="e">
        <f>SUM($Q$10:Y558)</f>
        <v>#DIV/0!</v>
      </c>
      <c r="AM558" s="315" t="e">
        <f>SUM($Q$10:Z558)</f>
        <v>#DIV/0!</v>
      </c>
      <c r="AN558" s="315" t="e">
        <f>SUM($Q$10:AA558)</f>
        <v>#DIV/0!</v>
      </c>
      <c r="AO558" s="336" t="e">
        <f>SUM($Q$10:AB558)</f>
        <v>#DIV/0!</v>
      </c>
      <c r="AP558" s="379"/>
      <c r="AQ558" s="109"/>
      <c r="AR558" s="109"/>
      <c r="AS558" s="109"/>
      <c r="AT558" s="109"/>
      <c r="AU558" s="109"/>
      <c r="AV558" s="109"/>
      <c r="AW558" s="109"/>
      <c r="AX558" s="92"/>
      <c r="AY558" s="92"/>
      <c r="AZ558" s="92"/>
      <c r="BA558" s="92"/>
      <c r="BB558" s="92"/>
      <c r="BC558" s="92"/>
      <c r="BD558" s="92"/>
      <c r="BE558" s="92"/>
      <c r="BF558" s="92"/>
      <c r="BG558" s="92"/>
      <c r="BH558" s="92"/>
      <c r="BI558" s="92"/>
      <c r="BJ558" s="92"/>
      <c r="BK558" s="92"/>
      <c r="BL558" s="92"/>
      <c r="BM558" s="202"/>
    </row>
    <row r="559" spans="1:67" ht="20.100000000000001" customHeight="1" x14ac:dyDescent="0.25">
      <c r="A559" s="104"/>
      <c r="B559" s="111" t="s">
        <v>100</v>
      </c>
      <c r="C559" s="105"/>
      <c r="D559" s="63">
        <f>+D556+1</f>
        <v>184</v>
      </c>
      <c r="E559" s="107">
        <v>3</v>
      </c>
      <c r="F559" s="107">
        <v>8</v>
      </c>
      <c r="G559" s="111" t="s">
        <v>229</v>
      </c>
      <c r="H559" s="171">
        <v>1</v>
      </c>
      <c r="I559" s="106" t="s">
        <v>43</v>
      </c>
      <c r="J559" s="106" t="s">
        <v>104</v>
      </c>
      <c r="K559" s="106" t="s">
        <v>133</v>
      </c>
      <c r="L559" s="215" t="s">
        <v>1186</v>
      </c>
      <c r="M559" s="107" t="s">
        <v>300</v>
      </c>
      <c r="N559" s="107" t="s">
        <v>336</v>
      </c>
      <c r="O559" s="107" t="s">
        <v>358</v>
      </c>
      <c r="P559" s="272" t="s">
        <v>12</v>
      </c>
      <c r="Q559" s="216">
        <v>0.03</v>
      </c>
      <c r="R559" s="216">
        <v>0.03</v>
      </c>
      <c r="S559" s="216">
        <v>0.04</v>
      </c>
      <c r="T559" s="125">
        <v>0.05</v>
      </c>
      <c r="U559" s="125">
        <v>0.25</v>
      </c>
      <c r="V559" s="125">
        <v>0.35</v>
      </c>
      <c r="W559" s="125">
        <v>0.25</v>
      </c>
      <c r="X559" s="125">
        <v>0</v>
      </c>
      <c r="Y559" s="125">
        <v>0</v>
      </c>
      <c r="Z559" s="129">
        <v>0</v>
      </c>
      <c r="AA559" s="125">
        <v>0</v>
      </c>
      <c r="AB559" s="125">
        <v>0</v>
      </c>
      <c r="AC559" s="380">
        <f>SUM(Q559:AB559)</f>
        <v>1</v>
      </c>
      <c r="AD559" s="294">
        <f t="shared" si="1940"/>
        <v>0.03</v>
      </c>
      <c r="AE559" s="315">
        <f>SUM($Q$10:R559)</f>
        <v>55122.741385525071</v>
      </c>
      <c r="AF559" s="315">
        <f>SUM($Q$10:S559)</f>
        <v>93916.975064211787</v>
      </c>
      <c r="AG559" s="315" t="e">
        <f>SUM($Q$10:T559)</f>
        <v>#DIV/0!</v>
      </c>
      <c r="AH559" s="315" t="e">
        <f>SUM($Q$10:U559)</f>
        <v>#DIV/0!</v>
      </c>
      <c r="AI559" s="315" t="e">
        <f>SUM($Q$10:V559)</f>
        <v>#DIV/0!</v>
      </c>
      <c r="AJ559" s="315" t="e">
        <f>SUM($Q$10:W559)</f>
        <v>#DIV/0!</v>
      </c>
      <c r="AK559" s="315" t="e">
        <f>SUM($Q$10:X559)</f>
        <v>#DIV/0!</v>
      </c>
      <c r="AL559" s="315" t="e">
        <f>SUM($Q$10:Y559)</f>
        <v>#DIV/0!</v>
      </c>
      <c r="AM559" s="315" t="e">
        <f>SUM($Q$10:Z559)</f>
        <v>#DIV/0!</v>
      </c>
      <c r="AN559" s="315" t="e">
        <f>SUM($Q$10:AA559)</f>
        <v>#DIV/0!</v>
      </c>
      <c r="AO559" s="315" t="e">
        <f>SUM($Q$10:AB559)</f>
        <v>#DIV/0!</v>
      </c>
      <c r="AP559" s="107"/>
      <c r="AQ559" s="107"/>
      <c r="AR559" s="107"/>
      <c r="AS559" s="107"/>
      <c r="AT559" s="107"/>
      <c r="AU559" s="107"/>
      <c r="AV559" s="107"/>
      <c r="AW559" s="107"/>
      <c r="AX559" s="105"/>
      <c r="AY559" s="105"/>
      <c r="AZ559" s="105"/>
      <c r="BA559" s="105"/>
      <c r="BB559" s="105"/>
      <c r="BC559" s="105"/>
      <c r="BD559" s="105"/>
      <c r="BE559" s="105"/>
      <c r="BF559" s="105"/>
      <c r="BG559" s="105"/>
      <c r="BH559" s="105"/>
      <c r="BI559" s="105"/>
      <c r="BJ559" s="105"/>
      <c r="BK559" s="105"/>
      <c r="BL559" s="105"/>
      <c r="BM559" s="198"/>
      <c r="BN559" s="26"/>
    </row>
    <row r="560" spans="1:67" s="52" customFormat="1" ht="20.100000000000001" customHeight="1" x14ac:dyDescent="0.25">
      <c r="A560" s="39"/>
      <c r="B560" s="65"/>
      <c r="C560" s="138"/>
      <c r="D560" s="63"/>
      <c r="E560" s="63"/>
      <c r="F560" s="63"/>
      <c r="G560" s="65" t="s">
        <v>229</v>
      </c>
      <c r="H560" s="74"/>
      <c r="I560" s="64"/>
      <c r="J560" s="64"/>
      <c r="K560" s="64" t="s">
        <v>133</v>
      </c>
      <c r="L560" s="215" t="s">
        <v>1186</v>
      </c>
      <c r="M560" s="63" t="s">
        <v>300</v>
      </c>
      <c r="N560" s="63" t="s">
        <v>336</v>
      </c>
      <c r="O560" s="63" t="s">
        <v>358</v>
      </c>
      <c r="P560" s="126" t="s">
        <v>13</v>
      </c>
      <c r="Q560" s="125">
        <v>0.03</v>
      </c>
      <c r="R560" s="125">
        <v>0.03</v>
      </c>
      <c r="S560" s="125">
        <v>0.04</v>
      </c>
      <c r="T560" s="124"/>
      <c r="U560" s="124"/>
      <c r="V560" s="124"/>
      <c r="W560" s="124"/>
      <c r="X560" s="124"/>
      <c r="Y560" s="124"/>
      <c r="Z560" s="367"/>
      <c r="AA560" s="124"/>
      <c r="AB560" s="124"/>
      <c r="AC560" s="295">
        <f>SUM(Q560:AB560)</f>
        <v>0.1</v>
      </c>
      <c r="AD560" s="294">
        <f t="shared" si="1940"/>
        <v>0.03</v>
      </c>
      <c r="AE560" s="315">
        <f>SUM($Q$11:R560)</f>
        <v>55122.801385525068</v>
      </c>
      <c r="AF560" s="315">
        <f>SUM($Q$11:S560)</f>
        <v>93917.075064211778</v>
      </c>
      <c r="AG560" s="315" t="e">
        <f>SUM($Q$11:T560)</f>
        <v>#DIV/0!</v>
      </c>
      <c r="AH560" s="315" t="e">
        <f>SUM($Q$11:U560)</f>
        <v>#DIV/0!</v>
      </c>
      <c r="AI560" s="315" t="e">
        <f>SUM($Q$11:V560)</f>
        <v>#DIV/0!</v>
      </c>
      <c r="AJ560" s="315" t="e">
        <f>SUM($Q$11:W560)</f>
        <v>#DIV/0!</v>
      </c>
      <c r="AK560" s="315" t="e">
        <f>SUM($Q$11:X560)</f>
        <v>#DIV/0!</v>
      </c>
      <c r="AL560" s="315" t="e">
        <f>SUM($Q$11:Y560)</f>
        <v>#DIV/0!</v>
      </c>
      <c r="AM560" s="315" t="e">
        <f>SUM($Q$11:Z560)</f>
        <v>#DIV/0!</v>
      </c>
      <c r="AN560" s="315" t="e">
        <f>SUM($Q$11:AA560)</f>
        <v>#DIV/0!</v>
      </c>
      <c r="AO560" s="315" t="e">
        <f>SUM($Q$11:AB560)</f>
        <v>#DIV/0!</v>
      </c>
      <c r="AP560" s="63" t="s">
        <v>717</v>
      </c>
      <c r="AQ560" s="63" t="s">
        <v>1183</v>
      </c>
      <c r="AR560" s="63" t="s">
        <v>717</v>
      </c>
      <c r="AS560" s="63" t="s">
        <v>1183</v>
      </c>
      <c r="AT560" s="63" t="s">
        <v>717</v>
      </c>
      <c r="AU560" s="63" t="s">
        <v>1183</v>
      </c>
      <c r="AV560" s="63"/>
      <c r="AW560" s="63"/>
      <c r="AX560" s="138"/>
      <c r="AY560" s="138"/>
      <c r="AZ560" s="138"/>
      <c r="BA560" s="138"/>
      <c r="BB560" s="138"/>
      <c r="BC560" s="138"/>
      <c r="BD560" s="138"/>
      <c r="BE560" s="138"/>
      <c r="BF560" s="138"/>
      <c r="BG560" s="138"/>
      <c r="BH560" s="138"/>
      <c r="BI560" s="138"/>
      <c r="BJ560" s="138"/>
      <c r="BK560" s="138"/>
      <c r="BL560" s="138"/>
      <c r="BM560" s="7"/>
    </row>
    <row r="561" spans="1:66" s="52" customFormat="1" ht="20.100000000000001" customHeight="1" x14ac:dyDescent="0.25">
      <c r="A561" s="39"/>
      <c r="B561" s="65"/>
      <c r="C561" s="138"/>
      <c r="D561" s="63"/>
      <c r="E561" s="63"/>
      <c r="F561" s="63"/>
      <c r="G561" s="65" t="s">
        <v>229</v>
      </c>
      <c r="H561" s="74"/>
      <c r="I561" s="64"/>
      <c r="J561" s="64"/>
      <c r="K561" s="64" t="s">
        <v>133</v>
      </c>
      <c r="L561" s="215" t="s">
        <v>1186</v>
      </c>
      <c r="M561" s="63" t="s">
        <v>300</v>
      </c>
      <c r="N561" s="63" t="s">
        <v>336</v>
      </c>
      <c r="O561" s="63" t="s">
        <v>358</v>
      </c>
      <c r="P561" s="126" t="s">
        <v>14</v>
      </c>
      <c r="Q561" s="317">
        <v>1</v>
      </c>
      <c r="R561" s="317">
        <v>1</v>
      </c>
      <c r="S561" s="278">
        <f t="shared" ref="S561:W561" si="1955">+S560/S559</f>
        <v>1</v>
      </c>
      <c r="T561" s="317">
        <f t="shared" si="1955"/>
        <v>0</v>
      </c>
      <c r="U561" s="317">
        <f t="shared" si="1955"/>
        <v>0</v>
      </c>
      <c r="V561" s="317">
        <f t="shared" si="1955"/>
        <v>0</v>
      </c>
      <c r="W561" s="317">
        <f t="shared" si="1955"/>
        <v>0</v>
      </c>
      <c r="X561" s="317">
        <f t="shared" ref="X561:AB561" si="1956">IFERROR(X560/X559,0)</f>
        <v>0</v>
      </c>
      <c r="Y561" s="317">
        <f t="shared" si="1956"/>
        <v>0</v>
      </c>
      <c r="Z561" s="317">
        <f t="shared" si="1956"/>
        <v>0</v>
      </c>
      <c r="AA561" s="317">
        <f t="shared" si="1956"/>
        <v>0</v>
      </c>
      <c r="AB561" s="317">
        <f t="shared" si="1956"/>
        <v>0</v>
      </c>
      <c r="AC561" s="278">
        <f>+AC560/AC559</f>
        <v>0.1</v>
      </c>
      <c r="AD561" s="294">
        <f t="shared" si="1940"/>
        <v>1</v>
      </c>
      <c r="AE561" s="315">
        <f>SUM($Q$10:R561)</f>
        <v>55124.801385525068</v>
      </c>
      <c r="AF561" s="315">
        <f>SUM($Q$10:S561)</f>
        <v>93920.075064211778</v>
      </c>
      <c r="AG561" s="315" t="e">
        <f>SUM($Q$10:T561)</f>
        <v>#DIV/0!</v>
      </c>
      <c r="AH561" s="315" t="e">
        <f>SUM($Q$10:U561)</f>
        <v>#DIV/0!</v>
      </c>
      <c r="AI561" s="315" t="e">
        <f>SUM($Q$10:V561)</f>
        <v>#DIV/0!</v>
      </c>
      <c r="AJ561" s="315" t="e">
        <f>SUM($Q$10:W561)</f>
        <v>#DIV/0!</v>
      </c>
      <c r="AK561" s="315" t="e">
        <f>SUM($Q$10:X561)</f>
        <v>#DIV/0!</v>
      </c>
      <c r="AL561" s="315" t="e">
        <f>SUM($Q$10:Y561)</f>
        <v>#DIV/0!</v>
      </c>
      <c r="AM561" s="315" t="e">
        <f>SUM($Q$10:Z561)</f>
        <v>#DIV/0!</v>
      </c>
      <c r="AN561" s="315" t="e">
        <f>SUM($Q$10:AA561)</f>
        <v>#DIV/0!</v>
      </c>
      <c r="AO561" s="315" t="e">
        <f>SUM($Q$10:AB561)</f>
        <v>#DIV/0!</v>
      </c>
      <c r="AP561" s="63"/>
      <c r="AQ561" s="63"/>
      <c r="AR561" s="63"/>
      <c r="AS561" s="63"/>
      <c r="AT561" s="63"/>
      <c r="AU561" s="63"/>
      <c r="AV561" s="63"/>
      <c r="AW561" s="63"/>
      <c r="AX561" s="138"/>
      <c r="AY561" s="138"/>
      <c r="AZ561" s="138"/>
      <c r="BA561" s="138"/>
      <c r="BB561" s="138"/>
      <c r="BC561" s="138"/>
      <c r="BD561" s="138"/>
      <c r="BE561" s="138"/>
      <c r="BF561" s="138"/>
      <c r="BG561" s="138"/>
      <c r="BH561" s="138"/>
      <c r="BI561" s="138"/>
      <c r="BJ561" s="138"/>
      <c r="BK561" s="138"/>
      <c r="BL561" s="138"/>
      <c r="BM561" s="7"/>
    </row>
    <row r="562" spans="1:66" ht="20.100000000000001" customHeight="1" x14ac:dyDescent="0.25">
      <c r="A562" s="39"/>
      <c r="B562" s="65" t="s">
        <v>100</v>
      </c>
      <c r="C562" s="138"/>
      <c r="D562" s="63">
        <f>+D559+1</f>
        <v>185</v>
      </c>
      <c r="E562" s="63">
        <v>4</v>
      </c>
      <c r="F562" s="63">
        <v>9</v>
      </c>
      <c r="G562" s="65" t="s">
        <v>230</v>
      </c>
      <c r="H562" s="74">
        <v>1</v>
      </c>
      <c r="I562" s="64" t="s">
        <v>53</v>
      </c>
      <c r="J562" s="64" t="s">
        <v>111</v>
      </c>
      <c r="K562" s="64" t="s">
        <v>133</v>
      </c>
      <c r="L562" s="65" t="s">
        <v>1187</v>
      </c>
      <c r="M562" s="63" t="s">
        <v>300</v>
      </c>
      <c r="N562" s="63" t="s">
        <v>336</v>
      </c>
      <c r="O562" s="63" t="s">
        <v>358</v>
      </c>
      <c r="P562" s="126" t="s">
        <v>12</v>
      </c>
      <c r="Q562" s="125">
        <v>0</v>
      </c>
      <c r="R562" s="125">
        <v>0</v>
      </c>
      <c r="S562" s="125">
        <v>0</v>
      </c>
      <c r="T562" s="125">
        <v>0</v>
      </c>
      <c r="U562" s="125">
        <v>0</v>
      </c>
      <c r="V562" s="125">
        <v>0</v>
      </c>
      <c r="W562" s="125">
        <v>0.5</v>
      </c>
      <c r="X562" s="125">
        <v>0.5</v>
      </c>
      <c r="Y562" s="125">
        <v>0</v>
      </c>
      <c r="Z562" s="129">
        <v>0</v>
      </c>
      <c r="AA562" s="125">
        <v>0</v>
      </c>
      <c r="AB562" s="125">
        <v>0</v>
      </c>
      <c r="AC562" s="295">
        <f>SUM(Q562:AB562)</f>
        <v>1</v>
      </c>
      <c r="AD562" s="294">
        <f t="shared" si="1940"/>
        <v>0</v>
      </c>
      <c r="AE562" s="315">
        <f>SUM($Q$10:R562)</f>
        <v>55124.801385525068</v>
      </c>
      <c r="AF562" s="315">
        <f>SUM($Q$10:S562)</f>
        <v>93920.075064211778</v>
      </c>
      <c r="AG562" s="315" t="e">
        <f>SUM($Q$10:T562)</f>
        <v>#DIV/0!</v>
      </c>
      <c r="AH562" s="315" t="e">
        <f>SUM($Q$10:U562)</f>
        <v>#DIV/0!</v>
      </c>
      <c r="AI562" s="315" t="e">
        <f>SUM($Q$10:V562)</f>
        <v>#DIV/0!</v>
      </c>
      <c r="AJ562" s="315" t="e">
        <f>SUM($Q$10:W562)</f>
        <v>#DIV/0!</v>
      </c>
      <c r="AK562" s="315" t="e">
        <f>SUM($Q$10:X562)</f>
        <v>#DIV/0!</v>
      </c>
      <c r="AL562" s="315" t="e">
        <f>SUM($Q$10:Y562)</f>
        <v>#DIV/0!</v>
      </c>
      <c r="AM562" s="315" t="e">
        <f>SUM($Q$10:Z562)</f>
        <v>#DIV/0!</v>
      </c>
      <c r="AN562" s="315" t="e">
        <f>SUM($Q$10:AA562)</f>
        <v>#DIV/0!</v>
      </c>
      <c r="AO562" s="315" t="e">
        <f>SUM($Q$10:AB562)</f>
        <v>#DIV/0!</v>
      </c>
      <c r="AP562" s="63"/>
      <c r="AQ562" s="63"/>
      <c r="AR562" s="63"/>
      <c r="AS562" s="63"/>
      <c r="AT562" s="63"/>
      <c r="AU562" s="63"/>
      <c r="AV562" s="63"/>
      <c r="AW562" s="63"/>
      <c r="AX562" s="138"/>
      <c r="AY562" s="138"/>
      <c r="AZ562" s="138"/>
      <c r="BA562" s="138"/>
      <c r="BB562" s="138"/>
      <c r="BC562" s="138"/>
      <c r="BD562" s="138"/>
      <c r="BE562" s="138"/>
      <c r="BF562" s="138"/>
      <c r="BG562" s="138"/>
      <c r="BH562" s="138"/>
      <c r="BI562" s="138"/>
      <c r="BJ562" s="138"/>
      <c r="BK562" s="138"/>
      <c r="BL562" s="138"/>
      <c r="BM562" s="7"/>
      <c r="BN562" s="26"/>
    </row>
    <row r="563" spans="1:66" s="52" customFormat="1" ht="20.100000000000001" customHeight="1" x14ac:dyDescent="0.25">
      <c r="A563" s="39"/>
      <c r="B563" s="65"/>
      <c r="C563" s="138"/>
      <c r="D563" s="63"/>
      <c r="E563" s="63"/>
      <c r="F563" s="63"/>
      <c r="G563" s="65" t="s">
        <v>230</v>
      </c>
      <c r="H563" s="74"/>
      <c r="I563" s="64"/>
      <c r="J563" s="64"/>
      <c r="K563" s="64" t="s">
        <v>133</v>
      </c>
      <c r="L563" s="65" t="s">
        <v>1187</v>
      </c>
      <c r="M563" s="63" t="s">
        <v>300</v>
      </c>
      <c r="N563" s="63" t="s">
        <v>336</v>
      </c>
      <c r="O563" s="63" t="s">
        <v>358</v>
      </c>
      <c r="P563" s="126" t="s">
        <v>13</v>
      </c>
      <c r="Q563" s="125">
        <v>0</v>
      </c>
      <c r="R563" s="125">
        <v>0</v>
      </c>
      <c r="S563" s="125">
        <v>0</v>
      </c>
      <c r="T563" s="124"/>
      <c r="U563" s="124"/>
      <c r="V563" s="124"/>
      <c r="W563" s="124"/>
      <c r="X563" s="124"/>
      <c r="Y563" s="124"/>
      <c r="Z563" s="367"/>
      <c r="AA563" s="124"/>
      <c r="AB563" s="124"/>
      <c r="AC563" s="295">
        <f>SUM(Q563:AB563)</f>
        <v>0</v>
      </c>
      <c r="AD563" s="294">
        <f t="shared" si="1940"/>
        <v>0</v>
      </c>
      <c r="AE563" s="315">
        <f>SUM($Q$11:R563)</f>
        <v>55124.801385525068</v>
      </c>
      <c r="AF563" s="315">
        <f>SUM($Q$11:S563)</f>
        <v>93920.075064211778</v>
      </c>
      <c r="AG563" s="315" t="e">
        <f>SUM($Q$11:T563)</f>
        <v>#DIV/0!</v>
      </c>
      <c r="AH563" s="315" t="e">
        <f>SUM($Q$11:U563)</f>
        <v>#DIV/0!</v>
      </c>
      <c r="AI563" s="315" t="e">
        <f>SUM($Q$11:V563)</f>
        <v>#DIV/0!</v>
      </c>
      <c r="AJ563" s="315" t="e">
        <f>SUM($Q$11:W563)</f>
        <v>#DIV/0!</v>
      </c>
      <c r="AK563" s="315" t="e">
        <f>SUM($Q$11:X563)</f>
        <v>#DIV/0!</v>
      </c>
      <c r="AL563" s="315" t="e">
        <f>SUM($Q$11:Y563)</f>
        <v>#DIV/0!</v>
      </c>
      <c r="AM563" s="315" t="e">
        <f>SUM($Q$11:Z563)</f>
        <v>#DIV/0!</v>
      </c>
      <c r="AN563" s="315" t="e">
        <f>SUM($Q$11:AA563)</f>
        <v>#DIV/0!</v>
      </c>
      <c r="AO563" s="315" t="e">
        <f>SUM($Q$11:AB563)</f>
        <v>#DIV/0!</v>
      </c>
      <c r="AP563" s="63" t="s">
        <v>522</v>
      </c>
      <c r="AQ563" s="63" t="s">
        <v>522</v>
      </c>
      <c r="AR563" s="63" t="s">
        <v>522</v>
      </c>
      <c r="AS563" s="63" t="s">
        <v>522</v>
      </c>
      <c r="AT563" s="63" t="s">
        <v>522</v>
      </c>
      <c r="AU563" s="63" t="s">
        <v>522</v>
      </c>
      <c r="AV563" s="63"/>
      <c r="AW563" s="63"/>
      <c r="AX563" s="138"/>
      <c r="AY563" s="138"/>
      <c r="AZ563" s="138"/>
      <c r="BA563" s="138"/>
      <c r="BB563" s="138"/>
      <c r="BC563" s="138"/>
      <c r="BD563" s="138"/>
      <c r="BE563" s="138"/>
      <c r="BF563" s="138"/>
      <c r="BG563" s="138"/>
      <c r="BH563" s="138"/>
      <c r="BI563" s="138"/>
      <c r="BJ563" s="138"/>
      <c r="BK563" s="138"/>
      <c r="BL563" s="138"/>
      <c r="BM563" s="7"/>
    </row>
    <row r="564" spans="1:66" s="52" customFormat="1" ht="20.100000000000001" customHeight="1" x14ac:dyDescent="0.25">
      <c r="A564" s="39"/>
      <c r="B564" s="65"/>
      <c r="C564" s="138"/>
      <c r="D564" s="63"/>
      <c r="E564" s="63"/>
      <c r="F564" s="63"/>
      <c r="G564" s="65" t="s">
        <v>230</v>
      </c>
      <c r="H564" s="74"/>
      <c r="I564" s="64"/>
      <c r="J564" s="64"/>
      <c r="K564" s="64" t="s">
        <v>133</v>
      </c>
      <c r="L564" s="65" t="s">
        <v>1187</v>
      </c>
      <c r="M564" s="63" t="s">
        <v>300</v>
      </c>
      <c r="N564" s="63" t="s">
        <v>336</v>
      </c>
      <c r="O564" s="63" t="s">
        <v>358</v>
      </c>
      <c r="P564" s="126" t="s">
        <v>14</v>
      </c>
      <c r="Q564" s="278">
        <v>0</v>
      </c>
      <c r="R564" s="278">
        <v>0</v>
      </c>
      <c r="S564" s="278">
        <v>0</v>
      </c>
      <c r="T564" s="317">
        <f t="shared" ref="T564:AB564" si="1957">IFERROR(T563/T562,0)</f>
        <v>0</v>
      </c>
      <c r="U564" s="317">
        <f t="shared" si="1957"/>
        <v>0</v>
      </c>
      <c r="V564" s="317">
        <f t="shared" si="1957"/>
        <v>0</v>
      </c>
      <c r="W564" s="317">
        <f t="shared" si="1957"/>
        <v>0</v>
      </c>
      <c r="X564" s="317">
        <f t="shared" si="1957"/>
        <v>0</v>
      </c>
      <c r="Y564" s="317">
        <f t="shared" si="1957"/>
        <v>0</v>
      </c>
      <c r="Z564" s="317">
        <f t="shared" si="1957"/>
        <v>0</v>
      </c>
      <c r="AA564" s="317">
        <f t="shared" si="1957"/>
        <v>0</v>
      </c>
      <c r="AB564" s="317">
        <f t="shared" si="1957"/>
        <v>0</v>
      </c>
      <c r="AC564" s="278">
        <f>+AC563/AC562</f>
        <v>0</v>
      </c>
      <c r="AD564" s="294">
        <f t="shared" si="1940"/>
        <v>0</v>
      </c>
      <c r="AE564" s="315">
        <f>SUM($Q$10:R564)</f>
        <v>55124.801385525068</v>
      </c>
      <c r="AF564" s="315">
        <f>SUM($Q$10:S564)</f>
        <v>93920.075064211778</v>
      </c>
      <c r="AG564" s="315" t="e">
        <f>SUM($Q$10:T564)</f>
        <v>#DIV/0!</v>
      </c>
      <c r="AH564" s="315" t="e">
        <f>SUM($Q$10:U564)</f>
        <v>#DIV/0!</v>
      </c>
      <c r="AI564" s="315" t="e">
        <f>SUM($Q$10:V564)</f>
        <v>#DIV/0!</v>
      </c>
      <c r="AJ564" s="315" t="e">
        <f>SUM($Q$10:W564)</f>
        <v>#DIV/0!</v>
      </c>
      <c r="AK564" s="315" t="e">
        <f>SUM($Q$10:X564)</f>
        <v>#DIV/0!</v>
      </c>
      <c r="AL564" s="315" t="e">
        <f>SUM($Q$10:Y564)</f>
        <v>#DIV/0!</v>
      </c>
      <c r="AM564" s="315" t="e">
        <f>SUM($Q$10:Z564)</f>
        <v>#DIV/0!</v>
      </c>
      <c r="AN564" s="315" t="e">
        <f>SUM($Q$10:AA564)</f>
        <v>#DIV/0!</v>
      </c>
      <c r="AO564" s="315" t="e">
        <f>SUM($Q$10:AB564)</f>
        <v>#DIV/0!</v>
      </c>
      <c r="AP564" s="63"/>
      <c r="AQ564" s="63"/>
      <c r="AR564" s="63"/>
      <c r="AS564" s="63"/>
      <c r="AT564" s="63"/>
      <c r="AU564" s="63"/>
      <c r="AV564" s="63"/>
      <c r="AW564" s="63"/>
      <c r="AX564" s="138"/>
      <c r="AY564" s="138"/>
      <c r="AZ564" s="138"/>
      <c r="BA564" s="138"/>
      <c r="BB564" s="138"/>
      <c r="BC564" s="138"/>
      <c r="BD564" s="138"/>
      <c r="BE564" s="138"/>
      <c r="BF564" s="138"/>
      <c r="BG564" s="138"/>
      <c r="BH564" s="138"/>
      <c r="BI564" s="138"/>
      <c r="BJ564" s="138"/>
      <c r="BK564" s="138"/>
      <c r="BL564" s="138"/>
      <c r="BM564" s="7"/>
    </row>
    <row r="565" spans="1:66" ht="20.100000000000001" customHeight="1" x14ac:dyDescent="0.25">
      <c r="A565" s="39"/>
      <c r="B565" s="65" t="s">
        <v>100</v>
      </c>
      <c r="C565" s="138"/>
      <c r="D565" s="63">
        <f>+D562+1</f>
        <v>186</v>
      </c>
      <c r="E565" s="63">
        <v>5</v>
      </c>
      <c r="F565" s="63">
        <v>15</v>
      </c>
      <c r="G565" s="65" t="s">
        <v>231</v>
      </c>
      <c r="H565" s="74">
        <v>1</v>
      </c>
      <c r="I565" s="64" t="s">
        <v>53</v>
      </c>
      <c r="J565" s="64" t="s">
        <v>111</v>
      </c>
      <c r="K565" s="64" t="s">
        <v>133</v>
      </c>
      <c r="L565" s="65" t="s">
        <v>1034</v>
      </c>
      <c r="M565" s="63" t="s">
        <v>296</v>
      </c>
      <c r="N565" s="63" t="s">
        <v>359</v>
      </c>
      <c r="O565" s="63" t="s">
        <v>360</v>
      </c>
      <c r="P565" s="126" t="s">
        <v>12</v>
      </c>
      <c r="Q565" s="74">
        <v>0</v>
      </c>
      <c r="R565" s="74">
        <v>0</v>
      </c>
      <c r="S565" s="74">
        <v>0.05</v>
      </c>
      <c r="T565" s="74">
        <v>0.15</v>
      </c>
      <c r="U565" s="74">
        <v>0.1</v>
      </c>
      <c r="V565" s="74">
        <v>0.1</v>
      </c>
      <c r="W565" s="74">
        <v>0.1</v>
      </c>
      <c r="X565" s="74">
        <v>0.1</v>
      </c>
      <c r="Y565" s="74">
        <v>0.1</v>
      </c>
      <c r="Z565" s="74">
        <v>0.1</v>
      </c>
      <c r="AA565" s="74">
        <v>0.1</v>
      </c>
      <c r="AB565" s="74">
        <v>0.1</v>
      </c>
      <c r="AC565" s="295">
        <f>SUM(Q565:AB565)</f>
        <v>0.99999999999999989</v>
      </c>
      <c r="AD565" s="294">
        <f t="shared" si="1940"/>
        <v>0</v>
      </c>
      <c r="AE565" s="315">
        <f>SUM($Q$10:R565)</f>
        <v>55124.801385525068</v>
      </c>
      <c r="AF565" s="315">
        <f>SUM($Q$10:S565)</f>
        <v>93920.125064211781</v>
      </c>
      <c r="AG565" s="315" t="e">
        <f>SUM($Q$10:T565)</f>
        <v>#DIV/0!</v>
      </c>
      <c r="AH565" s="315" t="e">
        <f>SUM($Q$10:U565)</f>
        <v>#DIV/0!</v>
      </c>
      <c r="AI565" s="315" t="e">
        <f>SUM($Q$10:V565)</f>
        <v>#DIV/0!</v>
      </c>
      <c r="AJ565" s="315" t="e">
        <f>SUM($Q$10:W565)</f>
        <v>#DIV/0!</v>
      </c>
      <c r="AK565" s="315" t="e">
        <f>SUM($Q$10:X565)</f>
        <v>#DIV/0!</v>
      </c>
      <c r="AL565" s="315" t="e">
        <f>SUM($Q$10:Y565)</f>
        <v>#DIV/0!</v>
      </c>
      <c r="AM565" s="315" t="e">
        <f>SUM($Q$10:Z565)</f>
        <v>#DIV/0!</v>
      </c>
      <c r="AN565" s="315" t="e">
        <f>SUM($Q$10:AA565)</f>
        <v>#DIV/0!</v>
      </c>
      <c r="AO565" s="315" t="e">
        <f>SUM($Q$10:AB565)</f>
        <v>#DIV/0!</v>
      </c>
      <c r="AP565" s="63"/>
      <c r="AQ565" s="63"/>
      <c r="AR565" s="63"/>
      <c r="AS565" s="63"/>
      <c r="AT565" s="63"/>
      <c r="AU565" s="63"/>
      <c r="AV565" s="63"/>
      <c r="AW565" s="63"/>
      <c r="AX565" s="138"/>
      <c r="AY565" s="138"/>
      <c r="AZ565" s="138"/>
      <c r="BA565" s="138"/>
      <c r="BB565" s="138"/>
      <c r="BC565" s="138"/>
      <c r="BD565" s="138"/>
      <c r="BE565" s="138"/>
      <c r="BF565" s="138"/>
      <c r="BG565" s="138"/>
      <c r="BH565" s="138"/>
      <c r="BI565" s="138"/>
      <c r="BJ565" s="138"/>
      <c r="BK565" s="138"/>
      <c r="BL565" s="138"/>
      <c r="BM565" s="7"/>
      <c r="BN565" s="26"/>
    </row>
    <row r="566" spans="1:66" s="52" customFormat="1" ht="20.100000000000001" customHeight="1" x14ac:dyDescent="0.25">
      <c r="A566" s="39"/>
      <c r="B566" s="65"/>
      <c r="C566" s="138"/>
      <c r="D566" s="63"/>
      <c r="E566" s="63"/>
      <c r="F566" s="63"/>
      <c r="G566" s="65" t="s">
        <v>231</v>
      </c>
      <c r="H566" s="74"/>
      <c r="I566" s="64"/>
      <c r="J566" s="64"/>
      <c r="K566" s="64" t="s">
        <v>133</v>
      </c>
      <c r="L566" s="65" t="s">
        <v>1034</v>
      </c>
      <c r="M566" s="63" t="s">
        <v>296</v>
      </c>
      <c r="N566" s="63" t="s">
        <v>359</v>
      </c>
      <c r="O566" s="63" t="s">
        <v>360</v>
      </c>
      <c r="P566" s="126" t="s">
        <v>13</v>
      </c>
      <c r="Q566" s="74">
        <v>0</v>
      </c>
      <c r="R566" s="74">
        <v>0</v>
      </c>
      <c r="S566" s="74">
        <v>0.05</v>
      </c>
      <c r="T566" s="124"/>
      <c r="U566" s="124"/>
      <c r="V566" s="124"/>
      <c r="W566" s="124"/>
      <c r="X566" s="124"/>
      <c r="Y566" s="124"/>
      <c r="Z566" s="367"/>
      <c r="AA566" s="124"/>
      <c r="AB566" s="124"/>
      <c r="AC566" s="295">
        <f>SUM(Q566:AB566)</f>
        <v>0.05</v>
      </c>
      <c r="AD566" s="294">
        <f t="shared" si="1940"/>
        <v>0</v>
      </c>
      <c r="AE566" s="315">
        <f>SUM($Q$11:R566)</f>
        <v>55124.801385525068</v>
      </c>
      <c r="AF566" s="315">
        <f>SUM($Q$11:S566)</f>
        <v>93920.175064211784</v>
      </c>
      <c r="AG566" s="315" t="e">
        <f>SUM($Q$11:T566)</f>
        <v>#DIV/0!</v>
      </c>
      <c r="AH566" s="315" t="e">
        <f>SUM($Q$11:U566)</f>
        <v>#DIV/0!</v>
      </c>
      <c r="AI566" s="315" t="e">
        <f>SUM($Q$11:V566)</f>
        <v>#DIV/0!</v>
      </c>
      <c r="AJ566" s="315" t="e">
        <f>SUM($Q$11:W566)</f>
        <v>#DIV/0!</v>
      </c>
      <c r="AK566" s="315" t="e">
        <f>SUM($Q$11:X566)</f>
        <v>#DIV/0!</v>
      </c>
      <c r="AL566" s="315" t="e">
        <f>SUM($Q$11:Y566)</f>
        <v>#DIV/0!</v>
      </c>
      <c r="AM566" s="315" t="e">
        <f>SUM($Q$11:Z566)</f>
        <v>#DIV/0!</v>
      </c>
      <c r="AN566" s="315" t="e">
        <f>SUM($Q$11:AA566)</f>
        <v>#DIV/0!</v>
      </c>
      <c r="AO566" s="315" t="e">
        <f>SUM($Q$11:AB566)</f>
        <v>#DIV/0!</v>
      </c>
      <c r="AP566" s="63" t="s">
        <v>915</v>
      </c>
      <c r="AQ566" s="74" t="s">
        <v>888</v>
      </c>
      <c r="AR566" s="63" t="s">
        <v>915</v>
      </c>
      <c r="AS566" s="74" t="s">
        <v>888</v>
      </c>
      <c r="AT566" s="63" t="s">
        <v>918</v>
      </c>
      <c r="AU566" s="63" t="s">
        <v>919</v>
      </c>
      <c r="AV566" s="63"/>
      <c r="AW566" s="63"/>
      <c r="AX566" s="138"/>
      <c r="AY566" s="138"/>
      <c r="AZ566" s="138"/>
      <c r="BA566" s="138"/>
      <c r="BB566" s="138"/>
      <c r="BC566" s="138"/>
      <c r="BD566" s="138"/>
      <c r="BE566" s="138"/>
      <c r="BF566" s="138"/>
      <c r="BG566" s="138"/>
      <c r="BH566" s="138"/>
      <c r="BI566" s="138"/>
      <c r="BJ566" s="138"/>
      <c r="BK566" s="138"/>
      <c r="BL566" s="138"/>
      <c r="BM566" s="7"/>
    </row>
    <row r="567" spans="1:66" s="52" customFormat="1" ht="20.100000000000001" customHeight="1" x14ac:dyDescent="0.25">
      <c r="A567" s="39"/>
      <c r="B567" s="65"/>
      <c r="C567" s="138"/>
      <c r="D567" s="63"/>
      <c r="E567" s="63"/>
      <c r="F567" s="63"/>
      <c r="G567" s="65" t="s">
        <v>231</v>
      </c>
      <c r="H567" s="74"/>
      <c r="I567" s="64"/>
      <c r="J567" s="64"/>
      <c r="K567" s="64" t="s">
        <v>133</v>
      </c>
      <c r="L567" s="65" t="s">
        <v>1034</v>
      </c>
      <c r="M567" s="63" t="s">
        <v>296</v>
      </c>
      <c r="N567" s="63" t="s">
        <v>359</v>
      </c>
      <c r="O567" s="63" t="s">
        <v>360</v>
      </c>
      <c r="P567" s="126" t="s">
        <v>14</v>
      </c>
      <c r="Q567" s="278">
        <v>0</v>
      </c>
      <c r="R567" s="278">
        <v>0</v>
      </c>
      <c r="S567" s="278">
        <f t="shared" ref="S567:AB567" si="1958">+S566/S565</f>
        <v>1</v>
      </c>
      <c r="T567" s="278">
        <f t="shared" si="1958"/>
        <v>0</v>
      </c>
      <c r="U567" s="278">
        <f t="shared" si="1958"/>
        <v>0</v>
      </c>
      <c r="V567" s="278">
        <f t="shared" si="1958"/>
        <v>0</v>
      </c>
      <c r="W567" s="278">
        <f t="shared" si="1958"/>
        <v>0</v>
      </c>
      <c r="X567" s="278">
        <f t="shared" si="1958"/>
        <v>0</v>
      </c>
      <c r="Y567" s="278">
        <f t="shared" si="1958"/>
        <v>0</v>
      </c>
      <c r="Z567" s="278">
        <f t="shared" si="1958"/>
        <v>0</v>
      </c>
      <c r="AA567" s="278">
        <f t="shared" si="1958"/>
        <v>0</v>
      </c>
      <c r="AB567" s="278">
        <f t="shared" si="1958"/>
        <v>0</v>
      </c>
      <c r="AC567" s="278">
        <f>+AC566/AC565</f>
        <v>5.000000000000001E-2</v>
      </c>
      <c r="AD567" s="294">
        <f t="shared" si="1940"/>
        <v>0</v>
      </c>
      <c r="AE567" s="315"/>
      <c r="AF567" s="315"/>
      <c r="AG567" s="315"/>
      <c r="AH567" s="315"/>
      <c r="AI567" s="315"/>
      <c r="AJ567" s="315"/>
      <c r="AK567" s="315"/>
      <c r="AL567" s="315"/>
      <c r="AM567" s="315"/>
      <c r="AN567" s="315"/>
      <c r="AO567" s="315"/>
      <c r="AP567" s="63"/>
      <c r="AQ567" s="63"/>
      <c r="AR567" s="63"/>
      <c r="AS567" s="63"/>
      <c r="AT567" s="63"/>
      <c r="AU567" s="63"/>
      <c r="AV567" s="63"/>
      <c r="AW567" s="63"/>
      <c r="AX567" s="138"/>
      <c r="AY567" s="138"/>
      <c r="AZ567" s="138"/>
      <c r="BA567" s="138"/>
      <c r="BB567" s="138"/>
      <c r="BC567" s="138"/>
      <c r="BD567" s="138"/>
      <c r="BE567" s="138"/>
      <c r="BF567" s="138"/>
      <c r="BG567" s="138"/>
      <c r="BH567" s="138"/>
      <c r="BI567" s="138"/>
      <c r="BJ567" s="138"/>
      <c r="BK567" s="138"/>
      <c r="BL567" s="138"/>
      <c r="BM567" s="7"/>
    </row>
    <row r="568" spans="1:66" s="52" customFormat="1" ht="20.100000000000001" customHeight="1" x14ac:dyDescent="0.25">
      <c r="A568" s="39"/>
      <c r="B568" s="65"/>
      <c r="C568" s="138"/>
      <c r="D568" s="63">
        <f>+D565+1</f>
        <v>187</v>
      </c>
      <c r="E568" s="63">
        <v>6</v>
      </c>
      <c r="F568" s="63">
        <v>36</v>
      </c>
      <c r="G568" s="65" t="s">
        <v>231</v>
      </c>
      <c r="H568" s="74"/>
      <c r="I568" s="64"/>
      <c r="J568" s="64"/>
      <c r="K568" s="64" t="s">
        <v>133</v>
      </c>
      <c r="L568" s="65" t="s">
        <v>1034</v>
      </c>
      <c r="M568" s="63" t="s">
        <v>301</v>
      </c>
      <c r="N568" s="63" t="s">
        <v>342</v>
      </c>
      <c r="O568" s="63" t="s">
        <v>368</v>
      </c>
      <c r="P568" s="126" t="s">
        <v>12</v>
      </c>
      <c r="Q568" s="175">
        <v>8.3333000000000004E-2</v>
      </c>
      <c r="R568" s="175">
        <v>8.3333000000000004E-2</v>
      </c>
      <c r="S568" s="175">
        <v>8.3333000000000004E-2</v>
      </c>
      <c r="T568" s="175">
        <v>8.3333000000000004E-2</v>
      </c>
      <c r="U568" s="175">
        <v>8.3333000000000004E-2</v>
      </c>
      <c r="V568" s="175">
        <v>8.3333000000000004E-2</v>
      </c>
      <c r="W568" s="175">
        <v>8.3333000000000004E-2</v>
      </c>
      <c r="X568" s="175">
        <v>8.3333000000000004E-2</v>
      </c>
      <c r="Y568" s="175">
        <v>8.3333000000000004E-2</v>
      </c>
      <c r="Z568" s="175">
        <v>8.3333000000000004E-2</v>
      </c>
      <c r="AA568" s="175">
        <v>8.3333000000000004E-2</v>
      </c>
      <c r="AB568" s="175">
        <v>8.3333000000000004E-2</v>
      </c>
      <c r="AC568" s="295">
        <f>SUM(Q568:AB568)</f>
        <v>0.999996</v>
      </c>
      <c r="AD568" s="294" t="e">
        <f>+#REF!</f>
        <v>#REF!</v>
      </c>
      <c r="AE568" s="315">
        <f>SUM($Q$10:R568)</f>
        <v>55124.968051525073</v>
      </c>
      <c r="AF568" s="315">
        <f>SUM($Q$10:S568)</f>
        <v>93921.425063211791</v>
      </c>
      <c r="AG568" s="315" t="e">
        <f>SUM($Q$10:T568)</f>
        <v>#DIV/0!</v>
      </c>
      <c r="AH568" s="315" t="e">
        <f>SUM($Q$10:U568)</f>
        <v>#DIV/0!</v>
      </c>
      <c r="AI568" s="315" t="e">
        <f>SUM($Q$10:V568)</f>
        <v>#DIV/0!</v>
      </c>
      <c r="AJ568" s="315" t="e">
        <f>SUM($Q$10:W568)</f>
        <v>#DIV/0!</v>
      </c>
      <c r="AK568" s="315" t="e">
        <f>SUM($Q$10:X568)</f>
        <v>#DIV/0!</v>
      </c>
      <c r="AL568" s="315" t="e">
        <f>SUM($Q$10:Y568)</f>
        <v>#DIV/0!</v>
      </c>
      <c r="AM568" s="315" t="e">
        <f>SUM($Q$10:Z568)</f>
        <v>#DIV/0!</v>
      </c>
      <c r="AN568" s="315" t="e">
        <f>SUM($Q$10:AA568)</f>
        <v>#DIV/0!</v>
      </c>
      <c r="AO568" s="315" t="e">
        <f>SUM($Q$10:AB568)</f>
        <v>#DIV/0!</v>
      </c>
      <c r="AP568" s="63"/>
      <c r="AQ568" s="63"/>
      <c r="AR568" s="63"/>
      <c r="AS568" s="63"/>
      <c r="AT568" s="63"/>
      <c r="AU568" s="63"/>
      <c r="AV568" s="63"/>
      <c r="AW568" s="63"/>
      <c r="AX568" s="138"/>
      <c r="AY568" s="138"/>
      <c r="AZ568" s="138"/>
      <c r="BA568" s="138"/>
      <c r="BB568" s="138"/>
      <c r="BC568" s="138"/>
      <c r="BD568" s="138"/>
      <c r="BE568" s="138"/>
      <c r="BF568" s="138"/>
      <c r="BG568" s="138"/>
      <c r="BH568" s="138"/>
      <c r="BI568" s="138"/>
      <c r="BJ568" s="138"/>
      <c r="BK568" s="138"/>
      <c r="BL568" s="138"/>
      <c r="BM568" s="7"/>
    </row>
    <row r="569" spans="1:66" ht="20.100000000000001" customHeight="1" x14ac:dyDescent="0.25">
      <c r="A569" s="39"/>
      <c r="B569" s="65" t="s">
        <v>102</v>
      </c>
      <c r="C569" s="138"/>
      <c r="D569" s="63"/>
      <c r="E569" s="63"/>
      <c r="F569" s="63"/>
      <c r="G569" s="65" t="s">
        <v>231</v>
      </c>
      <c r="H569" s="74">
        <v>1</v>
      </c>
      <c r="I569" s="64" t="s">
        <v>53</v>
      </c>
      <c r="J569" s="64" t="s">
        <v>111</v>
      </c>
      <c r="K569" s="64" t="s">
        <v>133</v>
      </c>
      <c r="L569" s="65" t="s">
        <v>1034</v>
      </c>
      <c r="M569" s="63" t="s">
        <v>301</v>
      </c>
      <c r="N569" s="63" t="s">
        <v>342</v>
      </c>
      <c r="O569" s="63" t="s">
        <v>368</v>
      </c>
      <c r="P569" s="126" t="s">
        <v>13</v>
      </c>
      <c r="Q569" s="175">
        <v>8.3333000000000004E-2</v>
      </c>
      <c r="R569" s="175">
        <v>8.3333000000000004E-2</v>
      </c>
      <c r="S569" s="175">
        <v>8.3333000000000004E-2</v>
      </c>
      <c r="T569" s="170"/>
      <c r="U569" s="170"/>
      <c r="V569" s="170"/>
      <c r="W569" s="170"/>
      <c r="X569" s="170"/>
      <c r="Y569" s="170"/>
      <c r="Z569" s="417"/>
      <c r="AA569" s="170"/>
      <c r="AB569" s="170"/>
      <c r="AC569" s="295">
        <f>SUM(Q569:AB569)</f>
        <v>0.24999900000000003</v>
      </c>
      <c r="AD569" s="294">
        <f>+Q568</f>
        <v>8.3333000000000004E-2</v>
      </c>
      <c r="AE569" s="315">
        <f>SUM($Q$10:R568)</f>
        <v>55124.968051525073</v>
      </c>
      <c r="AF569" s="315">
        <f>SUM($Q$10:S568)</f>
        <v>93921.425063211791</v>
      </c>
      <c r="AG569" s="315" t="e">
        <f>SUM($Q$10:T568)</f>
        <v>#DIV/0!</v>
      </c>
      <c r="AH569" s="315" t="e">
        <f>SUM($Q$10:U568)</f>
        <v>#DIV/0!</v>
      </c>
      <c r="AI569" s="315" t="e">
        <f>SUM($Q$10:V568)</f>
        <v>#DIV/0!</v>
      </c>
      <c r="AJ569" s="315" t="e">
        <f>SUM($Q$10:W568)</f>
        <v>#DIV/0!</v>
      </c>
      <c r="AK569" s="315" t="e">
        <f>SUM($Q$10:X568)</f>
        <v>#DIV/0!</v>
      </c>
      <c r="AL569" s="315" t="e">
        <f>SUM($Q$10:Y568)</f>
        <v>#DIV/0!</v>
      </c>
      <c r="AM569" s="315" t="e">
        <f>SUM($Q$10:Z568)</f>
        <v>#DIV/0!</v>
      </c>
      <c r="AN569" s="315" t="e">
        <f>SUM($Q$10:AA568)</f>
        <v>#DIV/0!</v>
      </c>
      <c r="AO569" s="315" t="e">
        <f>SUM($Q$10:AB568)</f>
        <v>#DIV/0!</v>
      </c>
      <c r="AP569" s="63"/>
      <c r="AQ569" s="63" t="s">
        <v>667</v>
      </c>
      <c r="AR569" s="63" t="s">
        <v>668</v>
      </c>
      <c r="AS569" s="63" t="s">
        <v>669</v>
      </c>
      <c r="AT569" s="63" t="s">
        <v>1068</v>
      </c>
      <c r="AU569" s="63" t="s">
        <v>1069</v>
      </c>
      <c r="AV569" s="63"/>
      <c r="AW569" s="63"/>
      <c r="AX569" s="138"/>
      <c r="AY569" s="138"/>
      <c r="AZ569" s="138"/>
      <c r="BA569" s="138"/>
      <c r="BB569" s="138"/>
      <c r="BC569" s="138"/>
      <c r="BD569" s="138"/>
      <c r="BE569" s="138"/>
      <c r="BF569" s="138"/>
      <c r="BG569" s="138"/>
      <c r="BH569" s="138"/>
      <c r="BI569" s="138"/>
      <c r="BJ569" s="138"/>
      <c r="BK569" s="138"/>
      <c r="BL569" s="138"/>
      <c r="BM569" s="7"/>
      <c r="BN569" s="26"/>
    </row>
    <row r="570" spans="1:66" s="52" customFormat="1" ht="20.100000000000001" customHeight="1" x14ac:dyDescent="0.25">
      <c r="A570" s="39"/>
      <c r="B570" s="65"/>
      <c r="C570" s="138"/>
      <c r="D570" s="63"/>
      <c r="E570" s="63"/>
      <c r="F570" s="63"/>
      <c r="G570" s="65" t="s">
        <v>231</v>
      </c>
      <c r="H570" s="74"/>
      <c r="I570" s="64"/>
      <c r="J570" s="64"/>
      <c r="K570" s="64" t="s">
        <v>133</v>
      </c>
      <c r="L570" s="65" t="s">
        <v>1034</v>
      </c>
      <c r="M570" s="63" t="s">
        <v>301</v>
      </c>
      <c r="N570" s="63" t="s">
        <v>342</v>
      </c>
      <c r="O570" s="63" t="s">
        <v>368</v>
      </c>
      <c r="P570" s="126" t="s">
        <v>14</v>
      </c>
      <c r="Q570" s="274">
        <f t="shared" ref="Q570:AB570" si="1959">+Q569/Q568</f>
        <v>1</v>
      </c>
      <c r="R570" s="274">
        <f t="shared" si="1959"/>
        <v>1</v>
      </c>
      <c r="S570" s="274">
        <f t="shared" si="1959"/>
        <v>1</v>
      </c>
      <c r="T570" s="274">
        <f t="shared" si="1959"/>
        <v>0</v>
      </c>
      <c r="U570" s="274">
        <f t="shared" si="1959"/>
        <v>0</v>
      </c>
      <c r="V570" s="274">
        <f t="shared" si="1959"/>
        <v>0</v>
      </c>
      <c r="W570" s="274">
        <f t="shared" si="1959"/>
        <v>0</v>
      </c>
      <c r="X570" s="274">
        <f t="shared" si="1959"/>
        <v>0</v>
      </c>
      <c r="Y570" s="274">
        <f t="shared" si="1959"/>
        <v>0</v>
      </c>
      <c r="Z570" s="274">
        <f t="shared" si="1959"/>
        <v>0</v>
      </c>
      <c r="AA570" s="274">
        <f t="shared" si="1959"/>
        <v>0</v>
      </c>
      <c r="AB570" s="274">
        <f t="shared" si="1959"/>
        <v>0</v>
      </c>
      <c r="AC570" s="278">
        <f>+AC569/AC568</f>
        <v>0.25</v>
      </c>
      <c r="AD570" s="294">
        <f t="shared" si="1940"/>
        <v>1</v>
      </c>
      <c r="AE570" s="315">
        <f>SUM($Q$11:R570)</f>
        <v>55127.134717525078</v>
      </c>
      <c r="AF570" s="315">
        <f>SUM($Q$11:S570)</f>
        <v>93924.675062211798</v>
      </c>
      <c r="AG570" s="315" t="e">
        <f>SUM($Q$11:T570)</f>
        <v>#DIV/0!</v>
      </c>
      <c r="AH570" s="315" t="e">
        <f>SUM($Q$11:U570)</f>
        <v>#DIV/0!</v>
      </c>
      <c r="AI570" s="315" t="e">
        <f>SUM($Q$11:V570)</f>
        <v>#DIV/0!</v>
      </c>
      <c r="AJ570" s="315" t="e">
        <f>SUM($Q$11:W570)</f>
        <v>#DIV/0!</v>
      </c>
      <c r="AK570" s="315" t="e">
        <f>SUM($Q$11:X570)</f>
        <v>#DIV/0!</v>
      </c>
      <c r="AL570" s="315" t="e">
        <f>SUM($Q$11:Y570)</f>
        <v>#DIV/0!</v>
      </c>
      <c r="AM570" s="315" t="e">
        <f>SUM($Q$11:Z570)</f>
        <v>#DIV/0!</v>
      </c>
      <c r="AN570" s="315" t="e">
        <f>SUM($Q$11:AA570)</f>
        <v>#DIV/0!</v>
      </c>
      <c r="AO570" s="315" t="e">
        <f>SUM($Q$11:AB570)</f>
        <v>#DIV/0!</v>
      </c>
      <c r="AP570" s="63"/>
      <c r="AQ570" s="63" t="s">
        <v>667</v>
      </c>
      <c r="AR570" s="63" t="s">
        <v>668</v>
      </c>
      <c r="AS570" s="63" t="s">
        <v>669</v>
      </c>
      <c r="AT570" s="63"/>
      <c r="AU570" s="63"/>
      <c r="AV570" s="63"/>
      <c r="AW570" s="63"/>
      <c r="AX570" s="138"/>
      <c r="AY570" s="138"/>
      <c r="AZ570" s="138"/>
      <c r="BA570" s="138"/>
      <c r="BB570" s="138"/>
      <c r="BC570" s="138"/>
      <c r="BD570" s="138"/>
      <c r="BE570" s="138"/>
      <c r="BF570" s="138"/>
      <c r="BG570" s="138"/>
      <c r="BH570" s="138"/>
      <c r="BI570" s="138"/>
      <c r="BJ570" s="138"/>
      <c r="BK570" s="138"/>
      <c r="BL570" s="138"/>
      <c r="BM570" s="7"/>
    </row>
    <row r="571" spans="1:66" s="52" customFormat="1" ht="20.100000000000001" customHeight="1" x14ac:dyDescent="0.25">
      <c r="A571" s="39"/>
      <c r="B571" s="65"/>
      <c r="C571" s="138"/>
      <c r="D571" s="63">
        <f>+D568+1</f>
        <v>188</v>
      </c>
      <c r="E571" s="63">
        <v>127</v>
      </c>
      <c r="F571" s="63">
        <v>14</v>
      </c>
      <c r="G571" s="64" t="s">
        <v>226</v>
      </c>
      <c r="H571" s="74">
        <v>1</v>
      </c>
      <c r="I571" s="64"/>
      <c r="J571" s="64"/>
      <c r="K571" s="64" t="s">
        <v>120</v>
      </c>
      <c r="L571" s="63" t="s">
        <v>376</v>
      </c>
      <c r="M571" s="63" t="s">
        <v>303</v>
      </c>
      <c r="N571" s="63" t="s">
        <v>365</v>
      </c>
      <c r="O571" s="63" t="s">
        <v>304</v>
      </c>
      <c r="P571" s="126" t="s">
        <v>12</v>
      </c>
      <c r="Q571" s="295">
        <v>0</v>
      </c>
      <c r="R571" s="295">
        <v>0</v>
      </c>
      <c r="S571" s="295">
        <v>0</v>
      </c>
      <c r="T571" s="295">
        <v>0.05</v>
      </c>
      <c r="U571" s="295">
        <v>0.15</v>
      </c>
      <c r="V571" s="295">
        <v>0.2</v>
      </c>
      <c r="W571" s="295">
        <v>0.2</v>
      </c>
      <c r="X571" s="295">
        <v>0.15</v>
      </c>
      <c r="Y571" s="295">
        <v>0.1</v>
      </c>
      <c r="Z571" s="295">
        <v>0.1</v>
      </c>
      <c r="AA571" s="295">
        <v>0.05</v>
      </c>
      <c r="AB571" s="295">
        <v>0</v>
      </c>
      <c r="AC571" s="295">
        <f>SUM(Q571:AB571)</f>
        <v>1</v>
      </c>
      <c r="AD571" s="294"/>
      <c r="AE571" s="315"/>
      <c r="AF571" s="315"/>
      <c r="AG571" s="315"/>
      <c r="AH571" s="315"/>
      <c r="AI571" s="315"/>
      <c r="AJ571" s="315"/>
      <c r="AK571" s="315"/>
      <c r="AL571" s="315"/>
      <c r="AM571" s="315"/>
      <c r="AN571" s="315"/>
      <c r="AO571" s="315"/>
      <c r="AP571" s="63"/>
      <c r="AQ571" s="63"/>
      <c r="AR571" s="63"/>
      <c r="AS571" s="63"/>
      <c r="AT571" s="63"/>
      <c r="AU571" s="63"/>
      <c r="AV571" s="63"/>
      <c r="AW571" s="63"/>
      <c r="AX571" s="138"/>
      <c r="AY571" s="138"/>
      <c r="AZ571" s="138"/>
      <c r="BA571" s="138"/>
      <c r="BB571" s="138"/>
      <c r="BC571" s="138"/>
      <c r="BD571" s="138"/>
      <c r="BE571" s="138"/>
      <c r="BF571" s="138"/>
      <c r="BG571" s="138"/>
      <c r="BH571" s="138"/>
      <c r="BI571" s="138"/>
      <c r="BJ571" s="138"/>
      <c r="BK571" s="138"/>
      <c r="BL571" s="138"/>
      <c r="BM571" s="7"/>
    </row>
    <row r="572" spans="1:66" s="52" customFormat="1" ht="20.100000000000001" customHeight="1" x14ac:dyDescent="0.25">
      <c r="A572" s="39"/>
      <c r="B572" s="65"/>
      <c r="C572" s="138"/>
      <c r="D572" s="63"/>
      <c r="E572" s="63"/>
      <c r="F572" s="63"/>
      <c r="G572" s="64" t="s">
        <v>226</v>
      </c>
      <c r="H572" s="74"/>
      <c r="I572" s="64"/>
      <c r="J572" s="64"/>
      <c r="K572" s="64" t="s">
        <v>120</v>
      </c>
      <c r="L572" s="63" t="s">
        <v>376</v>
      </c>
      <c r="M572" s="63" t="s">
        <v>303</v>
      </c>
      <c r="N572" s="63" t="s">
        <v>354</v>
      </c>
      <c r="O572" s="63" t="s">
        <v>304</v>
      </c>
      <c r="P572" s="126" t="s">
        <v>13</v>
      </c>
      <c r="Q572" s="295">
        <v>0</v>
      </c>
      <c r="R572" s="295">
        <v>0</v>
      </c>
      <c r="S572" s="295">
        <v>0</v>
      </c>
      <c r="T572" s="274"/>
      <c r="U572" s="274"/>
      <c r="V572" s="274"/>
      <c r="W572" s="274"/>
      <c r="X572" s="274"/>
      <c r="Y572" s="274"/>
      <c r="Z572" s="274"/>
      <c r="AA572" s="274"/>
      <c r="AB572" s="274"/>
      <c r="AC572" s="274"/>
      <c r="AD572" s="294"/>
      <c r="AE572" s="315"/>
      <c r="AF572" s="315"/>
      <c r="AG572" s="315"/>
      <c r="AH572" s="315"/>
      <c r="AI572" s="315"/>
      <c r="AJ572" s="315"/>
      <c r="AK572" s="315"/>
      <c r="AL572" s="315"/>
      <c r="AM572" s="315"/>
      <c r="AN572" s="315"/>
      <c r="AO572" s="315"/>
      <c r="AP572" s="63"/>
      <c r="AQ572" s="63"/>
      <c r="AR572" s="63"/>
      <c r="AS572" s="63"/>
      <c r="AT572" s="63"/>
      <c r="AU572" s="63"/>
      <c r="AV572" s="63"/>
      <c r="AW572" s="63"/>
      <c r="AX572" s="138"/>
      <c r="AY572" s="138"/>
      <c r="AZ572" s="138"/>
      <c r="BA572" s="138"/>
      <c r="BB572" s="138"/>
      <c r="BC572" s="138"/>
      <c r="BD572" s="138"/>
      <c r="BE572" s="138"/>
      <c r="BF572" s="138"/>
      <c r="BG572" s="138"/>
      <c r="BH572" s="138"/>
      <c r="BI572" s="138"/>
      <c r="BJ572" s="138"/>
      <c r="BK572" s="138"/>
      <c r="BL572" s="138"/>
      <c r="BM572" s="7"/>
    </row>
    <row r="573" spans="1:66" s="52" customFormat="1" ht="20.100000000000001" customHeight="1" x14ac:dyDescent="0.25">
      <c r="A573" s="39"/>
      <c r="B573" s="65"/>
      <c r="C573" s="138"/>
      <c r="D573" s="63"/>
      <c r="E573" s="63"/>
      <c r="F573" s="63"/>
      <c r="G573" s="64" t="s">
        <v>226</v>
      </c>
      <c r="H573" s="74"/>
      <c r="I573" s="64"/>
      <c r="J573" s="64"/>
      <c r="K573" s="64" t="s">
        <v>120</v>
      </c>
      <c r="L573" s="63" t="s">
        <v>376</v>
      </c>
      <c r="M573" s="63" t="s">
        <v>303</v>
      </c>
      <c r="N573" s="63" t="s">
        <v>354</v>
      </c>
      <c r="O573" s="63" t="s">
        <v>304</v>
      </c>
      <c r="P573" s="126" t="s">
        <v>14</v>
      </c>
      <c r="Q573" s="278">
        <v>0</v>
      </c>
      <c r="R573" s="278">
        <v>0</v>
      </c>
      <c r="S573" s="278">
        <v>0</v>
      </c>
      <c r="T573" s="274"/>
      <c r="U573" s="274"/>
      <c r="V573" s="274"/>
      <c r="W573" s="274"/>
      <c r="X573" s="274"/>
      <c r="Y573" s="274"/>
      <c r="Z573" s="274"/>
      <c r="AA573" s="274"/>
      <c r="AB573" s="274"/>
      <c r="AC573" s="278">
        <f>+AC572/AC571</f>
        <v>0</v>
      </c>
      <c r="AD573" s="294"/>
      <c r="AE573" s="315"/>
      <c r="AF573" s="315"/>
      <c r="AG573" s="315"/>
      <c r="AH573" s="315"/>
      <c r="AI573" s="315"/>
      <c r="AJ573" s="315"/>
      <c r="AK573" s="315"/>
      <c r="AL573" s="315"/>
      <c r="AM573" s="315"/>
      <c r="AN573" s="315"/>
      <c r="AO573" s="315"/>
      <c r="AP573" s="63"/>
      <c r="AQ573" s="63"/>
      <c r="AR573" s="63"/>
      <c r="AS573" s="63"/>
      <c r="AT573" s="63"/>
      <c r="AU573" s="63"/>
      <c r="AV573" s="63"/>
      <c r="AW573" s="63"/>
      <c r="AX573" s="138"/>
      <c r="AY573" s="138"/>
      <c r="AZ573" s="138"/>
      <c r="BA573" s="138"/>
      <c r="BB573" s="138"/>
      <c r="BC573" s="138"/>
      <c r="BD573" s="138"/>
      <c r="BE573" s="138"/>
      <c r="BF573" s="138"/>
      <c r="BG573" s="138"/>
      <c r="BH573" s="138"/>
      <c r="BI573" s="138"/>
      <c r="BJ573" s="138"/>
      <c r="BK573" s="138"/>
      <c r="BL573" s="138"/>
      <c r="BM573" s="7"/>
    </row>
    <row r="574" spans="1:66" s="52" customFormat="1" ht="20.100000000000001" customHeight="1" x14ac:dyDescent="0.25">
      <c r="A574" s="39"/>
      <c r="B574" s="65"/>
      <c r="C574" s="138"/>
      <c r="D574" s="63">
        <f>+D571+1</f>
        <v>189</v>
      </c>
      <c r="E574" s="63">
        <v>7</v>
      </c>
      <c r="F574" s="63">
        <v>18</v>
      </c>
      <c r="G574" s="65" t="s">
        <v>231</v>
      </c>
      <c r="H574" s="74"/>
      <c r="I574" s="64"/>
      <c r="J574" s="64"/>
      <c r="K574" s="64" t="s">
        <v>133</v>
      </c>
      <c r="L574" s="65" t="s">
        <v>1034</v>
      </c>
      <c r="M574" s="63" t="s">
        <v>294</v>
      </c>
      <c r="N574" s="63" t="s">
        <v>361</v>
      </c>
      <c r="O574" s="63" t="s">
        <v>362</v>
      </c>
      <c r="P574" s="126" t="s">
        <v>12</v>
      </c>
      <c r="Q574" s="262">
        <v>0</v>
      </c>
      <c r="R574" s="262">
        <v>0</v>
      </c>
      <c r="S574" s="72">
        <v>0</v>
      </c>
      <c r="T574" s="72">
        <v>0</v>
      </c>
      <c r="U574" s="72">
        <v>0</v>
      </c>
      <c r="V574" s="72">
        <v>1</v>
      </c>
      <c r="W574" s="72">
        <v>0</v>
      </c>
      <c r="X574" s="72">
        <v>0</v>
      </c>
      <c r="Y574" s="72">
        <v>0</v>
      </c>
      <c r="Z574" s="372">
        <v>0</v>
      </c>
      <c r="AA574" s="72">
        <v>0</v>
      </c>
      <c r="AB574" s="72">
        <v>1</v>
      </c>
      <c r="AC574" s="72">
        <f>SUM(Q574:AB574)</f>
        <v>2</v>
      </c>
      <c r="AD574" s="294"/>
      <c r="AE574" s="315"/>
      <c r="AF574" s="315"/>
      <c r="AG574" s="315"/>
      <c r="AH574" s="315"/>
      <c r="AI574" s="315"/>
      <c r="AJ574" s="315"/>
      <c r="AK574" s="315"/>
      <c r="AL574" s="315"/>
      <c r="AM574" s="315"/>
      <c r="AN574" s="315"/>
      <c r="AO574" s="315"/>
      <c r="AP574" s="63"/>
      <c r="AQ574" s="63"/>
      <c r="AR574" s="63"/>
      <c r="AS574" s="63"/>
      <c r="AT574" s="63"/>
      <c r="AU574" s="63"/>
      <c r="AV574" s="63"/>
      <c r="AW574" s="63"/>
      <c r="AX574" s="138"/>
      <c r="AY574" s="138"/>
      <c r="AZ574" s="138"/>
      <c r="BA574" s="138"/>
      <c r="BB574" s="138"/>
      <c r="BC574" s="138"/>
      <c r="BD574" s="138"/>
      <c r="BE574" s="138"/>
      <c r="BF574" s="138"/>
      <c r="BG574" s="138"/>
      <c r="BH574" s="138"/>
      <c r="BI574" s="138"/>
      <c r="BJ574" s="138"/>
      <c r="BK574" s="138"/>
      <c r="BL574" s="138"/>
      <c r="BM574" s="7"/>
    </row>
    <row r="575" spans="1:66" s="52" customFormat="1" ht="20.100000000000001" customHeight="1" x14ac:dyDescent="0.25">
      <c r="A575" s="39"/>
      <c r="B575" s="65"/>
      <c r="C575" s="138"/>
      <c r="D575" s="63"/>
      <c r="E575" s="63"/>
      <c r="F575" s="63"/>
      <c r="G575" s="65" t="s">
        <v>231</v>
      </c>
      <c r="H575" s="74"/>
      <c r="I575" s="64"/>
      <c r="J575" s="64"/>
      <c r="K575" s="64" t="s">
        <v>133</v>
      </c>
      <c r="L575" s="65" t="s">
        <v>1034</v>
      </c>
      <c r="M575" s="63" t="s">
        <v>294</v>
      </c>
      <c r="N575" s="63" t="s">
        <v>361</v>
      </c>
      <c r="O575" s="63" t="s">
        <v>362</v>
      </c>
      <c r="P575" s="126" t="s">
        <v>13</v>
      </c>
      <c r="Q575" s="262">
        <v>0</v>
      </c>
      <c r="R575" s="262">
        <v>0</v>
      </c>
      <c r="S575" s="262">
        <v>0</v>
      </c>
      <c r="T575" s="274"/>
      <c r="U575" s="274"/>
      <c r="V575" s="274"/>
      <c r="W575" s="274"/>
      <c r="X575" s="274"/>
      <c r="Y575" s="274"/>
      <c r="Z575" s="274"/>
      <c r="AA575" s="274"/>
      <c r="AB575" s="274"/>
      <c r="AC575" s="72">
        <f>SUM(Q575:AB575)</f>
        <v>0</v>
      </c>
      <c r="AD575" s="294"/>
      <c r="AE575" s="315"/>
      <c r="AF575" s="315"/>
      <c r="AG575" s="315"/>
      <c r="AH575" s="315"/>
      <c r="AI575" s="315"/>
      <c r="AJ575" s="315"/>
      <c r="AK575" s="315"/>
      <c r="AL575" s="315"/>
      <c r="AM575" s="315"/>
      <c r="AN575" s="315"/>
      <c r="AO575" s="315"/>
      <c r="AP575" s="63"/>
      <c r="AQ575" s="63"/>
      <c r="AR575" s="63"/>
      <c r="AS575" s="63"/>
      <c r="AT575" s="63"/>
      <c r="AU575" s="63"/>
      <c r="AV575" s="63"/>
      <c r="AW575" s="63"/>
      <c r="AX575" s="138"/>
      <c r="AY575" s="138"/>
      <c r="AZ575" s="138"/>
      <c r="BA575" s="138"/>
      <c r="BB575" s="138"/>
      <c r="BC575" s="138"/>
      <c r="BD575" s="138"/>
      <c r="BE575" s="138"/>
      <c r="BF575" s="138"/>
      <c r="BG575" s="138"/>
      <c r="BH575" s="138"/>
      <c r="BI575" s="138"/>
      <c r="BJ575" s="138"/>
      <c r="BK575" s="138"/>
      <c r="BL575" s="138"/>
      <c r="BM575" s="7"/>
    </row>
    <row r="576" spans="1:66" s="52" customFormat="1" ht="20.100000000000001" customHeight="1" x14ac:dyDescent="0.25">
      <c r="A576" s="39"/>
      <c r="B576" s="65"/>
      <c r="C576" s="138"/>
      <c r="D576" s="63"/>
      <c r="E576" s="63"/>
      <c r="F576" s="63"/>
      <c r="G576" s="65" t="s">
        <v>231</v>
      </c>
      <c r="H576" s="74"/>
      <c r="I576" s="64"/>
      <c r="J576" s="64"/>
      <c r="K576" s="64" t="s">
        <v>133</v>
      </c>
      <c r="L576" s="65" t="s">
        <v>1034</v>
      </c>
      <c r="M576" s="63" t="s">
        <v>294</v>
      </c>
      <c r="N576" s="63" t="s">
        <v>361</v>
      </c>
      <c r="O576" s="63" t="s">
        <v>362</v>
      </c>
      <c r="P576" s="126" t="s">
        <v>14</v>
      </c>
      <c r="Q576" s="278">
        <v>0</v>
      </c>
      <c r="R576" s="278">
        <v>0</v>
      </c>
      <c r="S576" s="278">
        <v>0</v>
      </c>
      <c r="T576" s="72">
        <v>0</v>
      </c>
      <c r="U576" s="72">
        <v>0</v>
      </c>
      <c r="V576" s="72">
        <v>1</v>
      </c>
      <c r="W576" s="72">
        <v>0</v>
      </c>
      <c r="X576" s="72">
        <v>0</v>
      </c>
      <c r="Y576" s="72">
        <v>0</v>
      </c>
      <c r="Z576" s="372">
        <v>0</v>
      </c>
      <c r="AA576" s="72">
        <v>0</v>
      </c>
      <c r="AB576" s="72">
        <v>1</v>
      </c>
      <c r="AC576" s="278">
        <f>+AC575/AC574</f>
        <v>0</v>
      </c>
      <c r="AD576" s="294">
        <f t="shared" si="1940"/>
        <v>0</v>
      </c>
      <c r="AE576" s="315">
        <f>SUM($Q$10:R576)</f>
        <v>55127.134717525078</v>
      </c>
      <c r="AF576" s="315">
        <f>SUM($Q$10:S576)</f>
        <v>93924.675062211798</v>
      </c>
      <c r="AG576" s="315" t="e">
        <f>SUM($Q$10:T576)</f>
        <v>#DIV/0!</v>
      </c>
      <c r="AH576" s="315" t="e">
        <f>SUM($Q$10:U576)</f>
        <v>#DIV/0!</v>
      </c>
      <c r="AI576" s="315" t="e">
        <f>SUM($Q$10:V576)</f>
        <v>#DIV/0!</v>
      </c>
      <c r="AJ576" s="315" t="e">
        <f>SUM($Q$10:W576)</f>
        <v>#DIV/0!</v>
      </c>
      <c r="AK576" s="315" t="e">
        <f>SUM($Q$10:X576)</f>
        <v>#DIV/0!</v>
      </c>
      <c r="AL576" s="315" t="e">
        <f>SUM($Q$10:Y576)</f>
        <v>#DIV/0!</v>
      </c>
      <c r="AM576" s="315" t="e">
        <f>SUM($Q$10:Z576)</f>
        <v>#DIV/0!</v>
      </c>
      <c r="AN576" s="315" t="e">
        <f>SUM($Q$10:AA576)</f>
        <v>#DIV/0!</v>
      </c>
      <c r="AO576" s="315" t="e">
        <f>SUM($Q$10:AB576)</f>
        <v>#DIV/0!</v>
      </c>
      <c r="AP576" s="63"/>
      <c r="AQ576" s="63"/>
      <c r="AR576" s="63"/>
      <c r="AS576" s="63"/>
      <c r="AT576" s="63"/>
      <c r="AU576" s="63"/>
      <c r="AV576" s="63"/>
      <c r="AW576" s="63"/>
      <c r="AX576" s="138"/>
      <c r="AY576" s="138"/>
      <c r="AZ576" s="138"/>
      <c r="BA576" s="138"/>
      <c r="BB576" s="138"/>
      <c r="BC576" s="138"/>
      <c r="BD576" s="138"/>
      <c r="BE576" s="138"/>
      <c r="BF576" s="138"/>
      <c r="BG576" s="138"/>
      <c r="BH576" s="138"/>
      <c r="BI576" s="138"/>
      <c r="BJ576" s="138"/>
      <c r="BK576" s="138"/>
      <c r="BL576" s="138"/>
      <c r="BM576" s="7"/>
    </row>
    <row r="577" spans="1:66" ht="20.100000000000001" customHeight="1" x14ac:dyDescent="0.25">
      <c r="A577" s="39"/>
      <c r="B577" s="65" t="s">
        <v>100</v>
      </c>
      <c r="C577" s="138"/>
      <c r="D577" s="63">
        <f>+D574+1</f>
        <v>190</v>
      </c>
      <c r="E577" s="63">
        <v>8</v>
      </c>
      <c r="F577" s="63">
        <v>12</v>
      </c>
      <c r="G577" s="65" t="s">
        <v>231</v>
      </c>
      <c r="H577" s="74">
        <v>1</v>
      </c>
      <c r="I577" s="64" t="s">
        <v>53</v>
      </c>
      <c r="J577" s="64" t="s">
        <v>111</v>
      </c>
      <c r="K577" s="64" t="s">
        <v>133</v>
      </c>
      <c r="L577" s="65" t="s">
        <v>1034</v>
      </c>
      <c r="M577" s="63" t="s">
        <v>295</v>
      </c>
      <c r="N577" s="63" t="s">
        <v>363</v>
      </c>
      <c r="O577" s="63" t="s">
        <v>364</v>
      </c>
      <c r="P577" s="126" t="s">
        <v>12</v>
      </c>
      <c r="Q577" s="262">
        <v>0</v>
      </c>
      <c r="R577" s="262">
        <v>0</v>
      </c>
      <c r="S577" s="262">
        <v>0</v>
      </c>
      <c r="T577" s="124"/>
      <c r="U577" s="124"/>
      <c r="V577" s="124"/>
      <c r="W577" s="124"/>
      <c r="X577" s="124"/>
      <c r="Y577" s="124"/>
      <c r="Z577" s="367"/>
      <c r="AA577" s="124"/>
      <c r="AB577" s="72">
        <v>1</v>
      </c>
      <c r="AC577" s="262">
        <f>SUM(Q577:AB577)</f>
        <v>1</v>
      </c>
      <c r="AD577" s="294">
        <f t="shared" si="1940"/>
        <v>0</v>
      </c>
      <c r="AE577" s="315">
        <f>SUM($Q$10:R577)</f>
        <v>55127.134717525078</v>
      </c>
      <c r="AF577" s="315">
        <f>SUM($Q$10:S577)</f>
        <v>93924.675062211798</v>
      </c>
      <c r="AG577" s="315" t="e">
        <f>SUM($Q$10:T577)</f>
        <v>#DIV/0!</v>
      </c>
      <c r="AH577" s="315" t="e">
        <f>SUM($Q$10:U577)</f>
        <v>#DIV/0!</v>
      </c>
      <c r="AI577" s="315" t="e">
        <f>SUM($Q$10:V577)</f>
        <v>#DIV/0!</v>
      </c>
      <c r="AJ577" s="315" t="e">
        <f>SUM($Q$10:W577)</f>
        <v>#DIV/0!</v>
      </c>
      <c r="AK577" s="315" t="e">
        <f>SUM($Q$10:X577)</f>
        <v>#DIV/0!</v>
      </c>
      <c r="AL577" s="315" t="e">
        <f>SUM($Q$10:Y577)</f>
        <v>#DIV/0!</v>
      </c>
      <c r="AM577" s="315" t="e">
        <f>SUM($Q$10:Z577)</f>
        <v>#DIV/0!</v>
      </c>
      <c r="AN577" s="315" t="e">
        <f>SUM($Q$10:AA577)</f>
        <v>#DIV/0!</v>
      </c>
      <c r="AO577" s="315" t="e">
        <f>SUM($Q$10:AB577)</f>
        <v>#DIV/0!</v>
      </c>
      <c r="AP577" s="63"/>
      <c r="AQ577" s="63"/>
      <c r="AR577" s="63"/>
      <c r="AS577" s="63"/>
      <c r="AT577" s="63"/>
      <c r="AU577" s="63"/>
      <c r="AV577" s="63"/>
      <c r="AW577" s="63"/>
      <c r="AX577" s="138"/>
      <c r="AY577" s="138"/>
      <c r="AZ577" s="138"/>
      <c r="BA577" s="138"/>
      <c r="BB577" s="138"/>
      <c r="BC577" s="138"/>
      <c r="BD577" s="138"/>
      <c r="BE577" s="138"/>
      <c r="BF577" s="138"/>
      <c r="BG577" s="138"/>
      <c r="BH577" s="138"/>
      <c r="BI577" s="138"/>
      <c r="BJ577" s="138"/>
      <c r="BK577" s="138"/>
      <c r="BL577" s="138"/>
      <c r="BM577" s="7"/>
      <c r="BN577" s="26"/>
    </row>
    <row r="578" spans="1:66" s="52" customFormat="1" ht="20.100000000000001" customHeight="1" x14ac:dyDescent="0.25">
      <c r="A578" s="39"/>
      <c r="B578" s="65"/>
      <c r="C578" s="138"/>
      <c r="D578" s="63"/>
      <c r="E578" s="63"/>
      <c r="F578" s="63"/>
      <c r="G578" s="65" t="s">
        <v>231</v>
      </c>
      <c r="H578" s="74"/>
      <c r="I578" s="64"/>
      <c r="J578" s="64"/>
      <c r="K578" s="64" t="s">
        <v>133</v>
      </c>
      <c r="L578" s="65" t="s">
        <v>1034</v>
      </c>
      <c r="M578" s="63" t="s">
        <v>295</v>
      </c>
      <c r="N578" s="63" t="s">
        <v>363</v>
      </c>
      <c r="O578" s="63" t="s">
        <v>364</v>
      </c>
      <c r="P578" s="126" t="s">
        <v>13</v>
      </c>
      <c r="Q578" s="262">
        <v>0</v>
      </c>
      <c r="R578" s="262">
        <v>0</v>
      </c>
      <c r="S578" s="262">
        <v>0</v>
      </c>
      <c r="T578" s="124"/>
      <c r="U578" s="124"/>
      <c r="V578" s="124"/>
      <c r="W578" s="124"/>
      <c r="X578" s="124"/>
      <c r="Y578" s="124"/>
      <c r="Z578" s="367"/>
      <c r="AA578" s="124"/>
      <c r="AB578" s="72"/>
      <c r="AC578" s="262">
        <f>SUM(Q578:AB578)</f>
        <v>0</v>
      </c>
      <c r="AD578" s="294">
        <f t="shared" si="1940"/>
        <v>0</v>
      </c>
      <c r="AE578" s="315">
        <f>SUM($Q$11:R578)</f>
        <v>55127.134717525078</v>
      </c>
      <c r="AF578" s="315">
        <f>SUM($Q$11:S578)</f>
        <v>93924.675062211798</v>
      </c>
      <c r="AG578" s="315" t="e">
        <f>SUM($Q$11:T578)</f>
        <v>#DIV/0!</v>
      </c>
      <c r="AH578" s="315" t="e">
        <f>SUM($Q$11:U578)</f>
        <v>#DIV/0!</v>
      </c>
      <c r="AI578" s="315" t="e">
        <f>SUM($Q$11:V578)</f>
        <v>#DIV/0!</v>
      </c>
      <c r="AJ578" s="315" t="e">
        <f>SUM($Q$11:W578)</f>
        <v>#DIV/0!</v>
      </c>
      <c r="AK578" s="315" t="e">
        <f>SUM($Q$11:X578)</f>
        <v>#DIV/0!</v>
      </c>
      <c r="AL578" s="315" t="e">
        <f>SUM($Q$11:Y578)</f>
        <v>#DIV/0!</v>
      </c>
      <c r="AM578" s="315" t="e">
        <f>SUM($Q$11:Z578)</f>
        <v>#DIV/0!</v>
      </c>
      <c r="AN578" s="315" t="e">
        <f>SUM($Q$11:AA578)</f>
        <v>#DIV/0!</v>
      </c>
      <c r="AO578" s="315" t="e">
        <f>SUM($Q$11:AB578)</f>
        <v>#DIV/0!</v>
      </c>
      <c r="AP578" s="63"/>
      <c r="AQ578" s="63"/>
      <c r="AR578" s="63"/>
      <c r="AS578" s="63"/>
      <c r="AT578" s="63"/>
      <c r="AU578" s="63"/>
      <c r="AV578" s="63"/>
      <c r="AW578" s="63"/>
      <c r="AX578" s="138"/>
      <c r="AY578" s="138"/>
      <c r="AZ578" s="138"/>
      <c r="BA578" s="138"/>
      <c r="BB578" s="138"/>
      <c r="BC578" s="138"/>
      <c r="BD578" s="138"/>
      <c r="BE578" s="138"/>
      <c r="BF578" s="138"/>
      <c r="BG578" s="138"/>
      <c r="BH578" s="138"/>
      <c r="BI578" s="138"/>
      <c r="BJ578" s="138"/>
      <c r="BK578" s="138"/>
      <c r="BL578" s="138"/>
      <c r="BM578" s="7"/>
    </row>
    <row r="579" spans="1:66" s="52" customFormat="1" ht="20.100000000000001" customHeight="1" x14ac:dyDescent="0.25">
      <c r="A579" s="39"/>
      <c r="B579" s="65"/>
      <c r="C579" s="138"/>
      <c r="D579" s="63"/>
      <c r="E579" s="63"/>
      <c r="F579" s="63"/>
      <c r="G579" s="65" t="s">
        <v>231</v>
      </c>
      <c r="H579" s="74"/>
      <c r="I579" s="64"/>
      <c r="J579" s="64"/>
      <c r="K579" s="64" t="s">
        <v>133</v>
      </c>
      <c r="L579" s="65" t="s">
        <v>1034</v>
      </c>
      <c r="M579" s="63" t="s">
        <v>295</v>
      </c>
      <c r="N579" s="63" t="s">
        <v>363</v>
      </c>
      <c r="O579" s="63" t="s">
        <v>364</v>
      </c>
      <c r="P579" s="126" t="s">
        <v>14</v>
      </c>
      <c r="Q579" s="278">
        <v>0</v>
      </c>
      <c r="R579" s="278">
        <v>0</v>
      </c>
      <c r="S579" s="278">
        <v>0</v>
      </c>
      <c r="T579" s="278" t="e">
        <f t="shared" ref="T579:AB579" si="1960">+T578/T577</f>
        <v>#DIV/0!</v>
      </c>
      <c r="U579" s="278" t="e">
        <f t="shared" si="1960"/>
        <v>#DIV/0!</v>
      </c>
      <c r="V579" s="278" t="e">
        <f t="shared" si="1960"/>
        <v>#DIV/0!</v>
      </c>
      <c r="W579" s="278" t="e">
        <f t="shared" si="1960"/>
        <v>#DIV/0!</v>
      </c>
      <c r="X579" s="278" t="e">
        <f t="shared" si="1960"/>
        <v>#DIV/0!</v>
      </c>
      <c r="Y579" s="278" t="e">
        <f t="shared" si="1960"/>
        <v>#DIV/0!</v>
      </c>
      <c r="Z579" s="278" t="e">
        <f t="shared" si="1960"/>
        <v>#DIV/0!</v>
      </c>
      <c r="AA579" s="278" t="e">
        <f t="shared" si="1960"/>
        <v>#DIV/0!</v>
      </c>
      <c r="AB579" s="278">
        <f t="shared" si="1960"/>
        <v>0</v>
      </c>
      <c r="AC579" s="278">
        <f>+AC578/AC577</f>
        <v>0</v>
      </c>
      <c r="AD579" s="294">
        <f t="shared" si="1940"/>
        <v>0</v>
      </c>
      <c r="AE579" s="315">
        <f>SUM($Q$10:R579)</f>
        <v>55127.134717525078</v>
      </c>
      <c r="AF579" s="315">
        <f>SUM($Q$10:S579)</f>
        <v>93924.675062211798</v>
      </c>
      <c r="AG579" s="315" t="e">
        <f>SUM($Q$10:T579)</f>
        <v>#DIV/0!</v>
      </c>
      <c r="AH579" s="315" t="e">
        <f>SUM($Q$10:U579)</f>
        <v>#DIV/0!</v>
      </c>
      <c r="AI579" s="315" t="e">
        <f>SUM($Q$10:V579)</f>
        <v>#DIV/0!</v>
      </c>
      <c r="AJ579" s="315" t="e">
        <f>SUM($Q$10:W579)</f>
        <v>#DIV/0!</v>
      </c>
      <c r="AK579" s="315" t="e">
        <f>SUM($Q$10:X579)</f>
        <v>#DIV/0!</v>
      </c>
      <c r="AL579" s="315" t="e">
        <f>SUM($Q$10:Y579)</f>
        <v>#DIV/0!</v>
      </c>
      <c r="AM579" s="315" t="e">
        <f>SUM($Q$10:Z579)</f>
        <v>#DIV/0!</v>
      </c>
      <c r="AN579" s="315" t="e">
        <f>SUM($Q$10:AA579)</f>
        <v>#DIV/0!</v>
      </c>
      <c r="AO579" s="315" t="e">
        <f>SUM($Q$10:AB579)</f>
        <v>#DIV/0!</v>
      </c>
      <c r="AP579" s="63"/>
      <c r="AQ579" s="63"/>
      <c r="AR579" s="63"/>
      <c r="AS579" s="63"/>
      <c r="AT579" s="63"/>
      <c r="AU579" s="63"/>
      <c r="AV579" s="63"/>
      <c r="AW579" s="63"/>
      <c r="AX579" s="138"/>
      <c r="AY579" s="138"/>
      <c r="AZ579" s="138"/>
      <c r="BA579" s="138"/>
      <c r="BB579" s="138"/>
      <c r="BC579" s="138"/>
      <c r="BD579" s="138"/>
      <c r="BE579" s="138"/>
      <c r="BF579" s="138"/>
      <c r="BG579" s="138"/>
      <c r="BH579" s="138"/>
      <c r="BI579" s="138"/>
      <c r="BJ579" s="138"/>
      <c r="BK579" s="138"/>
      <c r="BL579" s="138"/>
      <c r="BM579" s="7"/>
    </row>
    <row r="580" spans="1:66" s="52" customFormat="1" ht="20.100000000000001" customHeight="1" x14ac:dyDescent="0.25">
      <c r="A580" s="131"/>
      <c r="B580" s="208" t="s">
        <v>100</v>
      </c>
      <c r="C580" s="132"/>
      <c r="D580" s="63">
        <f>+D577+1</f>
        <v>191</v>
      </c>
      <c r="E580" s="63">
        <v>9</v>
      </c>
      <c r="F580" s="63">
        <v>15</v>
      </c>
      <c r="G580" s="65" t="s">
        <v>231</v>
      </c>
      <c r="H580" s="74">
        <v>1</v>
      </c>
      <c r="I580" s="64" t="s">
        <v>53</v>
      </c>
      <c r="J580" s="64" t="s">
        <v>111</v>
      </c>
      <c r="K580" s="64" t="s">
        <v>133</v>
      </c>
      <c r="L580" s="65" t="s">
        <v>1034</v>
      </c>
      <c r="M580" s="63" t="s">
        <v>303</v>
      </c>
      <c r="N580" s="63" t="s">
        <v>365</v>
      </c>
      <c r="O580" s="63" t="s">
        <v>304</v>
      </c>
      <c r="P580" s="126" t="s">
        <v>12</v>
      </c>
      <c r="Q580" s="72">
        <v>0</v>
      </c>
      <c r="R580" s="72">
        <v>0</v>
      </c>
      <c r="S580" s="72">
        <v>0</v>
      </c>
      <c r="T580" s="124"/>
      <c r="U580" s="124"/>
      <c r="V580" s="124"/>
      <c r="W580" s="124"/>
      <c r="X580" s="72">
        <v>1</v>
      </c>
      <c r="Y580" s="124"/>
      <c r="Z580" s="367"/>
      <c r="AA580" s="124"/>
      <c r="AB580" s="124"/>
      <c r="AC580" s="72">
        <f>SUM(Q580:AB580)</f>
        <v>1</v>
      </c>
      <c r="AD580" s="294">
        <f t="shared" si="1940"/>
        <v>0</v>
      </c>
      <c r="AE580" s="315">
        <f>SUM($Q$10:R580)</f>
        <v>55127.134717525078</v>
      </c>
      <c r="AF580" s="315">
        <f>SUM($Q$10:S580)</f>
        <v>93924.675062211798</v>
      </c>
      <c r="AG580" s="315" t="e">
        <f>SUM($Q$10:T580)</f>
        <v>#DIV/0!</v>
      </c>
      <c r="AH580" s="315" t="e">
        <f>SUM($Q$10:U580)</f>
        <v>#DIV/0!</v>
      </c>
      <c r="AI580" s="315" t="e">
        <f>SUM($Q$10:V580)</f>
        <v>#DIV/0!</v>
      </c>
      <c r="AJ580" s="315" t="e">
        <f>SUM($Q$10:W580)</f>
        <v>#DIV/0!</v>
      </c>
      <c r="AK580" s="315" t="e">
        <f>SUM($Q$10:X580)</f>
        <v>#DIV/0!</v>
      </c>
      <c r="AL580" s="315" t="e">
        <f>SUM($Q$10:Y580)</f>
        <v>#DIV/0!</v>
      </c>
      <c r="AM580" s="315" t="e">
        <f>SUM($Q$10:Z580)</f>
        <v>#DIV/0!</v>
      </c>
      <c r="AN580" s="315" t="e">
        <f>SUM($Q$10:AA580)</f>
        <v>#DIV/0!</v>
      </c>
      <c r="AO580" s="315" t="e">
        <f>SUM($Q$10:AB580)</f>
        <v>#DIV/0!</v>
      </c>
      <c r="AP580" s="63"/>
      <c r="AQ580" s="63"/>
      <c r="AR580" s="63"/>
      <c r="AS580" s="63"/>
      <c r="AT580" s="63"/>
      <c r="AU580" s="63"/>
      <c r="AV580" s="63"/>
      <c r="AW580" s="63"/>
      <c r="AX580" s="138"/>
      <c r="AY580" s="138"/>
      <c r="AZ580" s="138"/>
      <c r="BA580" s="138"/>
      <c r="BB580" s="138"/>
      <c r="BC580" s="138"/>
      <c r="BD580" s="138"/>
      <c r="BE580" s="138"/>
      <c r="BF580" s="138"/>
      <c r="BG580" s="138"/>
      <c r="BH580" s="138"/>
      <c r="BI580" s="138"/>
      <c r="BJ580" s="138"/>
      <c r="BK580" s="138"/>
      <c r="BL580" s="138"/>
      <c r="BM580" s="7"/>
    </row>
    <row r="581" spans="1:66" s="52" customFormat="1" ht="20.100000000000001" customHeight="1" x14ac:dyDescent="0.25">
      <c r="A581" s="131"/>
      <c r="B581" s="208"/>
      <c r="C581" s="132"/>
      <c r="D581" s="63"/>
      <c r="E581" s="63"/>
      <c r="F581" s="63"/>
      <c r="G581" s="65" t="s">
        <v>231</v>
      </c>
      <c r="H581" s="74"/>
      <c r="I581" s="64" t="s">
        <v>53</v>
      </c>
      <c r="J581" s="64" t="s">
        <v>111</v>
      </c>
      <c r="K581" s="64" t="s">
        <v>133</v>
      </c>
      <c r="L581" s="65" t="s">
        <v>1034</v>
      </c>
      <c r="M581" s="63" t="s">
        <v>303</v>
      </c>
      <c r="N581" s="63" t="s">
        <v>365</v>
      </c>
      <c r="O581" s="63" t="s">
        <v>366</v>
      </c>
      <c r="P581" s="126" t="s">
        <v>13</v>
      </c>
      <c r="Q581" s="72">
        <v>0</v>
      </c>
      <c r="R581" s="72">
        <v>0</v>
      </c>
      <c r="S581" s="72">
        <v>0</v>
      </c>
      <c r="T581" s="124"/>
      <c r="U581" s="124"/>
      <c r="V581" s="124"/>
      <c r="W581" s="124"/>
      <c r="X581" s="124"/>
      <c r="Y581" s="124"/>
      <c r="Z581" s="367"/>
      <c r="AA581" s="124"/>
      <c r="AB581" s="124"/>
      <c r="AC581" s="72">
        <f>SUM(Q581:AB581)</f>
        <v>0</v>
      </c>
      <c r="AD581" s="294">
        <f t="shared" si="1940"/>
        <v>0</v>
      </c>
      <c r="AE581" s="315">
        <f>SUM($Q$11:R581)</f>
        <v>55127.134717525078</v>
      </c>
      <c r="AF581" s="315">
        <f>SUM($Q$11:S581)</f>
        <v>93924.675062211798</v>
      </c>
      <c r="AG581" s="315" t="e">
        <f>SUM($Q$11:T581)</f>
        <v>#DIV/0!</v>
      </c>
      <c r="AH581" s="315" t="e">
        <f>SUM($Q$11:U581)</f>
        <v>#DIV/0!</v>
      </c>
      <c r="AI581" s="315" t="e">
        <f>SUM($Q$11:V581)</f>
        <v>#DIV/0!</v>
      </c>
      <c r="AJ581" s="315" t="e">
        <f>SUM($Q$11:W581)</f>
        <v>#DIV/0!</v>
      </c>
      <c r="AK581" s="315" t="e">
        <f>SUM($Q$11:X581)</f>
        <v>#DIV/0!</v>
      </c>
      <c r="AL581" s="315" t="e">
        <f>SUM($Q$11:Y581)</f>
        <v>#DIV/0!</v>
      </c>
      <c r="AM581" s="315" t="e">
        <f>SUM($Q$11:Z581)</f>
        <v>#DIV/0!</v>
      </c>
      <c r="AN581" s="315" t="e">
        <f>SUM($Q$11:AA581)</f>
        <v>#DIV/0!</v>
      </c>
      <c r="AO581" s="315" t="e">
        <f>SUM($Q$11:AB581)</f>
        <v>#DIV/0!</v>
      </c>
      <c r="AP581" s="63"/>
      <c r="AQ581" s="63"/>
      <c r="AR581" s="63"/>
      <c r="AS581" s="63"/>
      <c r="AT581" s="63"/>
      <c r="AU581" s="63"/>
      <c r="AV581" s="63"/>
      <c r="AW581" s="63"/>
      <c r="AX581" s="138"/>
      <c r="AY581" s="138"/>
      <c r="AZ581" s="138"/>
      <c r="BA581" s="138"/>
      <c r="BB581" s="138"/>
      <c r="BC581" s="138"/>
      <c r="BD581" s="138"/>
      <c r="BE581" s="138"/>
      <c r="BF581" s="138"/>
      <c r="BG581" s="138"/>
      <c r="BH581" s="138"/>
      <c r="BI581" s="138"/>
      <c r="BJ581" s="138"/>
      <c r="BK581" s="138"/>
      <c r="BL581" s="138"/>
      <c r="BM581" s="7"/>
    </row>
    <row r="582" spans="1:66" s="52" customFormat="1" ht="20.100000000000001" customHeight="1" x14ac:dyDescent="0.25">
      <c r="A582" s="131"/>
      <c r="B582" s="208"/>
      <c r="C582" s="132"/>
      <c r="D582" s="63"/>
      <c r="E582" s="63"/>
      <c r="F582" s="63"/>
      <c r="G582" s="65" t="s">
        <v>231</v>
      </c>
      <c r="H582" s="74"/>
      <c r="I582" s="64" t="s">
        <v>53</v>
      </c>
      <c r="J582" s="64" t="s">
        <v>111</v>
      </c>
      <c r="K582" s="64" t="s">
        <v>133</v>
      </c>
      <c r="L582" s="65" t="s">
        <v>1034</v>
      </c>
      <c r="M582" s="63" t="s">
        <v>303</v>
      </c>
      <c r="N582" s="63" t="s">
        <v>365</v>
      </c>
      <c r="O582" s="63" t="s">
        <v>366</v>
      </c>
      <c r="P582" s="126" t="s">
        <v>14</v>
      </c>
      <c r="Q582" s="274">
        <v>0</v>
      </c>
      <c r="R582" s="274">
        <v>0</v>
      </c>
      <c r="S582" s="274">
        <v>0</v>
      </c>
      <c r="T582" s="274" t="e">
        <f t="shared" ref="T582:AB582" si="1961">+T581/T580</f>
        <v>#DIV/0!</v>
      </c>
      <c r="U582" s="274" t="e">
        <f t="shared" si="1961"/>
        <v>#DIV/0!</v>
      </c>
      <c r="V582" s="274" t="e">
        <f t="shared" si="1961"/>
        <v>#DIV/0!</v>
      </c>
      <c r="W582" s="274" t="e">
        <f t="shared" si="1961"/>
        <v>#DIV/0!</v>
      </c>
      <c r="X582" s="274">
        <f t="shared" si="1961"/>
        <v>0</v>
      </c>
      <c r="Y582" s="274" t="e">
        <f t="shared" si="1961"/>
        <v>#DIV/0!</v>
      </c>
      <c r="Z582" s="274" t="e">
        <f t="shared" si="1961"/>
        <v>#DIV/0!</v>
      </c>
      <c r="AA582" s="274" t="e">
        <f t="shared" si="1961"/>
        <v>#DIV/0!</v>
      </c>
      <c r="AB582" s="274" t="e">
        <f t="shared" si="1961"/>
        <v>#DIV/0!</v>
      </c>
      <c r="AC582" s="278">
        <f>+AC581/AC580</f>
        <v>0</v>
      </c>
      <c r="AD582" s="294">
        <f t="shared" si="1940"/>
        <v>0</v>
      </c>
      <c r="AE582" s="315">
        <f>SUM($Q$10:R582)</f>
        <v>55127.134717525078</v>
      </c>
      <c r="AF582" s="315">
        <f>SUM($Q$10:S582)</f>
        <v>93924.675062211798</v>
      </c>
      <c r="AG582" s="315" t="e">
        <f>SUM($Q$10:T582)</f>
        <v>#DIV/0!</v>
      </c>
      <c r="AH582" s="315" t="e">
        <f>SUM($Q$10:U582)</f>
        <v>#DIV/0!</v>
      </c>
      <c r="AI582" s="315" t="e">
        <f>SUM($Q$10:V582)</f>
        <v>#DIV/0!</v>
      </c>
      <c r="AJ582" s="315" t="e">
        <f>SUM($Q$10:W582)</f>
        <v>#DIV/0!</v>
      </c>
      <c r="AK582" s="315" t="e">
        <f>SUM($Q$10:X582)</f>
        <v>#DIV/0!</v>
      </c>
      <c r="AL582" s="315" t="e">
        <f>SUM($Q$10:Y582)</f>
        <v>#DIV/0!</v>
      </c>
      <c r="AM582" s="315" t="e">
        <f>SUM($Q$10:Z582)</f>
        <v>#DIV/0!</v>
      </c>
      <c r="AN582" s="315" t="e">
        <f>SUM($Q$10:AA582)</f>
        <v>#DIV/0!</v>
      </c>
      <c r="AO582" s="315" t="e">
        <f>SUM($Q$10:AB582)</f>
        <v>#DIV/0!</v>
      </c>
      <c r="AP582" s="63"/>
      <c r="AQ582" s="63"/>
      <c r="AR582" s="63"/>
      <c r="AS582" s="63"/>
      <c r="AT582" s="63"/>
      <c r="AU582" s="63"/>
      <c r="AV582" s="63"/>
      <c r="AW582" s="63"/>
      <c r="AX582" s="138"/>
      <c r="AY582" s="138"/>
      <c r="AZ582" s="138"/>
      <c r="BA582" s="138"/>
      <c r="BB582" s="138"/>
      <c r="BC582" s="138"/>
      <c r="BD582" s="138"/>
      <c r="BE582" s="138"/>
      <c r="BF582" s="138"/>
      <c r="BG582" s="138"/>
      <c r="BH582" s="138"/>
      <c r="BI582" s="138"/>
      <c r="BJ582" s="138"/>
      <c r="BK582" s="138"/>
      <c r="BL582" s="138"/>
      <c r="BM582" s="7"/>
    </row>
    <row r="583" spans="1:66" ht="20.100000000000001" customHeight="1" x14ac:dyDescent="0.25">
      <c r="A583" s="39"/>
      <c r="B583" s="65" t="s">
        <v>102</v>
      </c>
      <c r="C583" s="138"/>
      <c r="D583" s="63">
        <f>+D580+1</f>
        <v>192</v>
      </c>
      <c r="E583" s="63">
        <v>10</v>
      </c>
      <c r="F583" s="63">
        <v>37</v>
      </c>
      <c r="G583" s="65" t="s">
        <v>234</v>
      </c>
      <c r="H583" s="74">
        <v>1</v>
      </c>
      <c r="I583" s="64" t="s">
        <v>53</v>
      </c>
      <c r="J583" s="64" t="s">
        <v>111</v>
      </c>
      <c r="K583" s="64" t="s">
        <v>133</v>
      </c>
      <c r="L583" s="65" t="s">
        <v>1083</v>
      </c>
      <c r="M583" s="63" t="s">
        <v>301</v>
      </c>
      <c r="N583" s="63" t="s">
        <v>342</v>
      </c>
      <c r="O583" s="63" t="s">
        <v>368</v>
      </c>
      <c r="P583" s="126" t="s">
        <v>12</v>
      </c>
      <c r="Q583" s="125">
        <v>0</v>
      </c>
      <c r="R583" s="125">
        <v>0</v>
      </c>
      <c r="S583" s="125">
        <v>0.25</v>
      </c>
      <c r="T583" s="125">
        <v>0.05</v>
      </c>
      <c r="U583" s="125">
        <v>0.1</v>
      </c>
      <c r="V583" s="125">
        <v>0.1</v>
      </c>
      <c r="W583" s="125">
        <v>0.05</v>
      </c>
      <c r="X583" s="125">
        <v>0.1</v>
      </c>
      <c r="Y583" s="125">
        <v>0.1</v>
      </c>
      <c r="Z583" s="125">
        <v>0.05</v>
      </c>
      <c r="AA583" s="125">
        <v>0.1</v>
      </c>
      <c r="AB583" s="125">
        <v>0.1</v>
      </c>
      <c r="AC583" s="295">
        <f>SUM(Q583:AB583)</f>
        <v>1</v>
      </c>
      <c r="AD583" s="294">
        <f t="shared" si="1940"/>
        <v>0</v>
      </c>
      <c r="AE583" s="315">
        <f>SUM($Q$10:R583)</f>
        <v>55127.134717525078</v>
      </c>
      <c r="AF583" s="315">
        <f>SUM($Q$10:S583)</f>
        <v>93924.925062211798</v>
      </c>
      <c r="AG583" s="315" t="e">
        <f>SUM($Q$10:T583)</f>
        <v>#DIV/0!</v>
      </c>
      <c r="AH583" s="315" t="e">
        <f>SUM($Q$10:U583)</f>
        <v>#DIV/0!</v>
      </c>
      <c r="AI583" s="315" t="e">
        <f>SUM($Q$10:V583)</f>
        <v>#DIV/0!</v>
      </c>
      <c r="AJ583" s="315" t="e">
        <f>SUM($Q$10:W583)</f>
        <v>#DIV/0!</v>
      </c>
      <c r="AK583" s="315" t="e">
        <f>SUM($Q$10:X583)</f>
        <v>#DIV/0!</v>
      </c>
      <c r="AL583" s="315" t="e">
        <f>SUM($Q$10:Y583)</f>
        <v>#DIV/0!</v>
      </c>
      <c r="AM583" s="315" t="e">
        <f>SUM($Q$10:Z583)</f>
        <v>#DIV/0!</v>
      </c>
      <c r="AN583" s="315" t="e">
        <f>SUM($Q$10:AA583)</f>
        <v>#DIV/0!</v>
      </c>
      <c r="AO583" s="315" t="e">
        <f>SUM($Q$10:AB583)</f>
        <v>#DIV/0!</v>
      </c>
      <c r="AP583" s="63"/>
      <c r="AQ583" s="63"/>
      <c r="AR583" s="63"/>
      <c r="AS583" s="63"/>
      <c r="AT583" s="63"/>
      <c r="AU583" s="63"/>
      <c r="AV583" s="63"/>
      <c r="AW583" s="63"/>
      <c r="AX583" s="138"/>
      <c r="AY583" s="138"/>
      <c r="AZ583" s="138"/>
      <c r="BA583" s="138"/>
      <c r="BB583" s="138"/>
      <c r="BC583" s="138"/>
      <c r="BD583" s="138"/>
      <c r="BE583" s="138"/>
      <c r="BF583" s="138"/>
      <c r="BG583" s="138"/>
      <c r="BH583" s="138"/>
      <c r="BI583" s="138"/>
      <c r="BJ583" s="138"/>
      <c r="BK583" s="138"/>
      <c r="BL583" s="138"/>
      <c r="BM583" s="7"/>
      <c r="BN583" s="26"/>
    </row>
    <row r="584" spans="1:66" s="52" customFormat="1" ht="20.100000000000001" customHeight="1" x14ac:dyDescent="0.25">
      <c r="A584" s="39"/>
      <c r="B584" s="65"/>
      <c r="C584" s="138"/>
      <c r="D584" s="63"/>
      <c r="E584" s="63"/>
      <c r="F584" s="63"/>
      <c r="G584" s="65" t="s">
        <v>234</v>
      </c>
      <c r="H584" s="74"/>
      <c r="I584" s="64"/>
      <c r="J584" s="64"/>
      <c r="K584" s="64" t="s">
        <v>133</v>
      </c>
      <c r="L584" s="65" t="s">
        <v>1083</v>
      </c>
      <c r="M584" s="63" t="s">
        <v>301</v>
      </c>
      <c r="N584" s="63" t="s">
        <v>342</v>
      </c>
      <c r="O584" s="63" t="s">
        <v>368</v>
      </c>
      <c r="P584" s="126" t="s">
        <v>13</v>
      </c>
      <c r="Q584" s="125">
        <v>0</v>
      </c>
      <c r="R584" s="125">
        <v>0</v>
      </c>
      <c r="S584" s="125">
        <v>0.25</v>
      </c>
      <c r="T584" s="125"/>
      <c r="U584" s="125"/>
      <c r="V584" s="125"/>
      <c r="W584" s="125"/>
      <c r="X584" s="125"/>
      <c r="Y584" s="125"/>
      <c r="Z584" s="129"/>
      <c r="AA584" s="125"/>
      <c r="AB584" s="125"/>
      <c r="AC584" s="295">
        <f>SUM(Q584:AB584)</f>
        <v>0.25</v>
      </c>
      <c r="AD584" s="294">
        <f t="shared" si="1940"/>
        <v>0</v>
      </c>
      <c r="AE584" s="315">
        <f>SUM($Q$11:R584)</f>
        <v>55127.134717525078</v>
      </c>
      <c r="AF584" s="315">
        <f>SUM($Q$11:S584)</f>
        <v>93925.175062211798</v>
      </c>
      <c r="AG584" s="315" t="e">
        <f>SUM($Q$11:T584)</f>
        <v>#DIV/0!</v>
      </c>
      <c r="AH584" s="315" t="e">
        <f>SUM($Q$11:U584)</f>
        <v>#DIV/0!</v>
      </c>
      <c r="AI584" s="315" t="e">
        <f>SUM($Q$11:V584)</f>
        <v>#DIV/0!</v>
      </c>
      <c r="AJ584" s="315" t="e">
        <f>SUM($Q$11:W584)</f>
        <v>#DIV/0!</v>
      </c>
      <c r="AK584" s="315" t="e">
        <f>SUM($Q$11:X584)</f>
        <v>#DIV/0!</v>
      </c>
      <c r="AL584" s="315" t="e">
        <f>SUM($Q$11:Y584)</f>
        <v>#DIV/0!</v>
      </c>
      <c r="AM584" s="315" t="e">
        <f>SUM($Q$11:Z584)</f>
        <v>#DIV/0!</v>
      </c>
      <c r="AN584" s="315" t="e">
        <f>SUM($Q$11:AA584)</f>
        <v>#DIV/0!</v>
      </c>
      <c r="AO584" s="315" t="e">
        <f>SUM($Q$11:AB584)</f>
        <v>#DIV/0!</v>
      </c>
      <c r="AP584" s="63"/>
      <c r="AQ584" s="63"/>
      <c r="AR584" s="63"/>
      <c r="AS584" s="63"/>
      <c r="AT584" s="63" t="s">
        <v>1068</v>
      </c>
      <c r="AU584" s="63" t="s">
        <v>1070</v>
      </c>
      <c r="AV584" s="63"/>
      <c r="AW584" s="63"/>
      <c r="AX584" s="138"/>
      <c r="AY584" s="138"/>
      <c r="AZ584" s="138"/>
      <c r="BA584" s="138"/>
      <c r="BB584" s="138"/>
      <c r="BC584" s="138"/>
      <c r="BD584" s="138"/>
      <c r="BE584" s="138"/>
      <c r="BF584" s="138"/>
      <c r="BG584" s="138"/>
      <c r="BH584" s="138"/>
      <c r="BI584" s="138"/>
      <c r="BJ584" s="138"/>
      <c r="BK584" s="138"/>
      <c r="BL584" s="138"/>
      <c r="BM584" s="7"/>
    </row>
    <row r="585" spans="1:66" s="52" customFormat="1" ht="20.100000000000001" customHeight="1" x14ac:dyDescent="0.25">
      <c r="A585" s="39"/>
      <c r="B585" s="65"/>
      <c r="C585" s="138"/>
      <c r="D585" s="63"/>
      <c r="E585" s="63"/>
      <c r="F585" s="63"/>
      <c r="G585" s="65" t="s">
        <v>234</v>
      </c>
      <c r="H585" s="74"/>
      <c r="I585" s="64"/>
      <c r="J585" s="64"/>
      <c r="K585" s="64" t="s">
        <v>133</v>
      </c>
      <c r="L585" s="65" t="s">
        <v>1083</v>
      </c>
      <c r="M585" s="63" t="s">
        <v>301</v>
      </c>
      <c r="N585" s="63" t="s">
        <v>342</v>
      </c>
      <c r="O585" s="63" t="s">
        <v>368</v>
      </c>
      <c r="P585" s="126" t="s">
        <v>14</v>
      </c>
      <c r="Q585" s="278">
        <v>0</v>
      </c>
      <c r="R585" s="278">
        <v>0</v>
      </c>
      <c r="S585" s="278">
        <f t="shared" ref="S585:AB585" si="1962">+S584/S583</f>
        <v>1</v>
      </c>
      <c r="T585" s="278">
        <f t="shared" si="1962"/>
        <v>0</v>
      </c>
      <c r="U585" s="278">
        <f t="shared" si="1962"/>
        <v>0</v>
      </c>
      <c r="V585" s="278">
        <f t="shared" si="1962"/>
        <v>0</v>
      </c>
      <c r="W585" s="278">
        <f t="shared" si="1962"/>
        <v>0</v>
      </c>
      <c r="X585" s="278">
        <f t="shared" si="1962"/>
        <v>0</v>
      </c>
      <c r="Y585" s="278">
        <f t="shared" si="1962"/>
        <v>0</v>
      </c>
      <c r="Z585" s="278">
        <f t="shared" si="1962"/>
        <v>0</v>
      </c>
      <c r="AA585" s="278">
        <f t="shared" si="1962"/>
        <v>0</v>
      </c>
      <c r="AB585" s="278">
        <f t="shared" si="1962"/>
        <v>0</v>
      </c>
      <c r="AC585" s="278">
        <f>+AC584/AC583</f>
        <v>0.25</v>
      </c>
      <c r="AD585" s="294">
        <f t="shared" si="1940"/>
        <v>0</v>
      </c>
      <c r="AE585" s="315">
        <f>SUM($Q$10:R585)</f>
        <v>55127.134717525078</v>
      </c>
      <c r="AF585" s="315">
        <f>SUM($Q$10:S585)</f>
        <v>93926.175062211798</v>
      </c>
      <c r="AG585" s="315" t="e">
        <f>SUM($Q$10:T585)</f>
        <v>#DIV/0!</v>
      </c>
      <c r="AH585" s="315" t="e">
        <f>SUM($Q$10:U585)</f>
        <v>#DIV/0!</v>
      </c>
      <c r="AI585" s="315" t="e">
        <f>SUM($Q$10:V585)</f>
        <v>#DIV/0!</v>
      </c>
      <c r="AJ585" s="315" t="e">
        <f>SUM($Q$10:W585)</f>
        <v>#DIV/0!</v>
      </c>
      <c r="AK585" s="315" t="e">
        <f>SUM($Q$10:X585)</f>
        <v>#DIV/0!</v>
      </c>
      <c r="AL585" s="315" t="e">
        <f>SUM($Q$10:Y585)</f>
        <v>#DIV/0!</v>
      </c>
      <c r="AM585" s="315" t="e">
        <f>SUM($Q$10:Z585)</f>
        <v>#DIV/0!</v>
      </c>
      <c r="AN585" s="315" t="e">
        <f>SUM($Q$10:AA585)</f>
        <v>#DIV/0!</v>
      </c>
      <c r="AO585" s="315" t="e">
        <f>SUM($Q$10:AB585)</f>
        <v>#DIV/0!</v>
      </c>
      <c r="AP585" s="63"/>
      <c r="AQ585" s="63"/>
      <c r="AR585" s="63"/>
      <c r="AS585" s="63"/>
      <c r="AT585" s="63"/>
      <c r="AU585" s="63"/>
      <c r="AV585" s="63"/>
      <c r="AW585" s="63"/>
      <c r="AX585" s="138"/>
      <c r="AY585" s="138"/>
      <c r="AZ585" s="138"/>
      <c r="BA585" s="138"/>
      <c r="BB585" s="138"/>
      <c r="BC585" s="138"/>
      <c r="BD585" s="138"/>
      <c r="BE585" s="138"/>
      <c r="BF585" s="138"/>
      <c r="BG585" s="138"/>
      <c r="BH585" s="138"/>
      <c r="BI585" s="138"/>
      <c r="BJ585" s="138"/>
      <c r="BK585" s="138"/>
      <c r="BL585" s="138"/>
      <c r="BM585" s="7"/>
    </row>
    <row r="586" spans="1:66" ht="20.100000000000001" customHeight="1" x14ac:dyDescent="0.25">
      <c r="A586" s="39"/>
      <c r="B586" s="65" t="s">
        <v>100</v>
      </c>
      <c r="C586" s="138"/>
      <c r="D586" s="63">
        <f>+D583+1</f>
        <v>193</v>
      </c>
      <c r="E586" s="63">
        <v>11</v>
      </c>
      <c r="F586" s="63">
        <v>13</v>
      </c>
      <c r="G586" s="65" t="s">
        <v>231</v>
      </c>
      <c r="H586" s="74">
        <v>1</v>
      </c>
      <c r="I586" s="64" t="s">
        <v>53</v>
      </c>
      <c r="J586" s="64" t="s">
        <v>111</v>
      </c>
      <c r="K586" s="64" t="s">
        <v>133</v>
      </c>
      <c r="L586" s="65" t="s">
        <v>1034</v>
      </c>
      <c r="M586" s="63" t="s">
        <v>302</v>
      </c>
      <c r="N586" s="63" t="s">
        <v>351</v>
      </c>
      <c r="O586" s="63" t="s">
        <v>369</v>
      </c>
      <c r="P586" s="126" t="s">
        <v>12</v>
      </c>
      <c r="Q586" s="72">
        <v>0</v>
      </c>
      <c r="R586" s="72">
        <v>0</v>
      </c>
      <c r="S586" s="72">
        <v>0</v>
      </c>
      <c r="T586" s="124"/>
      <c r="U586" s="124"/>
      <c r="V586" s="124"/>
      <c r="W586" s="124"/>
      <c r="X586" s="124"/>
      <c r="Y586" s="124"/>
      <c r="Z586" s="367"/>
      <c r="AA586" s="72">
        <v>1</v>
      </c>
      <c r="AB586" s="124"/>
      <c r="AC586" s="72">
        <f>SUM(Q586:AB586)</f>
        <v>1</v>
      </c>
      <c r="AD586" s="294">
        <f t="shared" si="1940"/>
        <v>0</v>
      </c>
      <c r="AE586" s="315">
        <f>SUM($Q$10:R586)</f>
        <v>55127.134717525078</v>
      </c>
      <c r="AF586" s="315">
        <f>SUM($Q$10:S586)</f>
        <v>93926.175062211798</v>
      </c>
      <c r="AG586" s="315" t="e">
        <f>SUM($Q$10:T586)</f>
        <v>#DIV/0!</v>
      </c>
      <c r="AH586" s="315" t="e">
        <f>SUM($Q$10:U586)</f>
        <v>#DIV/0!</v>
      </c>
      <c r="AI586" s="315" t="e">
        <f>SUM($Q$10:V586)</f>
        <v>#DIV/0!</v>
      </c>
      <c r="AJ586" s="315" t="e">
        <f>SUM($Q$10:W586)</f>
        <v>#DIV/0!</v>
      </c>
      <c r="AK586" s="315" t="e">
        <f>SUM($Q$10:X586)</f>
        <v>#DIV/0!</v>
      </c>
      <c r="AL586" s="315" t="e">
        <f>SUM($Q$10:Y586)</f>
        <v>#DIV/0!</v>
      </c>
      <c r="AM586" s="315" t="e">
        <f>SUM($Q$10:Z586)</f>
        <v>#DIV/0!</v>
      </c>
      <c r="AN586" s="315" t="e">
        <f>SUM($Q$10:AA586)</f>
        <v>#DIV/0!</v>
      </c>
      <c r="AO586" s="315" t="e">
        <f>SUM($Q$10:AB586)</f>
        <v>#DIV/0!</v>
      </c>
      <c r="AP586" s="63"/>
      <c r="AQ586" s="63"/>
      <c r="AR586" s="63"/>
      <c r="AS586" s="63"/>
      <c r="AT586" s="63"/>
      <c r="AU586" s="63"/>
      <c r="AV586" s="63"/>
      <c r="AW586" s="63"/>
      <c r="AX586" s="138"/>
      <c r="AY586" s="138"/>
      <c r="AZ586" s="138"/>
      <c r="BA586" s="138"/>
      <c r="BB586" s="138"/>
      <c r="BC586" s="138"/>
      <c r="BD586" s="138"/>
      <c r="BE586" s="138"/>
      <c r="BF586" s="138"/>
      <c r="BG586" s="138"/>
      <c r="BH586" s="138"/>
      <c r="BI586" s="138"/>
      <c r="BJ586" s="138"/>
      <c r="BK586" s="138"/>
      <c r="BL586" s="138"/>
      <c r="BM586" s="7"/>
      <c r="BN586" s="26"/>
    </row>
    <row r="587" spans="1:66" s="52" customFormat="1" ht="20.100000000000001" customHeight="1" x14ac:dyDescent="0.25">
      <c r="A587" s="39"/>
      <c r="B587" s="65"/>
      <c r="C587" s="138"/>
      <c r="D587" s="63"/>
      <c r="E587" s="63"/>
      <c r="F587" s="63"/>
      <c r="G587" s="65" t="s">
        <v>231</v>
      </c>
      <c r="H587" s="74"/>
      <c r="I587" s="64"/>
      <c r="J587" s="64"/>
      <c r="K587" s="64" t="s">
        <v>133</v>
      </c>
      <c r="L587" s="65" t="s">
        <v>1034</v>
      </c>
      <c r="M587" s="63" t="s">
        <v>302</v>
      </c>
      <c r="N587" s="63" t="s">
        <v>351</v>
      </c>
      <c r="O587" s="63" t="s">
        <v>369</v>
      </c>
      <c r="P587" s="126" t="s">
        <v>13</v>
      </c>
      <c r="Q587" s="72">
        <v>0</v>
      </c>
      <c r="R587" s="72">
        <v>0</v>
      </c>
      <c r="S587" s="72">
        <v>0</v>
      </c>
      <c r="T587" s="124"/>
      <c r="U587" s="124"/>
      <c r="V587" s="124"/>
      <c r="W587" s="124"/>
      <c r="X587" s="124"/>
      <c r="Y587" s="124"/>
      <c r="Z587" s="367"/>
      <c r="AA587" s="124"/>
      <c r="AB587" s="124"/>
      <c r="AC587" s="72">
        <f>SUM(Q587:AB587)</f>
        <v>0</v>
      </c>
      <c r="AD587" s="294">
        <f t="shared" ref="AD587:AD644" si="1963">+Q587</f>
        <v>0</v>
      </c>
      <c r="AE587" s="315">
        <f>SUM($Q$11:R587)</f>
        <v>55127.134717525078</v>
      </c>
      <c r="AF587" s="315">
        <f>SUM($Q$11:S587)</f>
        <v>93926.175062211798</v>
      </c>
      <c r="AG587" s="315" t="e">
        <f>SUM($Q$11:T587)</f>
        <v>#DIV/0!</v>
      </c>
      <c r="AH587" s="315" t="e">
        <f>SUM($Q$11:U587)</f>
        <v>#DIV/0!</v>
      </c>
      <c r="AI587" s="315" t="e">
        <f>SUM($Q$11:V587)</f>
        <v>#DIV/0!</v>
      </c>
      <c r="AJ587" s="315" t="e">
        <f>SUM($Q$11:W587)</f>
        <v>#DIV/0!</v>
      </c>
      <c r="AK587" s="315" t="e">
        <f>SUM($Q$11:X587)</f>
        <v>#DIV/0!</v>
      </c>
      <c r="AL587" s="315" t="e">
        <f>SUM($Q$11:Y587)</f>
        <v>#DIV/0!</v>
      </c>
      <c r="AM587" s="315" t="e">
        <f>SUM($Q$11:Z587)</f>
        <v>#DIV/0!</v>
      </c>
      <c r="AN587" s="315" t="e">
        <f>SUM($Q$11:AA587)</f>
        <v>#DIV/0!</v>
      </c>
      <c r="AO587" s="315" t="e">
        <f>SUM($Q$11:AB587)</f>
        <v>#DIV/0!</v>
      </c>
      <c r="AP587" s="63"/>
      <c r="AQ587" s="63"/>
      <c r="AR587" s="63"/>
      <c r="AS587" s="63"/>
      <c r="AT587" s="63"/>
      <c r="AU587" s="63"/>
      <c r="AV587" s="63"/>
      <c r="AW587" s="63"/>
      <c r="AX587" s="138"/>
      <c r="AY587" s="138"/>
      <c r="AZ587" s="138"/>
      <c r="BA587" s="138"/>
      <c r="BB587" s="138"/>
      <c r="BC587" s="138"/>
      <c r="BD587" s="138"/>
      <c r="BE587" s="138"/>
      <c r="BF587" s="138"/>
      <c r="BG587" s="138"/>
      <c r="BH587" s="138"/>
      <c r="BI587" s="138"/>
      <c r="BJ587" s="138"/>
      <c r="BK587" s="138"/>
      <c r="BL587" s="138"/>
      <c r="BM587" s="7"/>
    </row>
    <row r="588" spans="1:66" s="52" customFormat="1" ht="20.100000000000001" customHeight="1" x14ac:dyDescent="0.25">
      <c r="A588" s="39"/>
      <c r="B588" s="65"/>
      <c r="C588" s="138"/>
      <c r="D588" s="63"/>
      <c r="E588" s="63"/>
      <c r="F588" s="63"/>
      <c r="G588" s="65" t="s">
        <v>231</v>
      </c>
      <c r="H588" s="74"/>
      <c r="I588" s="64"/>
      <c r="J588" s="64"/>
      <c r="K588" s="64" t="s">
        <v>133</v>
      </c>
      <c r="L588" s="65" t="s">
        <v>1034</v>
      </c>
      <c r="M588" s="63" t="s">
        <v>302</v>
      </c>
      <c r="N588" s="63" t="s">
        <v>351</v>
      </c>
      <c r="O588" s="63" t="s">
        <v>369</v>
      </c>
      <c r="P588" s="126" t="s">
        <v>14</v>
      </c>
      <c r="Q588" s="278">
        <v>0</v>
      </c>
      <c r="R588" s="278">
        <v>0</v>
      </c>
      <c r="S588" s="278">
        <v>0</v>
      </c>
      <c r="T588" s="278" t="e">
        <f t="shared" ref="T588:AB588" si="1964">+T587/T586</f>
        <v>#DIV/0!</v>
      </c>
      <c r="U588" s="278" t="e">
        <f t="shared" si="1964"/>
        <v>#DIV/0!</v>
      </c>
      <c r="V588" s="278" t="e">
        <f t="shared" si="1964"/>
        <v>#DIV/0!</v>
      </c>
      <c r="W588" s="278" t="e">
        <f t="shared" si="1964"/>
        <v>#DIV/0!</v>
      </c>
      <c r="X588" s="278" t="e">
        <f t="shared" si="1964"/>
        <v>#DIV/0!</v>
      </c>
      <c r="Y588" s="278" t="e">
        <f t="shared" si="1964"/>
        <v>#DIV/0!</v>
      </c>
      <c r="Z588" s="278" t="e">
        <f t="shared" si="1964"/>
        <v>#DIV/0!</v>
      </c>
      <c r="AA588" s="278">
        <f t="shared" si="1964"/>
        <v>0</v>
      </c>
      <c r="AB588" s="278" t="e">
        <f t="shared" si="1964"/>
        <v>#DIV/0!</v>
      </c>
      <c r="AC588" s="278">
        <f>+AC587/AC586</f>
        <v>0</v>
      </c>
      <c r="AD588" s="294">
        <f t="shared" si="1963"/>
        <v>0</v>
      </c>
      <c r="AE588" s="315">
        <f>SUM($Q$10:R588)</f>
        <v>55127.134717525078</v>
      </c>
      <c r="AF588" s="315">
        <f>SUM($Q$10:S588)</f>
        <v>93926.175062211798</v>
      </c>
      <c r="AG588" s="315" t="e">
        <f>SUM($Q$10:T588)</f>
        <v>#DIV/0!</v>
      </c>
      <c r="AH588" s="315" t="e">
        <f>SUM($Q$10:U588)</f>
        <v>#DIV/0!</v>
      </c>
      <c r="AI588" s="315" t="e">
        <f>SUM($Q$10:V588)</f>
        <v>#DIV/0!</v>
      </c>
      <c r="AJ588" s="315" t="e">
        <f>SUM($Q$10:W588)</f>
        <v>#DIV/0!</v>
      </c>
      <c r="AK588" s="315" t="e">
        <f>SUM($Q$10:X588)</f>
        <v>#DIV/0!</v>
      </c>
      <c r="AL588" s="315" t="e">
        <f>SUM($Q$10:Y588)</f>
        <v>#DIV/0!</v>
      </c>
      <c r="AM588" s="315" t="e">
        <f>SUM($Q$10:Z588)</f>
        <v>#DIV/0!</v>
      </c>
      <c r="AN588" s="315" t="e">
        <f>SUM($Q$10:AA588)</f>
        <v>#DIV/0!</v>
      </c>
      <c r="AO588" s="315" t="e">
        <f>SUM($Q$10:AB588)</f>
        <v>#DIV/0!</v>
      </c>
      <c r="AP588" s="63"/>
      <c r="AQ588" s="63"/>
      <c r="AR588" s="63"/>
      <c r="AS588" s="63"/>
      <c r="AT588" s="63"/>
      <c r="AU588" s="63"/>
      <c r="AV588" s="63"/>
      <c r="AW588" s="63"/>
      <c r="AX588" s="138"/>
      <c r="AY588" s="138"/>
      <c r="AZ588" s="138"/>
      <c r="BA588" s="138"/>
      <c r="BB588" s="138"/>
      <c r="BC588" s="138"/>
      <c r="BD588" s="138"/>
      <c r="BE588" s="138"/>
      <c r="BF588" s="138"/>
      <c r="BG588" s="138"/>
      <c r="BH588" s="138"/>
      <c r="BI588" s="138"/>
      <c r="BJ588" s="138"/>
      <c r="BK588" s="138"/>
      <c r="BL588" s="138"/>
      <c r="BM588" s="7"/>
    </row>
    <row r="589" spans="1:66" ht="52.5" customHeight="1" x14ac:dyDescent="0.25">
      <c r="A589" s="39"/>
      <c r="B589" s="65" t="s">
        <v>100</v>
      </c>
      <c r="C589" s="138"/>
      <c r="D589" s="63">
        <f>+D586+1</f>
        <v>194</v>
      </c>
      <c r="E589" s="63">
        <v>12</v>
      </c>
      <c r="F589" s="63">
        <v>10</v>
      </c>
      <c r="G589" s="65" t="s">
        <v>231</v>
      </c>
      <c r="H589" s="74">
        <v>1</v>
      </c>
      <c r="I589" s="64" t="s">
        <v>53</v>
      </c>
      <c r="J589" s="64" t="s">
        <v>111</v>
      </c>
      <c r="K589" s="64" t="s">
        <v>133</v>
      </c>
      <c r="L589" s="65" t="s">
        <v>1034</v>
      </c>
      <c r="M589" s="63" t="s">
        <v>298</v>
      </c>
      <c r="N589" s="63" t="s">
        <v>348</v>
      </c>
      <c r="O589" s="63" t="s">
        <v>370</v>
      </c>
      <c r="P589" s="126" t="s">
        <v>12</v>
      </c>
      <c r="Q589" s="125">
        <v>0</v>
      </c>
      <c r="R589" s="125">
        <v>0</v>
      </c>
      <c r="S589" s="125">
        <v>0</v>
      </c>
      <c r="T589" s="125">
        <v>0</v>
      </c>
      <c r="U589" s="125">
        <v>0</v>
      </c>
      <c r="V589" s="125">
        <v>0</v>
      </c>
      <c r="W589" s="125">
        <v>0</v>
      </c>
      <c r="X589" s="125">
        <v>0</v>
      </c>
      <c r="Y589" s="125">
        <v>0</v>
      </c>
      <c r="Z589" s="418">
        <v>0.5</v>
      </c>
      <c r="AA589" s="418">
        <v>0.5</v>
      </c>
      <c r="AB589" s="125">
        <v>0</v>
      </c>
      <c r="AC589" s="295">
        <f>SUM(Q589:AB589)</f>
        <v>1</v>
      </c>
      <c r="AD589" s="294">
        <f t="shared" si="1963"/>
        <v>0</v>
      </c>
      <c r="AE589" s="315">
        <f>SUM($Q$10:R589)</f>
        <v>55127.134717525078</v>
      </c>
      <c r="AF589" s="315">
        <f>SUM($Q$10:S589)</f>
        <v>93926.175062211798</v>
      </c>
      <c r="AG589" s="315" t="e">
        <f>SUM($Q$10:T589)</f>
        <v>#DIV/0!</v>
      </c>
      <c r="AH589" s="315" t="e">
        <f>SUM($Q$10:U589)</f>
        <v>#DIV/0!</v>
      </c>
      <c r="AI589" s="315" t="e">
        <f>SUM($Q$10:V589)</f>
        <v>#DIV/0!</v>
      </c>
      <c r="AJ589" s="315" t="e">
        <f>SUM($Q$10:W589)</f>
        <v>#DIV/0!</v>
      </c>
      <c r="AK589" s="315" t="e">
        <f>SUM($Q$10:X589)</f>
        <v>#DIV/0!</v>
      </c>
      <c r="AL589" s="315" t="e">
        <f>SUM($Q$10:Y589)</f>
        <v>#DIV/0!</v>
      </c>
      <c r="AM589" s="315" t="e">
        <f>SUM($Q$10:Z589)</f>
        <v>#DIV/0!</v>
      </c>
      <c r="AN589" s="315" t="e">
        <f>SUM($Q$10:AA589)</f>
        <v>#DIV/0!</v>
      </c>
      <c r="AO589" s="315" t="e">
        <f>SUM($Q$10:AB589)</f>
        <v>#DIV/0!</v>
      </c>
      <c r="AP589" s="63"/>
      <c r="AQ589" s="63"/>
      <c r="AR589" s="63"/>
      <c r="AS589" s="63"/>
      <c r="AT589" s="63"/>
      <c r="AU589" s="63"/>
      <c r="AV589" s="63"/>
      <c r="AW589" s="63"/>
      <c r="AX589" s="138"/>
      <c r="AY589" s="138"/>
      <c r="AZ589" s="138"/>
      <c r="BA589" s="138"/>
      <c r="BB589" s="138"/>
      <c r="BC589" s="138"/>
      <c r="BD589" s="138"/>
      <c r="BE589" s="138"/>
      <c r="BF589" s="138"/>
      <c r="BG589" s="138"/>
      <c r="BH589" s="138"/>
      <c r="BI589" s="138"/>
      <c r="BJ589" s="138"/>
      <c r="BK589" s="138"/>
      <c r="BL589" s="138"/>
      <c r="BM589" s="7"/>
      <c r="BN589" s="26"/>
    </row>
    <row r="590" spans="1:66" s="52" customFormat="1" ht="20.100000000000001" customHeight="1" x14ac:dyDescent="0.25">
      <c r="A590" s="39"/>
      <c r="B590" s="65"/>
      <c r="C590" s="138"/>
      <c r="D590" s="63"/>
      <c r="E590" s="63"/>
      <c r="F590" s="63"/>
      <c r="G590" s="65" t="s">
        <v>231</v>
      </c>
      <c r="H590" s="74"/>
      <c r="I590" s="64"/>
      <c r="J590" s="64"/>
      <c r="K590" s="64" t="s">
        <v>133</v>
      </c>
      <c r="L590" s="65" t="s">
        <v>1034</v>
      </c>
      <c r="M590" s="63" t="s">
        <v>298</v>
      </c>
      <c r="N590" s="63" t="s">
        <v>348</v>
      </c>
      <c r="O590" s="63" t="s">
        <v>370</v>
      </c>
      <c r="P590" s="126" t="s">
        <v>13</v>
      </c>
      <c r="Q590" s="72">
        <v>0</v>
      </c>
      <c r="R590" s="72">
        <v>0</v>
      </c>
      <c r="S590" s="124">
        <v>0</v>
      </c>
      <c r="T590" s="124"/>
      <c r="U590" s="124"/>
      <c r="V590" s="124"/>
      <c r="W590" s="124"/>
      <c r="X590" s="124"/>
      <c r="Y590" s="124"/>
      <c r="Z590" s="367"/>
      <c r="AA590" s="124"/>
      <c r="AB590" s="124"/>
      <c r="AC590" s="295">
        <f>SUM(Q590:AB590)</f>
        <v>0</v>
      </c>
      <c r="AD590" s="294">
        <f t="shared" si="1963"/>
        <v>0</v>
      </c>
      <c r="AE590" s="315">
        <f>SUM($Q$11:R590)</f>
        <v>55127.134717525078</v>
      </c>
      <c r="AF590" s="315">
        <f>SUM($Q$11:S590)</f>
        <v>93926.175062211798</v>
      </c>
      <c r="AG590" s="315" t="e">
        <f>SUM($Q$11:T590)</f>
        <v>#DIV/0!</v>
      </c>
      <c r="AH590" s="315" t="e">
        <f>SUM($Q$11:U590)</f>
        <v>#DIV/0!</v>
      </c>
      <c r="AI590" s="315" t="e">
        <f>SUM($Q$11:V590)</f>
        <v>#DIV/0!</v>
      </c>
      <c r="AJ590" s="315" t="e">
        <f>SUM($Q$11:W590)</f>
        <v>#DIV/0!</v>
      </c>
      <c r="AK590" s="315" t="e">
        <f>SUM($Q$11:X590)</f>
        <v>#DIV/0!</v>
      </c>
      <c r="AL590" s="315" t="e">
        <f>SUM($Q$11:Y590)</f>
        <v>#DIV/0!</v>
      </c>
      <c r="AM590" s="315" t="e">
        <f>SUM($Q$11:Z590)</f>
        <v>#DIV/0!</v>
      </c>
      <c r="AN590" s="315" t="e">
        <f>SUM($Q$11:AA590)</f>
        <v>#DIV/0!</v>
      </c>
      <c r="AO590" s="315" t="e">
        <f>SUM($Q$11:AB590)</f>
        <v>#DIV/0!</v>
      </c>
      <c r="AP590" s="63"/>
      <c r="AQ590" s="63"/>
      <c r="AR590" s="63"/>
      <c r="AS590" s="63"/>
      <c r="AT590" s="63"/>
      <c r="AU590" s="63"/>
      <c r="AV590" s="63"/>
      <c r="AW590" s="63"/>
      <c r="AX590" s="138"/>
      <c r="AY590" s="138"/>
      <c r="AZ590" s="138"/>
      <c r="BA590" s="138"/>
      <c r="BB590" s="138"/>
      <c r="BC590" s="138"/>
      <c r="BD590" s="138"/>
      <c r="BE590" s="138"/>
      <c r="BF590" s="138"/>
      <c r="BG590" s="138"/>
      <c r="BH590" s="138"/>
      <c r="BI590" s="138"/>
      <c r="BJ590" s="138"/>
      <c r="BK590" s="138"/>
      <c r="BL590" s="138"/>
      <c r="BM590" s="7"/>
    </row>
    <row r="591" spans="1:66" s="52" customFormat="1" ht="20.100000000000001" customHeight="1" x14ac:dyDescent="0.25">
      <c r="A591" s="39"/>
      <c r="B591" s="65"/>
      <c r="C591" s="138"/>
      <c r="D591" s="63"/>
      <c r="E591" s="63"/>
      <c r="F591" s="63"/>
      <c r="G591" s="65" t="s">
        <v>231</v>
      </c>
      <c r="H591" s="74"/>
      <c r="I591" s="64"/>
      <c r="J591" s="64"/>
      <c r="K591" s="64" t="s">
        <v>133</v>
      </c>
      <c r="L591" s="65" t="s">
        <v>1034</v>
      </c>
      <c r="M591" s="63" t="s">
        <v>298</v>
      </c>
      <c r="N591" s="63" t="s">
        <v>348</v>
      </c>
      <c r="O591" s="63" t="s">
        <v>370</v>
      </c>
      <c r="P591" s="126" t="s">
        <v>14</v>
      </c>
      <c r="Q591" s="278">
        <v>0</v>
      </c>
      <c r="R591" s="278">
        <v>0</v>
      </c>
      <c r="S591" s="278">
        <v>0</v>
      </c>
      <c r="T591" s="278" t="e">
        <f t="shared" ref="T591:AB591" si="1965">+T590/T589</f>
        <v>#DIV/0!</v>
      </c>
      <c r="U591" s="278" t="e">
        <f t="shared" si="1965"/>
        <v>#DIV/0!</v>
      </c>
      <c r="V591" s="278" t="e">
        <f t="shared" si="1965"/>
        <v>#DIV/0!</v>
      </c>
      <c r="W591" s="278" t="e">
        <f t="shared" si="1965"/>
        <v>#DIV/0!</v>
      </c>
      <c r="X591" s="278" t="e">
        <f t="shared" si="1965"/>
        <v>#DIV/0!</v>
      </c>
      <c r="Y591" s="278" t="e">
        <f t="shared" si="1965"/>
        <v>#DIV/0!</v>
      </c>
      <c r="Z591" s="278">
        <f t="shared" si="1965"/>
        <v>0</v>
      </c>
      <c r="AA591" s="278">
        <f t="shared" si="1965"/>
        <v>0</v>
      </c>
      <c r="AB591" s="278" t="e">
        <f t="shared" si="1965"/>
        <v>#DIV/0!</v>
      </c>
      <c r="AC591" s="278">
        <f>+AC590/AC589</f>
        <v>0</v>
      </c>
      <c r="AD591" s="294">
        <f t="shared" si="1963"/>
        <v>0</v>
      </c>
      <c r="AE591" s="315">
        <f>SUM($Q$10:R591)</f>
        <v>55127.134717525078</v>
      </c>
      <c r="AF591" s="315">
        <f>SUM($Q$10:S591)</f>
        <v>93926.175062211798</v>
      </c>
      <c r="AG591" s="315" t="e">
        <f>SUM($Q$10:T591)</f>
        <v>#DIV/0!</v>
      </c>
      <c r="AH591" s="315" t="e">
        <f>SUM($Q$10:U591)</f>
        <v>#DIV/0!</v>
      </c>
      <c r="AI591" s="315" t="e">
        <f>SUM($Q$10:V591)</f>
        <v>#DIV/0!</v>
      </c>
      <c r="AJ591" s="315" t="e">
        <f>SUM($Q$10:W591)</f>
        <v>#DIV/0!</v>
      </c>
      <c r="AK591" s="315" t="e">
        <f>SUM($Q$10:X591)</f>
        <v>#DIV/0!</v>
      </c>
      <c r="AL591" s="315" t="e">
        <f>SUM($Q$10:Y591)</f>
        <v>#DIV/0!</v>
      </c>
      <c r="AM591" s="315" t="e">
        <f>SUM($Q$10:Z591)</f>
        <v>#DIV/0!</v>
      </c>
      <c r="AN591" s="315" t="e">
        <f>SUM($Q$10:AA591)</f>
        <v>#DIV/0!</v>
      </c>
      <c r="AO591" s="315" t="e">
        <f>SUM($Q$10:AB591)</f>
        <v>#DIV/0!</v>
      </c>
      <c r="AP591" s="63"/>
      <c r="AQ591" s="63"/>
      <c r="AR591" s="63"/>
      <c r="AS591" s="63"/>
      <c r="AT591" s="63"/>
      <c r="AU591" s="63"/>
      <c r="AV591" s="63"/>
      <c r="AW591" s="63"/>
      <c r="AX591" s="138"/>
      <c r="AY591" s="138"/>
      <c r="AZ591" s="138"/>
      <c r="BA591" s="138"/>
      <c r="BB591" s="138"/>
      <c r="BC591" s="138"/>
      <c r="BD591" s="138"/>
      <c r="BE591" s="138"/>
      <c r="BF591" s="138"/>
      <c r="BG591" s="138"/>
      <c r="BH591" s="138"/>
      <c r="BI591" s="138"/>
      <c r="BJ591" s="138"/>
      <c r="BK591" s="138"/>
      <c r="BL591" s="138"/>
      <c r="BM591" s="7"/>
    </row>
    <row r="592" spans="1:66" ht="20.100000000000001" customHeight="1" x14ac:dyDescent="0.25">
      <c r="A592" s="39"/>
      <c r="B592" s="65" t="s">
        <v>100</v>
      </c>
      <c r="C592" s="138"/>
      <c r="D592" s="63">
        <f>+D589+1</f>
        <v>195</v>
      </c>
      <c r="E592" s="63">
        <v>13</v>
      </c>
      <c r="F592" s="63">
        <v>11</v>
      </c>
      <c r="G592" s="65" t="s">
        <v>231</v>
      </c>
      <c r="H592" s="74">
        <v>1</v>
      </c>
      <c r="I592" s="64" t="s">
        <v>53</v>
      </c>
      <c r="J592" s="64" t="s">
        <v>111</v>
      </c>
      <c r="K592" s="64" t="s">
        <v>133</v>
      </c>
      <c r="L592" s="65" t="s">
        <v>1034</v>
      </c>
      <c r="M592" s="63" t="s">
        <v>298</v>
      </c>
      <c r="N592" s="63" t="s">
        <v>349</v>
      </c>
      <c r="O592" s="63" t="s">
        <v>371</v>
      </c>
      <c r="P592" s="126" t="s">
        <v>12</v>
      </c>
      <c r="Q592" s="72">
        <v>0</v>
      </c>
      <c r="R592" s="72">
        <v>0</v>
      </c>
      <c r="S592" s="72">
        <v>0</v>
      </c>
      <c r="T592" s="124"/>
      <c r="U592" s="124"/>
      <c r="V592" s="124"/>
      <c r="W592" s="124"/>
      <c r="X592" s="124"/>
      <c r="Y592" s="124"/>
      <c r="Z592" s="367"/>
      <c r="AA592" s="124"/>
      <c r="AB592" s="72">
        <v>1</v>
      </c>
      <c r="AC592" s="72">
        <f>SUM(Q592:AB592)</f>
        <v>1</v>
      </c>
      <c r="AD592" s="294">
        <f t="shared" si="1963"/>
        <v>0</v>
      </c>
      <c r="AE592" s="315">
        <f>SUM($Q$10:R592)</f>
        <v>55127.134717525078</v>
      </c>
      <c r="AF592" s="315">
        <f>SUM($Q$10:S592)</f>
        <v>93926.175062211798</v>
      </c>
      <c r="AG592" s="315" t="e">
        <f>SUM($Q$10:T592)</f>
        <v>#DIV/0!</v>
      </c>
      <c r="AH592" s="315" t="e">
        <f>SUM($Q$10:U592)</f>
        <v>#DIV/0!</v>
      </c>
      <c r="AI592" s="315" t="e">
        <f>SUM($Q$10:V592)</f>
        <v>#DIV/0!</v>
      </c>
      <c r="AJ592" s="315" t="e">
        <f>SUM($Q$10:W592)</f>
        <v>#DIV/0!</v>
      </c>
      <c r="AK592" s="315" t="e">
        <f>SUM($Q$10:X592)</f>
        <v>#DIV/0!</v>
      </c>
      <c r="AL592" s="315" t="e">
        <f>SUM($Q$10:Y592)</f>
        <v>#DIV/0!</v>
      </c>
      <c r="AM592" s="315" t="e">
        <f>SUM($Q$10:Z592)</f>
        <v>#DIV/0!</v>
      </c>
      <c r="AN592" s="315" t="e">
        <f>SUM($Q$10:AA592)</f>
        <v>#DIV/0!</v>
      </c>
      <c r="AO592" s="315" t="e">
        <f>SUM($Q$10:AB592)</f>
        <v>#DIV/0!</v>
      </c>
      <c r="AP592" s="63"/>
      <c r="AQ592" s="63"/>
      <c r="AR592" s="63"/>
      <c r="AS592" s="63"/>
      <c r="AT592" s="63"/>
      <c r="AU592" s="63"/>
      <c r="AV592" s="63"/>
      <c r="AW592" s="63"/>
      <c r="AX592" s="138"/>
      <c r="AY592" s="138"/>
      <c r="AZ592" s="138"/>
      <c r="BA592" s="138"/>
      <c r="BB592" s="138"/>
      <c r="BC592" s="138"/>
      <c r="BD592" s="138"/>
      <c r="BE592" s="138"/>
      <c r="BF592" s="138"/>
      <c r="BG592" s="138"/>
      <c r="BH592" s="138"/>
      <c r="BI592" s="138"/>
      <c r="BJ592" s="138"/>
      <c r="BK592" s="138"/>
      <c r="BL592" s="138"/>
      <c r="BM592" s="7"/>
      <c r="BN592" s="26"/>
    </row>
    <row r="593" spans="1:66" s="52" customFormat="1" ht="45.75" customHeight="1" x14ac:dyDescent="0.25">
      <c r="A593" s="39"/>
      <c r="B593" s="65"/>
      <c r="C593" s="138"/>
      <c r="D593" s="63"/>
      <c r="E593" s="63"/>
      <c r="F593" s="63"/>
      <c r="G593" s="65" t="s">
        <v>231</v>
      </c>
      <c r="H593" s="74"/>
      <c r="I593" s="64"/>
      <c r="J593" s="64"/>
      <c r="K593" s="64" t="s">
        <v>133</v>
      </c>
      <c r="L593" s="65" t="s">
        <v>1034</v>
      </c>
      <c r="M593" s="63" t="s">
        <v>298</v>
      </c>
      <c r="N593" s="63" t="s">
        <v>349</v>
      </c>
      <c r="O593" s="63" t="s">
        <v>371</v>
      </c>
      <c r="P593" s="126" t="s">
        <v>13</v>
      </c>
      <c r="Q593" s="72">
        <v>0</v>
      </c>
      <c r="R593" s="72">
        <v>0</v>
      </c>
      <c r="S593" s="72">
        <v>0</v>
      </c>
      <c r="T593" s="124"/>
      <c r="U593" s="124"/>
      <c r="V593" s="124"/>
      <c r="W593" s="124"/>
      <c r="X593" s="124"/>
      <c r="Y593" s="124"/>
      <c r="Z593" s="367"/>
      <c r="AA593" s="124"/>
      <c r="AB593" s="124"/>
      <c r="AC593" s="295">
        <f>SUM(Q593:AB593)</f>
        <v>0</v>
      </c>
      <c r="AD593" s="294">
        <f t="shared" si="1963"/>
        <v>0</v>
      </c>
      <c r="AE593" s="315">
        <f>SUM($Q$11:R593)</f>
        <v>55127.134717525078</v>
      </c>
      <c r="AF593" s="315">
        <f>SUM($Q$11:S593)</f>
        <v>93926.175062211798</v>
      </c>
      <c r="AG593" s="315" t="e">
        <f>SUM($Q$11:T593)</f>
        <v>#DIV/0!</v>
      </c>
      <c r="AH593" s="315" t="e">
        <f>SUM($Q$11:U593)</f>
        <v>#DIV/0!</v>
      </c>
      <c r="AI593" s="315" t="e">
        <f>SUM($Q$11:V593)</f>
        <v>#DIV/0!</v>
      </c>
      <c r="AJ593" s="315" t="e">
        <f>SUM($Q$11:W593)</f>
        <v>#DIV/0!</v>
      </c>
      <c r="AK593" s="315" t="e">
        <f>SUM($Q$11:X593)</f>
        <v>#DIV/0!</v>
      </c>
      <c r="AL593" s="315" t="e">
        <f>SUM($Q$11:Y593)</f>
        <v>#DIV/0!</v>
      </c>
      <c r="AM593" s="315" t="e">
        <f>SUM($Q$11:Z593)</f>
        <v>#DIV/0!</v>
      </c>
      <c r="AN593" s="315" t="e">
        <f>SUM($Q$11:AA593)</f>
        <v>#DIV/0!</v>
      </c>
      <c r="AO593" s="315" t="e">
        <f>SUM($Q$11:AB593)</f>
        <v>#DIV/0!</v>
      </c>
      <c r="AP593" s="63"/>
      <c r="AQ593" s="63"/>
      <c r="AR593" s="63"/>
      <c r="AS593" s="63"/>
      <c r="AT593" s="63"/>
      <c r="AU593" s="63"/>
      <c r="AV593" s="63"/>
      <c r="AW593" s="63"/>
      <c r="AX593" s="138"/>
      <c r="AY593" s="138"/>
      <c r="AZ593" s="138"/>
      <c r="BA593" s="138"/>
      <c r="BB593" s="138"/>
      <c r="BC593" s="138"/>
      <c r="BD593" s="138"/>
      <c r="BE593" s="138"/>
      <c r="BF593" s="138"/>
      <c r="BG593" s="138"/>
      <c r="BH593" s="138"/>
      <c r="BI593" s="138"/>
      <c r="BJ593" s="138"/>
      <c r="BK593" s="138"/>
      <c r="BL593" s="138"/>
      <c r="BM593" s="7"/>
    </row>
    <row r="594" spans="1:66" s="52" customFormat="1" ht="20.100000000000001" customHeight="1" x14ac:dyDescent="0.25">
      <c r="A594" s="39"/>
      <c r="B594" s="65"/>
      <c r="C594" s="138"/>
      <c r="D594" s="63"/>
      <c r="E594" s="63"/>
      <c r="F594" s="63"/>
      <c r="G594" s="65" t="s">
        <v>231</v>
      </c>
      <c r="H594" s="74"/>
      <c r="I594" s="64"/>
      <c r="J594" s="64"/>
      <c r="K594" s="64" t="s">
        <v>133</v>
      </c>
      <c r="L594" s="65" t="s">
        <v>1034</v>
      </c>
      <c r="M594" s="63" t="s">
        <v>298</v>
      </c>
      <c r="N594" s="63" t="s">
        <v>349</v>
      </c>
      <c r="O594" s="63" t="s">
        <v>371</v>
      </c>
      <c r="P594" s="126" t="s">
        <v>14</v>
      </c>
      <c r="Q594" s="278">
        <v>0</v>
      </c>
      <c r="R594" s="278">
        <v>0</v>
      </c>
      <c r="S594" s="278">
        <v>0</v>
      </c>
      <c r="T594" s="278" t="e">
        <f t="shared" ref="T594:AB594" si="1966">+T593/T592</f>
        <v>#DIV/0!</v>
      </c>
      <c r="U594" s="278" t="e">
        <f t="shared" si="1966"/>
        <v>#DIV/0!</v>
      </c>
      <c r="V594" s="278" t="e">
        <f t="shared" si="1966"/>
        <v>#DIV/0!</v>
      </c>
      <c r="W594" s="278" t="e">
        <f t="shared" si="1966"/>
        <v>#DIV/0!</v>
      </c>
      <c r="X594" s="278" t="e">
        <f t="shared" si="1966"/>
        <v>#DIV/0!</v>
      </c>
      <c r="Y594" s="278" t="e">
        <f t="shared" si="1966"/>
        <v>#DIV/0!</v>
      </c>
      <c r="Z594" s="278" t="e">
        <f t="shared" si="1966"/>
        <v>#DIV/0!</v>
      </c>
      <c r="AA594" s="278" t="e">
        <f t="shared" si="1966"/>
        <v>#DIV/0!</v>
      </c>
      <c r="AB594" s="278">
        <f t="shared" si="1966"/>
        <v>0</v>
      </c>
      <c r="AC594" s="278">
        <f>+AC593/AC592</f>
        <v>0</v>
      </c>
      <c r="AD594" s="294">
        <f t="shared" si="1963"/>
        <v>0</v>
      </c>
      <c r="AE594" s="315">
        <f>SUM($Q$10:R594)</f>
        <v>55127.134717525078</v>
      </c>
      <c r="AF594" s="315">
        <f>SUM($Q$10:S594)</f>
        <v>93926.175062211798</v>
      </c>
      <c r="AG594" s="315" t="e">
        <f>SUM($Q$10:T594)</f>
        <v>#DIV/0!</v>
      </c>
      <c r="AH594" s="315" t="e">
        <f>SUM($Q$10:U594)</f>
        <v>#DIV/0!</v>
      </c>
      <c r="AI594" s="315" t="e">
        <f>SUM($Q$10:V594)</f>
        <v>#DIV/0!</v>
      </c>
      <c r="AJ594" s="315" t="e">
        <f>SUM($Q$10:W594)</f>
        <v>#DIV/0!</v>
      </c>
      <c r="AK594" s="315" t="e">
        <f>SUM($Q$10:X594)</f>
        <v>#DIV/0!</v>
      </c>
      <c r="AL594" s="315" t="e">
        <f>SUM($Q$10:Y594)</f>
        <v>#DIV/0!</v>
      </c>
      <c r="AM594" s="315" t="e">
        <f>SUM($Q$10:Z594)</f>
        <v>#DIV/0!</v>
      </c>
      <c r="AN594" s="315" t="e">
        <f>SUM($Q$10:AA594)</f>
        <v>#DIV/0!</v>
      </c>
      <c r="AO594" s="315" t="e">
        <f>SUM($Q$10:AB594)</f>
        <v>#DIV/0!</v>
      </c>
      <c r="AP594" s="63"/>
      <c r="AQ594" s="63"/>
      <c r="AR594" s="63"/>
      <c r="AS594" s="63"/>
      <c r="AT594" s="63"/>
      <c r="AU594" s="63"/>
      <c r="AV594" s="63"/>
      <c r="AW594" s="63"/>
      <c r="AX594" s="138"/>
      <c r="AY594" s="138"/>
      <c r="AZ594" s="138"/>
      <c r="BA594" s="138"/>
      <c r="BB594" s="138"/>
      <c r="BC594" s="138"/>
      <c r="BD594" s="138"/>
      <c r="BE594" s="138"/>
      <c r="BF594" s="138"/>
      <c r="BG594" s="138"/>
      <c r="BH594" s="138"/>
      <c r="BI594" s="138"/>
      <c r="BJ594" s="138"/>
      <c r="BK594" s="138"/>
      <c r="BL594" s="138"/>
      <c r="BM594" s="7"/>
    </row>
    <row r="595" spans="1:66" ht="20.100000000000001" customHeight="1" x14ac:dyDescent="0.25">
      <c r="A595" s="39"/>
      <c r="B595" s="65" t="s">
        <v>100</v>
      </c>
      <c r="C595" s="138"/>
      <c r="D595" s="63">
        <f>+D592+1</f>
        <v>196</v>
      </c>
      <c r="E595" s="63">
        <v>14</v>
      </c>
      <c r="F595" s="63">
        <v>4</v>
      </c>
      <c r="G595" s="65" t="s">
        <v>231</v>
      </c>
      <c r="H595" s="74">
        <v>1</v>
      </c>
      <c r="I595" s="64" t="s">
        <v>53</v>
      </c>
      <c r="J595" s="64" t="s">
        <v>111</v>
      </c>
      <c r="K595" s="64" t="s">
        <v>133</v>
      </c>
      <c r="L595" s="65" t="s">
        <v>1034</v>
      </c>
      <c r="M595" s="63" t="s">
        <v>298</v>
      </c>
      <c r="N595" s="63" t="s">
        <v>318</v>
      </c>
      <c r="O595" s="63" t="s">
        <v>319</v>
      </c>
      <c r="P595" s="126" t="s">
        <v>12</v>
      </c>
      <c r="Q595" s="125">
        <v>0</v>
      </c>
      <c r="R595" s="125">
        <v>0</v>
      </c>
      <c r="S595" s="125">
        <v>0</v>
      </c>
      <c r="T595" s="125">
        <v>0</v>
      </c>
      <c r="U595" s="125">
        <v>0</v>
      </c>
      <c r="V595" s="125">
        <v>0</v>
      </c>
      <c r="W595" s="125">
        <v>0</v>
      </c>
      <c r="X595" s="125">
        <v>0</v>
      </c>
      <c r="Y595" s="122">
        <v>0</v>
      </c>
      <c r="Z595" s="129">
        <v>0.5</v>
      </c>
      <c r="AA595" s="125">
        <v>0.5</v>
      </c>
      <c r="AB595" s="122">
        <v>0</v>
      </c>
      <c r="AC595" s="295">
        <f>SUM(Q595:AB595)</f>
        <v>1</v>
      </c>
      <c r="AD595" s="294">
        <f t="shared" si="1963"/>
        <v>0</v>
      </c>
      <c r="AE595" s="315">
        <f>SUM($Q$10:R595)</f>
        <v>55127.134717525078</v>
      </c>
      <c r="AF595" s="315">
        <f>SUM($Q$10:S595)</f>
        <v>93926.175062211798</v>
      </c>
      <c r="AG595" s="315" t="e">
        <f>SUM($Q$10:T595)</f>
        <v>#DIV/0!</v>
      </c>
      <c r="AH595" s="315" t="e">
        <f>SUM($Q$10:U595)</f>
        <v>#DIV/0!</v>
      </c>
      <c r="AI595" s="315" t="e">
        <f>SUM($Q$10:V595)</f>
        <v>#DIV/0!</v>
      </c>
      <c r="AJ595" s="315" t="e">
        <f>SUM($Q$10:W595)</f>
        <v>#DIV/0!</v>
      </c>
      <c r="AK595" s="315" t="e">
        <f>SUM($Q$10:X595)</f>
        <v>#DIV/0!</v>
      </c>
      <c r="AL595" s="315" t="e">
        <f>SUM($Q$10:Y595)</f>
        <v>#DIV/0!</v>
      </c>
      <c r="AM595" s="315" t="e">
        <f>SUM($Q$10:Z595)</f>
        <v>#DIV/0!</v>
      </c>
      <c r="AN595" s="315" t="e">
        <f>SUM($Q$10:AA595)</f>
        <v>#DIV/0!</v>
      </c>
      <c r="AO595" s="315" t="e">
        <f>SUM($Q$10:AB595)</f>
        <v>#DIV/0!</v>
      </c>
      <c r="AP595" s="63"/>
      <c r="AQ595" s="63"/>
      <c r="AR595" s="63"/>
      <c r="AS595" s="63"/>
      <c r="AT595" s="63"/>
      <c r="AU595" s="63"/>
      <c r="AV595" s="63"/>
      <c r="AW595" s="63"/>
      <c r="AX595" s="138"/>
      <c r="AY595" s="138"/>
      <c r="AZ595" s="138"/>
      <c r="BA595" s="138"/>
      <c r="BB595" s="138"/>
      <c r="BC595" s="138"/>
      <c r="BD595" s="138"/>
      <c r="BE595" s="138"/>
      <c r="BF595" s="138"/>
      <c r="BG595" s="138"/>
      <c r="BH595" s="138"/>
      <c r="BI595" s="138"/>
      <c r="BJ595" s="138"/>
      <c r="BK595" s="138"/>
      <c r="BL595" s="138"/>
      <c r="BM595" s="7"/>
      <c r="BN595" s="26"/>
    </row>
    <row r="596" spans="1:66" s="52" customFormat="1" ht="20.100000000000001" customHeight="1" x14ac:dyDescent="0.25">
      <c r="A596" s="39"/>
      <c r="B596" s="65"/>
      <c r="C596" s="138"/>
      <c r="D596" s="63"/>
      <c r="E596" s="63"/>
      <c r="F596" s="63"/>
      <c r="G596" s="65" t="s">
        <v>231</v>
      </c>
      <c r="H596" s="74">
        <v>1</v>
      </c>
      <c r="I596" s="64" t="s">
        <v>53</v>
      </c>
      <c r="J596" s="64" t="s">
        <v>111</v>
      </c>
      <c r="K596" s="64" t="s">
        <v>133</v>
      </c>
      <c r="L596" s="65" t="s">
        <v>1034</v>
      </c>
      <c r="M596" s="63" t="s">
        <v>298</v>
      </c>
      <c r="N596" s="63" t="s">
        <v>318</v>
      </c>
      <c r="O596" s="63" t="s">
        <v>319</v>
      </c>
      <c r="P596" s="126" t="s">
        <v>13</v>
      </c>
      <c r="Q596" s="125">
        <v>0</v>
      </c>
      <c r="R596" s="125">
        <v>0</v>
      </c>
      <c r="S596" s="125">
        <v>0</v>
      </c>
      <c r="T596" s="124"/>
      <c r="U596" s="124"/>
      <c r="V596" s="124"/>
      <c r="W596" s="124"/>
      <c r="X596" s="124"/>
      <c r="Y596" s="124"/>
      <c r="Z596" s="367"/>
      <c r="AA596" s="124"/>
      <c r="AB596" s="124"/>
      <c r="AC596" s="295">
        <f>SUM(Q596:AB596)</f>
        <v>0</v>
      </c>
      <c r="AD596" s="294">
        <f t="shared" si="1963"/>
        <v>0</v>
      </c>
      <c r="AE596" s="315">
        <f>SUM($Q$11:R596)</f>
        <v>55127.134717525078</v>
      </c>
      <c r="AF596" s="315">
        <f>SUM($Q$11:S596)</f>
        <v>93926.175062211798</v>
      </c>
      <c r="AG596" s="315" t="e">
        <f>SUM($Q$11:T596)</f>
        <v>#DIV/0!</v>
      </c>
      <c r="AH596" s="315" t="e">
        <f>SUM($Q$11:U596)</f>
        <v>#DIV/0!</v>
      </c>
      <c r="AI596" s="315" t="e">
        <f>SUM($Q$11:V596)</f>
        <v>#DIV/0!</v>
      </c>
      <c r="AJ596" s="315" t="e">
        <f>SUM($Q$11:W596)</f>
        <v>#DIV/0!</v>
      </c>
      <c r="AK596" s="315" t="e">
        <f>SUM($Q$11:X596)</f>
        <v>#DIV/0!</v>
      </c>
      <c r="AL596" s="315" t="e">
        <f>SUM($Q$11:Y596)</f>
        <v>#DIV/0!</v>
      </c>
      <c r="AM596" s="315" t="e">
        <f>SUM($Q$11:Z596)</f>
        <v>#DIV/0!</v>
      </c>
      <c r="AN596" s="315" t="e">
        <f>SUM($Q$11:AA596)</f>
        <v>#DIV/0!</v>
      </c>
      <c r="AO596" s="315" t="e">
        <f>SUM($Q$11:AB596)</f>
        <v>#DIV/0!</v>
      </c>
      <c r="AP596" s="63" t="s">
        <v>522</v>
      </c>
      <c r="AQ596" s="63" t="s">
        <v>522</v>
      </c>
      <c r="AR596" s="63" t="s">
        <v>522</v>
      </c>
      <c r="AS596" s="63" t="s">
        <v>522</v>
      </c>
      <c r="AT596" s="63" t="s">
        <v>522</v>
      </c>
      <c r="AU596" s="63" t="s">
        <v>522</v>
      </c>
      <c r="AV596" s="63"/>
      <c r="AW596" s="63"/>
      <c r="AX596" s="138"/>
      <c r="AY596" s="138"/>
      <c r="AZ596" s="138"/>
      <c r="BA596" s="138"/>
      <c r="BB596" s="138"/>
      <c r="BC596" s="138"/>
      <c r="BD596" s="138"/>
      <c r="BE596" s="138"/>
      <c r="BF596" s="138"/>
      <c r="BG596" s="138"/>
      <c r="BH596" s="138"/>
      <c r="BI596" s="138"/>
      <c r="BJ596" s="138"/>
      <c r="BK596" s="138"/>
      <c r="BL596" s="138"/>
      <c r="BM596" s="7"/>
    </row>
    <row r="597" spans="1:66" s="52" customFormat="1" ht="24" customHeight="1" x14ac:dyDescent="0.25">
      <c r="A597" s="39"/>
      <c r="B597" s="65"/>
      <c r="C597" s="138"/>
      <c r="D597" s="63"/>
      <c r="E597" s="63"/>
      <c r="F597" s="63"/>
      <c r="G597" s="65" t="s">
        <v>231</v>
      </c>
      <c r="H597" s="74">
        <v>1</v>
      </c>
      <c r="I597" s="64" t="s">
        <v>53</v>
      </c>
      <c r="J597" s="64" t="s">
        <v>111</v>
      </c>
      <c r="K597" s="64" t="s">
        <v>133</v>
      </c>
      <c r="L597" s="65" t="s">
        <v>1034</v>
      </c>
      <c r="M597" s="63" t="s">
        <v>298</v>
      </c>
      <c r="N597" s="63" t="s">
        <v>318</v>
      </c>
      <c r="O597" s="63" t="s">
        <v>319</v>
      </c>
      <c r="P597" s="126" t="s">
        <v>14</v>
      </c>
      <c r="Q597" s="278">
        <v>0</v>
      </c>
      <c r="R597" s="278">
        <v>0</v>
      </c>
      <c r="S597" s="278">
        <v>0</v>
      </c>
      <c r="T597" s="278" t="e">
        <f t="shared" ref="T597:AB597" si="1967">+T596/T595</f>
        <v>#DIV/0!</v>
      </c>
      <c r="U597" s="278" t="e">
        <f t="shared" si="1967"/>
        <v>#DIV/0!</v>
      </c>
      <c r="V597" s="278" t="e">
        <f t="shared" si="1967"/>
        <v>#DIV/0!</v>
      </c>
      <c r="W597" s="278" t="e">
        <f t="shared" si="1967"/>
        <v>#DIV/0!</v>
      </c>
      <c r="X597" s="278" t="e">
        <f t="shared" si="1967"/>
        <v>#DIV/0!</v>
      </c>
      <c r="Y597" s="278" t="e">
        <f t="shared" si="1967"/>
        <v>#DIV/0!</v>
      </c>
      <c r="Z597" s="278">
        <f t="shared" si="1967"/>
        <v>0</v>
      </c>
      <c r="AA597" s="278">
        <f t="shared" si="1967"/>
        <v>0</v>
      </c>
      <c r="AB597" s="278" t="e">
        <f t="shared" si="1967"/>
        <v>#DIV/0!</v>
      </c>
      <c r="AC597" s="278">
        <f>+AC596/AC595</f>
        <v>0</v>
      </c>
      <c r="AD597" s="294">
        <f t="shared" si="1963"/>
        <v>0</v>
      </c>
      <c r="AE597" s="315">
        <f>SUM($Q$10:R597)</f>
        <v>55127.134717525078</v>
      </c>
      <c r="AF597" s="315">
        <f>SUM($Q$10:S597)</f>
        <v>93926.175062211798</v>
      </c>
      <c r="AG597" s="315" t="e">
        <f>SUM($Q$10:T597)</f>
        <v>#DIV/0!</v>
      </c>
      <c r="AH597" s="315" t="e">
        <f>SUM($Q$10:U597)</f>
        <v>#DIV/0!</v>
      </c>
      <c r="AI597" s="315" t="e">
        <f>SUM($Q$10:V597)</f>
        <v>#DIV/0!</v>
      </c>
      <c r="AJ597" s="315" t="e">
        <f>SUM($Q$10:W597)</f>
        <v>#DIV/0!</v>
      </c>
      <c r="AK597" s="315" t="e">
        <f>SUM($Q$10:X597)</f>
        <v>#DIV/0!</v>
      </c>
      <c r="AL597" s="315" t="e">
        <f>SUM($Q$10:Y597)</f>
        <v>#DIV/0!</v>
      </c>
      <c r="AM597" s="315" t="e">
        <f>SUM($Q$10:Z597)</f>
        <v>#DIV/0!</v>
      </c>
      <c r="AN597" s="315" t="e">
        <f>SUM($Q$10:AA597)</f>
        <v>#DIV/0!</v>
      </c>
      <c r="AO597" s="315" t="e">
        <f>SUM($Q$10:AB597)</f>
        <v>#DIV/0!</v>
      </c>
      <c r="AP597" s="63"/>
      <c r="AQ597" s="63"/>
      <c r="AR597" s="63"/>
      <c r="AS597" s="63"/>
      <c r="AT597" s="63"/>
      <c r="AU597" s="63"/>
      <c r="AV597" s="63"/>
      <c r="AW597" s="63"/>
      <c r="AX597" s="138"/>
      <c r="AY597" s="138"/>
      <c r="AZ597" s="138"/>
      <c r="BA597" s="138"/>
      <c r="BB597" s="138"/>
      <c r="BC597" s="138"/>
      <c r="BD597" s="138"/>
      <c r="BE597" s="138"/>
      <c r="BF597" s="138"/>
      <c r="BG597" s="138"/>
      <c r="BH597" s="138"/>
      <c r="BI597" s="138"/>
      <c r="BJ597" s="138"/>
      <c r="BK597" s="138"/>
      <c r="BL597" s="138"/>
      <c r="BM597" s="7"/>
    </row>
    <row r="598" spans="1:66" ht="51" customHeight="1" x14ac:dyDescent="0.25">
      <c r="A598" s="147"/>
      <c r="B598" s="65" t="s">
        <v>100</v>
      </c>
      <c r="C598" s="63"/>
      <c r="D598" s="63">
        <f>+D595+1</f>
        <v>197</v>
      </c>
      <c r="E598" s="63">
        <v>15</v>
      </c>
      <c r="F598" s="63">
        <v>28</v>
      </c>
      <c r="G598" s="65" t="s">
        <v>231</v>
      </c>
      <c r="H598" s="74">
        <v>1</v>
      </c>
      <c r="I598" s="64" t="s">
        <v>53</v>
      </c>
      <c r="J598" s="64" t="s">
        <v>111</v>
      </c>
      <c r="K598" s="64" t="s">
        <v>133</v>
      </c>
      <c r="L598" s="65" t="s">
        <v>1034</v>
      </c>
      <c r="M598" s="63" t="s">
        <v>298</v>
      </c>
      <c r="N598" s="63" t="s">
        <v>332</v>
      </c>
      <c r="O598" s="63" t="s">
        <v>333</v>
      </c>
      <c r="P598" s="126" t="s">
        <v>12</v>
      </c>
      <c r="Q598" s="72">
        <v>1</v>
      </c>
      <c r="R598" s="72">
        <v>1</v>
      </c>
      <c r="S598" s="72">
        <v>1</v>
      </c>
      <c r="T598" s="124"/>
      <c r="U598" s="124"/>
      <c r="V598" s="124"/>
      <c r="W598" s="124"/>
      <c r="X598" s="124"/>
      <c r="Y598" s="124"/>
      <c r="Z598" s="367"/>
      <c r="AA598" s="124"/>
      <c r="AB598" s="124"/>
      <c r="AC598" s="262">
        <f>SUM(Q598:AB598)</f>
        <v>3</v>
      </c>
      <c r="AD598" s="294">
        <f t="shared" si="1963"/>
        <v>1</v>
      </c>
      <c r="AE598" s="315">
        <f>SUM($Q$10:R598)</f>
        <v>55129.134717525078</v>
      </c>
      <c r="AF598" s="315">
        <f>SUM($Q$10:S598)</f>
        <v>93929.175062211798</v>
      </c>
      <c r="AG598" s="315" t="e">
        <f>SUM($Q$10:T598)</f>
        <v>#DIV/0!</v>
      </c>
      <c r="AH598" s="315" t="e">
        <f>SUM($Q$10:U598)</f>
        <v>#DIV/0!</v>
      </c>
      <c r="AI598" s="315" t="e">
        <f>SUM($Q$10:V598)</f>
        <v>#DIV/0!</v>
      </c>
      <c r="AJ598" s="315" t="e">
        <f>SUM($Q$10:W598)</f>
        <v>#DIV/0!</v>
      </c>
      <c r="AK598" s="315" t="e">
        <f>SUM($Q$10:X598)</f>
        <v>#DIV/0!</v>
      </c>
      <c r="AL598" s="315" t="e">
        <f>SUM($Q$10:Y598)</f>
        <v>#DIV/0!</v>
      </c>
      <c r="AM598" s="315" t="e">
        <f>SUM($Q$10:Z598)</f>
        <v>#DIV/0!</v>
      </c>
      <c r="AN598" s="315" t="e">
        <f>SUM($Q$10:AA598)</f>
        <v>#DIV/0!</v>
      </c>
      <c r="AO598" s="315" t="e">
        <f>SUM($Q$10:AB598)</f>
        <v>#DIV/0!</v>
      </c>
      <c r="AP598" s="63"/>
      <c r="AQ598" s="63"/>
      <c r="AR598" s="63"/>
      <c r="AS598" s="63"/>
      <c r="AT598" s="63"/>
      <c r="AU598" s="63"/>
      <c r="AV598" s="63"/>
      <c r="AW598" s="63"/>
      <c r="AX598" s="138"/>
      <c r="AY598" s="138"/>
      <c r="AZ598" s="138"/>
      <c r="BA598" s="138"/>
      <c r="BB598" s="138"/>
      <c r="BC598" s="138"/>
      <c r="BD598" s="138"/>
      <c r="BE598" s="138"/>
      <c r="BF598" s="138"/>
      <c r="BG598" s="138"/>
      <c r="BH598" s="138"/>
      <c r="BI598" s="138"/>
      <c r="BJ598" s="138"/>
      <c r="BK598" s="138"/>
      <c r="BL598" s="138"/>
      <c r="BM598" s="7"/>
      <c r="BN598" s="26"/>
    </row>
    <row r="599" spans="1:66" s="52" customFormat="1" ht="20.100000000000001" customHeight="1" x14ac:dyDescent="0.25">
      <c r="A599" s="147"/>
      <c r="B599" s="65"/>
      <c r="C599" s="63"/>
      <c r="D599" s="63"/>
      <c r="E599" s="63"/>
      <c r="F599" s="63"/>
      <c r="G599" s="65" t="s">
        <v>231</v>
      </c>
      <c r="H599" s="74"/>
      <c r="I599" s="64"/>
      <c r="J599" s="64"/>
      <c r="K599" s="64" t="s">
        <v>133</v>
      </c>
      <c r="L599" s="65" t="s">
        <v>1034</v>
      </c>
      <c r="M599" s="63" t="s">
        <v>298</v>
      </c>
      <c r="N599" s="63" t="s">
        <v>332</v>
      </c>
      <c r="O599" s="63" t="s">
        <v>333</v>
      </c>
      <c r="P599" s="126" t="s">
        <v>13</v>
      </c>
      <c r="Q599" s="72">
        <v>1</v>
      </c>
      <c r="R599" s="72">
        <v>1</v>
      </c>
      <c r="S599" s="72">
        <v>1</v>
      </c>
      <c r="T599" s="124"/>
      <c r="U599" s="124"/>
      <c r="V599" s="124"/>
      <c r="W599" s="124"/>
      <c r="X599" s="124"/>
      <c r="Y599" s="124"/>
      <c r="Z599" s="367"/>
      <c r="AA599" s="124"/>
      <c r="AB599" s="124"/>
      <c r="AC599" s="262">
        <f>SUM(Q599:AB599)</f>
        <v>3</v>
      </c>
      <c r="AD599" s="294">
        <f t="shared" si="1963"/>
        <v>1</v>
      </c>
      <c r="AE599" s="315">
        <f>SUM($Q$11:R599)</f>
        <v>55131.134717525078</v>
      </c>
      <c r="AF599" s="315">
        <f>SUM($Q$11:S599)</f>
        <v>93932.175062211798</v>
      </c>
      <c r="AG599" s="315" t="e">
        <f>SUM($Q$11:T599)</f>
        <v>#DIV/0!</v>
      </c>
      <c r="AH599" s="315" t="e">
        <f>SUM($Q$11:U599)</f>
        <v>#DIV/0!</v>
      </c>
      <c r="AI599" s="315" t="e">
        <f>SUM($Q$11:V599)</f>
        <v>#DIV/0!</v>
      </c>
      <c r="AJ599" s="315" t="e">
        <f>SUM($Q$11:W599)</f>
        <v>#DIV/0!</v>
      </c>
      <c r="AK599" s="315" t="e">
        <f>SUM($Q$11:X599)</f>
        <v>#DIV/0!</v>
      </c>
      <c r="AL599" s="315" t="e">
        <f>SUM($Q$11:Y599)</f>
        <v>#DIV/0!</v>
      </c>
      <c r="AM599" s="315" t="e">
        <f>SUM($Q$11:Z599)</f>
        <v>#DIV/0!</v>
      </c>
      <c r="AN599" s="315" t="e">
        <f>SUM($Q$11:AA599)</f>
        <v>#DIV/0!</v>
      </c>
      <c r="AO599" s="315" t="e">
        <f>SUM($Q$11:AB599)</f>
        <v>#DIV/0!</v>
      </c>
      <c r="AP599" s="63" t="s">
        <v>556</v>
      </c>
      <c r="AQ599" s="65" t="s">
        <v>557</v>
      </c>
      <c r="AR599" s="63" t="s">
        <v>556</v>
      </c>
      <c r="AS599" s="65" t="s">
        <v>558</v>
      </c>
      <c r="AT599" s="63" t="s">
        <v>556</v>
      </c>
      <c r="AU599" s="63" t="s">
        <v>834</v>
      </c>
      <c r="AV599" s="63"/>
      <c r="AW599" s="63"/>
      <c r="AX599" s="138"/>
      <c r="AY599" s="138"/>
      <c r="AZ599" s="138"/>
      <c r="BA599" s="138"/>
      <c r="BB599" s="138"/>
      <c r="BC599" s="138"/>
      <c r="BD599" s="138"/>
      <c r="BE599" s="138"/>
      <c r="BF599" s="138"/>
      <c r="BG599" s="138"/>
      <c r="BH599" s="138"/>
      <c r="BI599" s="138"/>
      <c r="BJ599" s="138"/>
      <c r="BK599" s="138"/>
      <c r="BL599" s="138"/>
      <c r="BM599" s="7"/>
    </row>
    <row r="600" spans="1:66" s="52" customFormat="1" ht="20.100000000000001" customHeight="1" x14ac:dyDescent="0.25">
      <c r="A600" s="147"/>
      <c r="B600" s="65"/>
      <c r="C600" s="63"/>
      <c r="D600" s="63"/>
      <c r="E600" s="63"/>
      <c r="F600" s="63"/>
      <c r="G600" s="65" t="s">
        <v>231</v>
      </c>
      <c r="H600" s="74"/>
      <c r="I600" s="64"/>
      <c r="J600" s="64"/>
      <c r="K600" s="64" t="s">
        <v>133</v>
      </c>
      <c r="L600" s="65" t="s">
        <v>1034</v>
      </c>
      <c r="M600" s="63" t="s">
        <v>298</v>
      </c>
      <c r="N600" s="63" t="s">
        <v>332</v>
      </c>
      <c r="O600" s="63" t="s">
        <v>333</v>
      </c>
      <c r="P600" s="126" t="s">
        <v>14</v>
      </c>
      <c r="Q600" s="278">
        <f t="shared" ref="Q600:AB600" si="1968">+Q599/Q598</f>
        <v>1</v>
      </c>
      <c r="R600" s="278">
        <f t="shared" si="1968"/>
        <v>1</v>
      </c>
      <c r="S600" s="278">
        <f t="shared" si="1968"/>
        <v>1</v>
      </c>
      <c r="T600" s="278" t="e">
        <f t="shared" si="1968"/>
        <v>#DIV/0!</v>
      </c>
      <c r="U600" s="278" t="e">
        <f t="shared" si="1968"/>
        <v>#DIV/0!</v>
      </c>
      <c r="V600" s="278" t="e">
        <f t="shared" si="1968"/>
        <v>#DIV/0!</v>
      </c>
      <c r="W600" s="278" t="e">
        <f t="shared" si="1968"/>
        <v>#DIV/0!</v>
      </c>
      <c r="X600" s="278" t="e">
        <f t="shared" si="1968"/>
        <v>#DIV/0!</v>
      </c>
      <c r="Y600" s="278" t="e">
        <f t="shared" si="1968"/>
        <v>#DIV/0!</v>
      </c>
      <c r="Z600" s="278" t="e">
        <f t="shared" si="1968"/>
        <v>#DIV/0!</v>
      </c>
      <c r="AA600" s="278" t="e">
        <f t="shared" si="1968"/>
        <v>#DIV/0!</v>
      </c>
      <c r="AB600" s="278" t="e">
        <f t="shared" si="1968"/>
        <v>#DIV/0!</v>
      </c>
      <c r="AC600" s="278">
        <f>+AC599/AC598</f>
        <v>1</v>
      </c>
      <c r="AD600" s="294">
        <f t="shared" si="1963"/>
        <v>1</v>
      </c>
      <c r="AE600" s="315">
        <f>SUM($Q$10:R600)</f>
        <v>55133.134717525078</v>
      </c>
      <c r="AF600" s="315">
        <f>SUM($Q$10:S600)</f>
        <v>93935.175062211798</v>
      </c>
      <c r="AG600" s="315" t="e">
        <f>SUM($Q$10:T600)</f>
        <v>#DIV/0!</v>
      </c>
      <c r="AH600" s="315" t="e">
        <f>SUM($Q$10:U600)</f>
        <v>#DIV/0!</v>
      </c>
      <c r="AI600" s="315" t="e">
        <f>SUM($Q$10:V600)</f>
        <v>#DIV/0!</v>
      </c>
      <c r="AJ600" s="315" t="e">
        <f>SUM($Q$10:W600)</f>
        <v>#DIV/0!</v>
      </c>
      <c r="AK600" s="315" t="e">
        <f>SUM($Q$10:X600)</f>
        <v>#DIV/0!</v>
      </c>
      <c r="AL600" s="315" t="e">
        <f>SUM($Q$10:Y600)</f>
        <v>#DIV/0!</v>
      </c>
      <c r="AM600" s="315" t="e">
        <f>SUM($Q$10:Z600)</f>
        <v>#DIV/0!</v>
      </c>
      <c r="AN600" s="315" t="e">
        <f>SUM($Q$10:AA600)</f>
        <v>#DIV/0!</v>
      </c>
      <c r="AO600" s="315" t="e">
        <f>SUM($Q$10:AB600)</f>
        <v>#DIV/0!</v>
      </c>
      <c r="AP600" s="63"/>
      <c r="AQ600" s="63"/>
      <c r="AR600" s="63"/>
      <c r="AS600" s="63"/>
      <c r="AT600" s="63"/>
      <c r="AU600" s="63"/>
      <c r="AV600" s="63"/>
      <c r="AW600" s="63"/>
      <c r="AX600" s="138"/>
      <c r="AY600" s="138"/>
      <c r="AZ600" s="138"/>
      <c r="BA600" s="138"/>
      <c r="BB600" s="138"/>
      <c r="BC600" s="138"/>
      <c r="BD600" s="138"/>
      <c r="BE600" s="138"/>
      <c r="BF600" s="138"/>
      <c r="BG600" s="138"/>
      <c r="BH600" s="138"/>
      <c r="BI600" s="138"/>
      <c r="BJ600" s="138"/>
      <c r="BK600" s="138"/>
      <c r="BL600" s="138"/>
      <c r="BM600" s="7"/>
      <c r="BN600" s="52">
        <v>42</v>
      </c>
    </row>
    <row r="601" spans="1:66" ht="20.100000000000001" customHeight="1" x14ac:dyDescent="0.25">
      <c r="A601" s="39"/>
      <c r="B601" s="65" t="s">
        <v>100</v>
      </c>
      <c r="C601" s="138"/>
      <c r="D601" s="63">
        <f>+D598+1</f>
        <v>198</v>
      </c>
      <c r="E601" s="63">
        <v>16</v>
      </c>
      <c r="F601" s="63">
        <v>10</v>
      </c>
      <c r="G601" s="65" t="s">
        <v>718</v>
      </c>
      <c r="H601" s="74">
        <v>1</v>
      </c>
      <c r="I601" s="64" t="s">
        <v>53</v>
      </c>
      <c r="J601" s="64" t="s">
        <v>111</v>
      </c>
      <c r="K601" s="64" t="s">
        <v>133</v>
      </c>
      <c r="L601" s="65" t="s">
        <v>1188</v>
      </c>
      <c r="M601" s="63" t="s">
        <v>300</v>
      </c>
      <c r="N601" s="63" t="s">
        <v>336</v>
      </c>
      <c r="O601" s="63" t="s">
        <v>358</v>
      </c>
      <c r="P601" s="126" t="s">
        <v>12</v>
      </c>
      <c r="Q601" s="125">
        <v>0.4</v>
      </c>
      <c r="R601" s="125">
        <v>0</v>
      </c>
      <c r="S601" s="125">
        <v>0.1</v>
      </c>
      <c r="T601" s="125">
        <v>0</v>
      </c>
      <c r="U601" s="125">
        <v>0</v>
      </c>
      <c r="V601" s="125">
        <v>0</v>
      </c>
      <c r="W601" s="125">
        <v>0</v>
      </c>
      <c r="X601" s="125">
        <v>0</v>
      </c>
      <c r="Y601" s="125">
        <v>0</v>
      </c>
      <c r="Z601" s="129">
        <v>0</v>
      </c>
      <c r="AA601" s="125">
        <v>0.5</v>
      </c>
      <c r="AB601" s="125">
        <v>0</v>
      </c>
      <c r="AC601" s="295">
        <f>SUM(Q601:AB601)</f>
        <v>1</v>
      </c>
      <c r="AD601" s="294">
        <f t="shared" si="1963"/>
        <v>0.4</v>
      </c>
      <c r="AE601" s="315">
        <f>SUM($Q$10:R601)</f>
        <v>55133.534717525079</v>
      </c>
      <c r="AF601" s="315">
        <f>SUM($Q$10:S601)</f>
        <v>93935.675062211798</v>
      </c>
      <c r="AG601" s="315" t="e">
        <f>SUM($Q$10:T601)</f>
        <v>#DIV/0!</v>
      </c>
      <c r="AH601" s="315" t="e">
        <f>SUM($Q$10:U601)</f>
        <v>#DIV/0!</v>
      </c>
      <c r="AI601" s="315" t="e">
        <f>SUM($Q$10:V601)</f>
        <v>#DIV/0!</v>
      </c>
      <c r="AJ601" s="315" t="e">
        <f>SUM($Q$10:W601)</f>
        <v>#DIV/0!</v>
      </c>
      <c r="AK601" s="315" t="e">
        <f>SUM($Q$10:X601)</f>
        <v>#DIV/0!</v>
      </c>
      <c r="AL601" s="315" t="e">
        <f>SUM($Q$10:Y601)</f>
        <v>#DIV/0!</v>
      </c>
      <c r="AM601" s="315" t="e">
        <f>SUM($Q$10:Z601)</f>
        <v>#DIV/0!</v>
      </c>
      <c r="AN601" s="315" t="e">
        <f>SUM($Q$10:AA601)</f>
        <v>#DIV/0!</v>
      </c>
      <c r="AO601" s="315" t="e">
        <f>SUM($Q$10:AB601)</f>
        <v>#DIV/0!</v>
      </c>
      <c r="AP601" s="63"/>
      <c r="AQ601" s="63"/>
      <c r="AR601" s="63"/>
      <c r="AS601" s="63"/>
      <c r="AT601" s="63"/>
      <c r="AU601" s="63"/>
      <c r="AV601" s="63"/>
      <c r="AW601" s="63"/>
      <c r="AX601" s="138"/>
      <c r="AY601" s="138"/>
      <c r="AZ601" s="138"/>
      <c r="BA601" s="138"/>
      <c r="BB601" s="138"/>
      <c r="BC601" s="138"/>
      <c r="BD601" s="138"/>
      <c r="BE601" s="138"/>
      <c r="BF601" s="138"/>
      <c r="BG601" s="138"/>
      <c r="BH601" s="138"/>
      <c r="BI601" s="138"/>
      <c r="BJ601" s="138"/>
      <c r="BK601" s="138"/>
      <c r="BL601" s="138"/>
      <c r="BM601" s="7"/>
      <c r="BN601" s="26"/>
    </row>
    <row r="602" spans="1:66" s="52" customFormat="1" ht="20.100000000000001" customHeight="1" x14ac:dyDescent="0.25">
      <c r="A602" s="39"/>
      <c r="B602" s="65"/>
      <c r="C602" s="138"/>
      <c r="D602" s="63"/>
      <c r="E602" s="63"/>
      <c r="F602" s="63"/>
      <c r="G602" s="65" t="s">
        <v>718</v>
      </c>
      <c r="H602" s="74"/>
      <c r="I602" s="64"/>
      <c r="J602" s="64"/>
      <c r="K602" s="64" t="s">
        <v>133</v>
      </c>
      <c r="L602" s="65" t="s">
        <v>1188</v>
      </c>
      <c r="M602" s="63" t="s">
        <v>300</v>
      </c>
      <c r="N602" s="63" t="s">
        <v>336</v>
      </c>
      <c r="O602" s="63" t="s">
        <v>358</v>
      </c>
      <c r="P602" s="126" t="s">
        <v>13</v>
      </c>
      <c r="Q602" s="125">
        <v>0.4</v>
      </c>
      <c r="R602" s="125">
        <v>0</v>
      </c>
      <c r="S602" s="125">
        <v>0.1</v>
      </c>
      <c r="T602" s="124"/>
      <c r="U602" s="124"/>
      <c r="V602" s="124"/>
      <c r="W602" s="124"/>
      <c r="X602" s="124"/>
      <c r="Y602" s="124"/>
      <c r="Z602" s="367"/>
      <c r="AA602" s="124"/>
      <c r="AB602" s="124"/>
      <c r="AC602" s="295">
        <f>SUM(Q602:AB602)</f>
        <v>0.5</v>
      </c>
      <c r="AD602" s="294">
        <f t="shared" si="1963"/>
        <v>0.4</v>
      </c>
      <c r="AE602" s="315">
        <f>SUM($Q$11:R602)</f>
        <v>55133.93471752508</v>
      </c>
      <c r="AF602" s="315">
        <f>SUM($Q$11:S602)</f>
        <v>93936.175062211798</v>
      </c>
      <c r="AG602" s="315" t="e">
        <f>SUM($Q$11:T602)</f>
        <v>#DIV/0!</v>
      </c>
      <c r="AH602" s="315" t="e">
        <f>SUM($Q$11:U602)</f>
        <v>#DIV/0!</v>
      </c>
      <c r="AI602" s="315" t="e">
        <f>SUM($Q$11:V602)</f>
        <v>#DIV/0!</v>
      </c>
      <c r="AJ602" s="315" t="e">
        <f>SUM($Q$11:W602)</f>
        <v>#DIV/0!</v>
      </c>
      <c r="AK602" s="315" t="e">
        <f>SUM($Q$11:X602)</f>
        <v>#DIV/0!</v>
      </c>
      <c r="AL602" s="315" t="e">
        <f>SUM($Q$11:Y602)</f>
        <v>#DIV/0!</v>
      </c>
      <c r="AM602" s="315" t="e">
        <f>SUM($Q$11:Z602)</f>
        <v>#DIV/0!</v>
      </c>
      <c r="AN602" s="315" t="e">
        <f>SUM($Q$11:AA602)</f>
        <v>#DIV/0!</v>
      </c>
      <c r="AO602" s="315" t="e">
        <f>SUM($Q$11:AB602)</f>
        <v>#DIV/0!</v>
      </c>
      <c r="AP602" s="63" t="s">
        <v>719</v>
      </c>
      <c r="AQ602" s="63" t="s">
        <v>776</v>
      </c>
      <c r="AR602" s="63" t="s">
        <v>522</v>
      </c>
      <c r="AS602" s="63" t="s">
        <v>522</v>
      </c>
      <c r="AT602" s="63" t="s">
        <v>719</v>
      </c>
      <c r="AU602" s="63" t="s">
        <v>1064</v>
      </c>
      <c r="AV602" s="63"/>
      <c r="AW602" s="63"/>
      <c r="AX602" s="138"/>
      <c r="AY602" s="138"/>
      <c r="AZ602" s="138"/>
      <c r="BA602" s="138"/>
      <c r="BB602" s="138"/>
      <c r="BC602" s="138"/>
      <c r="BD602" s="138"/>
      <c r="BE602" s="138"/>
      <c r="BF602" s="138"/>
      <c r="BG602" s="138"/>
      <c r="BH602" s="138"/>
      <c r="BI602" s="138"/>
      <c r="BJ602" s="138"/>
      <c r="BK602" s="138"/>
      <c r="BL602" s="138"/>
      <c r="BM602" s="7"/>
    </row>
    <row r="603" spans="1:66" s="52" customFormat="1" ht="20.100000000000001" customHeight="1" x14ac:dyDescent="0.25">
      <c r="A603" s="39"/>
      <c r="B603" s="65"/>
      <c r="C603" s="138"/>
      <c r="D603" s="63"/>
      <c r="E603" s="63"/>
      <c r="F603" s="63"/>
      <c r="G603" s="65" t="s">
        <v>718</v>
      </c>
      <c r="H603" s="74"/>
      <c r="I603" s="64"/>
      <c r="J603" s="64"/>
      <c r="K603" s="64" t="s">
        <v>133</v>
      </c>
      <c r="L603" s="65" t="s">
        <v>1188</v>
      </c>
      <c r="M603" s="63" t="s">
        <v>300</v>
      </c>
      <c r="N603" s="63" t="s">
        <v>336</v>
      </c>
      <c r="O603" s="63" t="s">
        <v>358</v>
      </c>
      <c r="P603" s="126" t="s">
        <v>14</v>
      </c>
      <c r="Q603" s="278">
        <f t="shared" ref="Q603:AB603" si="1969">+Q602/Q601</f>
        <v>1</v>
      </c>
      <c r="R603" s="278">
        <v>0</v>
      </c>
      <c r="S603" s="278">
        <f t="shared" si="1969"/>
        <v>1</v>
      </c>
      <c r="T603" s="278" t="e">
        <f t="shared" si="1969"/>
        <v>#DIV/0!</v>
      </c>
      <c r="U603" s="278" t="e">
        <f t="shared" si="1969"/>
        <v>#DIV/0!</v>
      </c>
      <c r="V603" s="278" t="e">
        <f t="shared" si="1969"/>
        <v>#DIV/0!</v>
      </c>
      <c r="W603" s="278" t="e">
        <f t="shared" si="1969"/>
        <v>#DIV/0!</v>
      </c>
      <c r="X603" s="278" t="e">
        <f t="shared" si="1969"/>
        <v>#DIV/0!</v>
      </c>
      <c r="Y603" s="278" t="e">
        <f t="shared" si="1969"/>
        <v>#DIV/0!</v>
      </c>
      <c r="Z603" s="278" t="e">
        <f t="shared" si="1969"/>
        <v>#DIV/0!</v>
      </c>
      <c r="AA603" s="278">
        <f t="shared" si="1969"/>
        <v>0</v>
      </c>
      <c r="AB603" s="278" t="e">
        <f t="shared" si="1969"/>
        <v>#DIV/0!</v>
      </c>
      <c r="AC603" s="278">
        <f>+AC602/AC601</f>
        <v>0.5</v>
      </c>
      <c r="AD603" s="294">
        <f t="shared" si="1963"/>
        <v>1</v>
      </c>
      <c r="AE603" s="315">
        <f>SUM($Q$10:R603)</f>
        <v>55134.93471752508</v>
      </c>
      <c r="AF603" s="315">
        <f>SUM($Q$10:S603)</f>
        <v>93938.175062211798</v>
      </c>
      <c r="AG603" s="315" t="e">
        <f>SUM($Q$10:T603)</f>
        <v>#DIV/0!</v>
      </c>
      <c r="AH603" s="315" t="e">
        <f>SUM($Q$10:U603)</f>
        <v>#DIV/0!</v>
      </c>
      <c r="AI603" s="315" t="e">
        <f>SUM($Q$10:V603)</f>
        <v>#DIV/0!</v>
      </c>
      <c r="AJ603" s="315" t="e">
        <f>SUM($Q$10:W603)</f>
        <v>#DIV/0!</v>
      </c>
      <c r="AK603" s="315" t="e">
        <f>SUM($Q$10:X603)</f>
        <v>#DIV/0!</v>
      </c>
      <c r="AL603" s="315" t="e">
        <f>SUM($Q$10:Y603)</f>
        <v>#DIV/0!</v>
      </c>
      <c r="AM603" s="315" t="e">
        <f>SUM($Q$10:Z603)</f>
        <v>#DIV/0!</v>
      </c>
      <c r="AN603" s="315" t="e">
        <f>SUM($Q$10:AA603)</f>
        <v>#DIV/0!</v>
      </c>
      <c r="AO603" s="315" t="e">
        <f>SUM($Q$10:AB603)</f>
        <v>#DIV/0!</v>
      </c>
      <c r="AP603" s="63"/>
      <c r="AQ603" s="63"/>
      <c r="AR603" s="63"/>
      <c r="AS603" s="63"/>
      <c r="AT603" s="63"/>
      <c r="AU603" s="63"/>
      <c r="AV603" s="63"/>
      <c r="AW603" s="63"/>
      <c r="AX603" s="138"/>
      <c r="AY603" s="138"/>
      <c r="AZ603" s="138"/>
      <c r="BA603" s="138"/>
      <c r="BB603" s="138"/>
      <c r="BC603" s="138"/>
      <c r="BD603" s="138"/>
      <c r="BE603" s="138"/>
      <c r="BF603" s="138"/>
      <c r="BG603" s="138"/>
      <c r="BH603" s="138"/>
      <c r="BI603" s="138"/>
      <c r="BJ603" s="138"/>
      <c r="BK603" s="138"/>
      <c r="BL603" s="138"/>
      <c r="BM603" s="7"/>
    </row>
    <row r="604" spans="1:66" ht="20.100000000000001" customHeight="1" x14ac:dyDescent="0.25">
      <c r="A604" s="39"/>
      <c r="B604" s="65" t="s">
        <v>100</v>
      </c>
      <c r="C604" s="138"/>
      <c r="D604" s="63">
        <f>+D601+1</f>
        <v>199</v>
      </c>
      <c r="E604" s="63">
        <v>17</v>
      </c>
      <c r="F604" s="63">
        <v>11</v>
      </c>
      <c r="G604" s="65" t="s">
        <v>232</v>
      </c>
      <c r="H604" s="74">
        <v>1</v>
      </c>
      <c r="I604" s="64" t="s">
        <v>53</v>
      </c>
      <c r="J604" s="64" t="s">
        <v>111</v>
      </c>
      <c r="K604" s="64" t="s">
        <v>133</v>
      </c>
      <c r="L604" s="65" t="s">
        <v>1189</v>
      </c>
      <c r="M604" s="63" t="s">
        <v>300</v>
      </c>
      <c r="N604" s="63" t="s">
        <v>336</v>
      </c>
      <c r="O604" s="63" t="s">
        <v>358</v>
      </c>
      <c r="P604" s="126" t="s">
        <v>12</v>
      </c>
      <c r="Q604" s="125">
        <v>0.4</v>
      </c>
      <c r="R604" s="125">
        <v>0</v>
      </c>
      <c r="S604" s="125">
        <v>0.1</v>
      </c>
      <c r="T604" s="125">
        <v>0</v>
      </c>
      <c r="U604" s="125">
        <v>0</v>
      </c>
      <c r="V604" s="125">
        <v>0</v>
      </c>
      <c r="W604" s="125">
        <v>0</v>
      </c>
      <c r="X604" s="125">
        <v>0</v>
      </c>
      <c r="Y604" s="125">
        <v>0</v>
      </c>
      <c r="Z604" s="129">
        <v>0</v>
      </c>
      <c r="AA604" s="125">
        <v>0.5</v>
      </c>
      <c r="AB604" s="125">
        <v>0</v>
      </c>
      <c r="AC604" s="295">
        <f>SUM(Q604:AB604)</f>
        <v>1</v>
      </c>
      <c r="AD604" s="294">
        <f t="shared" si="1963"/>
        <v>0.4</v>
      </c>
      <c r="AE604" s="315">
        <f>SUM($Q$10:R604)</f>
        <v>55135.334717525082</v>
      </c>
      <c r="AF604" s="315">
        <f>SUM($Q$10:S604)</f>
        <v>93938.675062211798</v>
      </c>
      <c r="AG604" s="315" t="e">
        <f>SUM($Q$10:T604)</f>
        <v>#DIV/0!</v>
      </c>
      <c r="AH604" s="315" t="e">
        <f>SUM($Q$10:U604)</f>
        <v>#DIV/0!</v>
      </c>
      <c r="AI604" s="315" t="e">
        <f>SUM($Q$10:V604)</f>
        <v>#DIV/0!</v>
      </c>
      <c r="AJ604" s="315" t="e">
        <f>SUM($Q$10:W604)</f>
        <v>#DIV/0!</v>
      </c>
      <c r="AK604" s="315" t="e">
        <f>SUM($Q$10:X604)</f>
        <v>#DIV/0!</v>
      </c>
      <c r="AL604" s="315" t="e">
        <f>SUM($Q$10:Y604)</f>
        <v>#DIV/0!</v>
      </c>
      <c r="AM604" s="315" t="e">
        <f>SUM($Q$10:Z604)</f>
        <v>#DIV/0!</v>
      </c>
      <c r="AN604" s="315" t="e">
        <f>SUM($Q$10:AA604)</f>
        <v>#DIV/0!</v>
      </c>
      <c r="AO604" s="315" t="e">
        <f>SUM($Q$10:AB604)</f>
        <v>#DIV/0!</v>
      </c>
      <c r="AP604" s="63"/>
      <c r="AQ604" s="63"/>
      <c r="AR604" s="63"/>
      <c r="AS604" s="63"/>
      <c r="AT604" s="63"/>
      <c r="AU604" s="63"/>
      <c r="AV604" s="63"/>
      <c r="AW604" s="63"/>
      <c r="AX604" s="138"/>
      <c r="AY604" s="138"/>
      <c r="AZ604" s="138"/>
      <c r="BA604" s="138"/>
      <c r="BB604" s="138"/>
      <c r="BC604" s="138"/>
      <c r="BD604" s="138"/>
      <c r="BE604" s="138"/>
      <c r="BF604" s="138"/>
      <c r="BG604" s="138"/>
      <c r="BH604" s="138"/>
      <c r="BI604" s="138"/>
      <c r="BJ604" s="138"/>
      <c r="BK604" s="138"/>
      <c r="BL604" s="138"/>
      <c r="BM604" s="7"/>
      <c r="BN604" s="26"/>
    </row>
    <row r="605" spans="1:66" s="52" customFormat="1" ht="20.100000000000001" customHeight="1" x14ac:dyDescent="0.25">
      <c r="A605" s="39"/>
      <c r="B605" s="65"/>
      <c r="C605" s="138"/>
      <c r="D605" s="63"/>
      <c r="E605" s="63"/>
      <c r="F605" s="63"/>
      <c r="G605" s="65" t="s">
        <v>232</v>
      </c>
      <c r="H605" s="74"/>
      <c r="I605" s="64"/>
      <c r="J605" s="64"/>
      <c r="K605" s="64" t="s">
        <v>133</v>
      </c>
      <c r="L605" s="65" t="s">
        <v>1189</v>
      </c>
      <c r="M605" s="63" t="s">
        <v>300</v>
      </c>
      <c r="N605" s="63" t="s">
        <v>336</v>
      </c>
      <c r="O605" s="63" t="s">
        <v>358</v>
      </c>
      <c r="P605" s="126" t="s">
        <v>13</v>
      </c>
      <c r="Q605" s="125">
        <v>0.4</v>
      </c>
      <c r="R605" s="125">
        <v>0</v>
      </c>
      <c r="S605" s="125">
        <v>0.1</v>
      </c>
      <c r="T605" s="124"/>
      <c r="U605" s="124"/>
      <c r="V605" s="124"/>
      <c r="W605" s="124"/>
      <c r="X605" s="124"/>
      <c r="Y605" s="124"/>
      <c r="Z605" s="367"/>
      <c r="AA605" s="124"/>
      <c r="AB605" s="124"/>
      <c r="AC605" s="295">
        <f>SUM(Q605:AB605)</f>
        <v>0.5</v>
      </c>
      <c r="AD605" s="294">
        <f t="shared" si="1963"/>
        <v>0.4</v>
      </c>
      <c r="AE605" s="315">
        <f>SUM($Q$11:R605)</f>
        <v>55135.734717525083</v>
      </c>
      <c r="AF605" s="315">
        <f>SUM($Q$11:S605)</f>
        <v>93939.175062211798</v>
      </c>
      <c r="AG605" s="315" t="e">
        <f>SUM($Q$11:T605)</f>
        <v>#DIV/0!</v>
      </c>
      <c r="AH605" s="315" t="e">
        <f>SUM($Q$11:U605)</f>
        <v>#DIV/0!</v>
      </c>
      <c r="AI605" s="315" t="e">
        <f>SUM($Q$11:V605)</f>
        <v>#DIV/0!</v>
      </c>
      <c r="AJ605" s="315" t="e">
        <f>SUM($Q$11:W605)</f>
        <v>#DIV/0!</v>
      </c>
      <c r="AK605" s="315" t="e">
        <f>SUM($Q$11:X605)</f>
        <v>#DIV/0!</v>
      </c>
      <c r="AL605" s="315" t="e">
        <f>SUM($Q$11:Y605)</f>
        <v>#DIV/0!</v>
      </c>
      <c r="AM605" s="315" t="e">
        <f>SUM($Q$11:Z605)</f>
        <v>#DIV/0!</v>
      </c>
      <c r="AN605" s="315" t="e">
        <f>SUM($Q$11:AA605)</f>
        <v>#DIV/0!</v>
      </c>
      <c r="AO605" s="315" t="e">
        <f>SUM($Q$11:AB605)</f>
        <v>#DIV/0!</v>
      </c>
      <c r="AP605" s="63" t="s">
        <v>719</v>
      </c>
      <c r="AQ605" s="63" t="s">
        <v>720</v>
      </c>
      <c r="AR605" s="63" t="s">
        <v>522</v>
      </c>
      <c r="AS605" s="63" t="s">
        <v>522</v>
      </c>
      <c r="AT605" s="63" t="s">
        <v>719</v>
      </c>
      <c r="AU605" s="63" t="s">
        <v>1064</v>
      </c>
      <c r="AV605" s="63"/>
      <c r="AW605" s="63"/>
      <c r="AX605" s="138"/>
      <c r="AY605" s="138"/>
      <c r="AZ605" s="138"/>
      <c r="BA605" s="138"/>
      <c r="BB605" s="138"/>
      <c r="BC605" s="138"/>
      <c r="BD605" s="138"/>
      <c r="BE605" s="138"/>
      <c r="BF605" s="138"/>
      <c r="BG605" s="138"/>
      <c r="BH605" s="138"/>
      <c r="BI605" s="138"/>
      <c r="BJ605" s="138"/>
      <c r="BK605" s="138"/>
      <c r="BL605" s="138"/>
      <c r="BM605" s="7"/>
    </row>
    <row r="606" spans="1:66" s="52" customFormat="1" ht="20.100000000000001" customHeight="1" x14ac:dyDescent="0.25">
      <c r="A606" s="39"/>
      <c r="B606" s="65"/>
      <c r="C606" s="138"/>
      <c r="D606" s="63"/>
      <c r="E606" s="63"/>
      <c r="F606" s="63"/>
      <c r="G606" s="65" t="s">
        <v>232</v>
      </c>
      <c r="H606" s="74"/>
      <c r="I606" s="64"/>
      <c r="J606" s="64"/>
      <c r="K606" s="64" t="s">
        <v>133</v>
      </c>
      <c r="L606" s="65" t="s">
        <v>1189</v>
      </c>
      <c r="M606" s="63" t="s">
        <v>300</v>
      </c>
      <c r="N606" s="63" t="s">
        <v>336</v>
      </c>
      <c r="O606" s="63" t="s">
        <v>358</v>
      </c>
      <c r="P606" s="126" t="s">
        <v>14</v>
      </c>
      <c r="Q606" s="278">
        <f t="shared" ref="Q606:S606" si="1970">+Q605/Q604</f>
        <v>1</v>
      </c>
      <c r="R606" s="317">
        <v>0</v>
      </c>
      <c r="S606" s="278">
        <f t="shared" si="1970"/>
        <v>1</v>
      </c>
      <c r="T606" s="317">
        <f t="shared" ref="T606:AB606" si="1971">IFERROR(T605/T604,0)</f>
        <v>0</v>
      </c>
      <c r="U606" s="317">
        <f t="shared" si="1971"/>
        <v>0</v>
      </c>
      <c r="V606" s="317">
        <f t="shared" si="1971"/>
        <v>0</v>
      </c>
      <c r="W606" s="317">
        <f t="shared" si="1971"/>
        <v>0</v>
      </c>
      <c r="X606" s="317">
        <f t="shared" si="1971"/>
        <v>0</v>
      </c>
      <c r="Y606" s="317">
        <f t="shared" si="1971"/>
        <v>0</v>
      </c>
      <c r="Z606" s="317">
        <f t="shared" si="1971"/>
        <v>0</v>
      </c>
      <c r="AA606" s="317">
        <f t="shared" si="1971"/>
        <v>0</v>
      </c>
      <c r="AB606" s="317">
        <f t="shared" si="1971"/>
        <v>0</v>
      </c>
      <c r="AC606" s="278">
        <f>+AC605/AC604</f>
        <v>0.5</v>
      </c>
      <c r="AD606" s="294">
        <f t="shared" si="1963"/>
        <v>1</v>
      </c>
      <c r="AE606" s="315">
        <f>SUM($Q$10:R606)</f>
        <v>55136.734717525083</v>
      </c>
      <c r="AF606" s="315">
        <f>SUM($Q$10:S606)</f>
        <v>93941.175062211798</v>
      </c>
      <c r="AG606" s="315" t="e">
        <f>SUM($Q$10:T606)</f>
        <v>#DIV/0!</v>
      </c>
      <c r="AH606" s="315" t="e">
        <f>SUM($Q$10:U606)</f>
        <v>#DIV/0!</v>
      </c>
      <c r="AI606" s="315" t="e">
        <f>SUM($Q$10:V606)</f>
        <v>#DIV/0!</v>
      </c>
      <c r="AJ606" s="315" t="e">
        <f>SUM($Q$10:W606)</f>
        <v>#DIV/0!</v>
      </c>
      <c r="AK606" s="315" t="e">
        <f>SUM($Q$10:X606)</f>
        <v>#DIV/0!</v>
      </c>
      <c r="AL606" s="315" t="e">
        <f>SUM($Q$10:Y606)</f>
        <v>#DIV/0!</v>
      </c>
      <c r="AM606" s="315" t="e">
        <f>SUM($Q$10:Z606)</f>
        <v>#DIV/0!</v>
      </c>
      <c r="AN606" s="315" t="e">
        <f>SUM($Q$10:AA606)</f>
        <v>#DIV/0!</v>
      </c>
      <c r="AO606" s="315" t="e">
        <f>SUM($Q$10:AB606)</f>
        <v>#DIV/0!</v>
      </c>
      <c r="AP606" s="63"/>
      <c r="AQ606" s="63"/>
      <c r="AR606" s="63"/>
      <c r="AS606" s="63"/>
      <c r="AT606" s="63"/>
      <c r="AU606" s="63"/>
      <c r="AV606" s="63"/>
      <c r="AW606" s="63"/>
      <c r="AX606" s="138"/>
      <c r="AY606" s="138"/>
      <c r="AZ606" s="138"/>
      <c r="BA606" s="138"/>
      <c r="BB606" s="138"/>
      <c r="BC606" s="138"/>
      <c r="BD606" s="138"/>
      <c r="BE606" s="138"/>
      <c r="BF606" s="138"/>
      <c r="BG606" s="138"/>
      <c r="BH606" s="138"/>
      <c r="BI606" s="138"/>
      <c r="BJ606" s="138"/>
      <c r="BK606" s="138"/>
      <c r="BL606" s="138"/>
      <c r="BM606" s="7"/>
    </row>
    <row r="607" spans="1:66" ht="20.100000000000001" customHeight="1" x14ac:dyDescent="0.25">
      <c r="A607" s="39"/>
      <c r="B607" s="65" t="s">
        <v>100</v>
      </c>
      <c r="C607" s="138"/>
      <c r="D607" s="63">
        <f>+D604+1</f>
        <v>200</v>
      </c>
      <c r="E607" s="63">
        <v>18</v>
      </c>
      <c r="F607" s="63">
        <v>12</v>
      </c>
      <c r="G607" s="65" t="s">
        <v>233</v>
      </c>
      <c r="H607" s="74">
        <v>1</v>
      </c>
      <c r="I607" s="64" t="s">
        <v>53</v>
      </c>
      <c r="J607" s="64" t="s">
        <v>111</v>
      </c>
      <c r="K607" s="64" t="s">
        <v>133</v>
      </c>
      <c r="L607" s="65" t="s">
        <v>1190</v>
      </c>
      <c r="M607" s="63" t="s">
        <v>300</v>
      </c>
      <c r="N607" s="63" t="s">
        <v>336</v>
      </c>
      <c r="O607" s="63" t="s">
        <v>358</v>
      </c>
      <c r="P607" s="126" t="s">
        <v>12</v>
      </c>
      <c r="Q607" s="125">
        <v>0</v>
      </c>
      <c r="R607" s="125">
        <v>0</v>
      </c>
      <c r="S607" s="125">
        <v>0</v>
      </c>
      <c r="T607" s="125">
        <v>0.5</v>
      </c>
      <c r="U607" s="125">
        <v>0</v>
      </c>
      <c r="V607" s="125">
        <v>0</v>
      </c>
      <c r="W607" s="125">
        <v>0</v>
      </c>
      <c r="X607" s="125">
        <v>0.5</v>
      </c>
      <c r="Y607" s="125">
        <v>0</v>
      </c>
      <c r="Z607" s="129">
        <v>0</v>
      </c>
      <c r="AA607" s="125">
        <v>0</v>
      </c>
      <c r="AB607" s="125">
        <v>0</v>
      </c>
      <c r="AC607" s="295">
        <f>SUM(Q607:AB607)</f>
        <v>1</v>
      </c>
      <c r="AD607" s="294">
        <f t="shared" si="1963"/>
        <v>0</v>
      </c>
      <c r="AE607" s="315">
        <f>SUM($Q$10:R607)</f>
        <v>55136.734717525083</v>
      </c>
      <c r="AF607" s="315">
        <f>SUM($Q$10:S607)</f>
        <v>93941.175062211798</v>
      </c>
      <c r="AG607" s="315" t="e">
        <f>SUM($Q$10:T607)</f>
        <v>#DIV/0!</v>
      </c>
      <c r="AH607" s="315" t="e">
        <f>SUM($Q$10:U607)</f>
        <v>#DIV/0!</v>
      </c>
      <c r="AI607" s="315" t="e">
        <f>SUM($Q$10:V607)</f>
        <v>#DIV/0!</v>
      </c>
      <c r="AJ607" s="315" t="e">
        <f>SUM($Q$10:W607)</f>
        <v>#DIV/0!</v>
      </c>
      <c r="AK607" s="315" t="e">
        <f>SUM($Q$10:X607)</f>
        <v>#DIV/0!</v>
      </c>
      <c r="AL607" s="315" t="e">
        <f>SUM($Q$10:Y607)</f>
        <v>#DIV/0!</v>
      </c>
      <c r="AM607" s="315" t="e">
        <f>SUM($Q$10:Z607)</f>
        <v>#DIV/0!</v>
      </c>
      <c r="AN607" s="315" t="e">
        <f>SUM($Q$10:AA607)</f>
        <v>#DIV/0!</v>
      </c>
      <c r="AO607" s="315" t="e">
        <f>SUM($Q$10:AB607)</f>
        <v>#DIV/0!</v>
      </c>
      <c r="AP607" s="63"/>
      <c r="AQ607" s="63"/>
      <c r="AR607" s="63"/>
      <c r="AS607" s="63"/>
      <c r="AT607" s="63"/>
      <c r="AU607" s="63"/>
      <c r="AV607" s="63"/>
      <c r="AW607" s="63"/>
      <c r="AX607" s="138"/>
      <c r="AY607" s="138"/>
      <c r="AZ607" s="138"/>
      <c r="BA607" s="138"/>
      <c r="BB607" s="138"/>
      <c r="BC607" s="138"/>
      <c r="BD607" s="138"/>
      <c r="BE607" s="138"/>
      <c r="BF607" s="138"/>
      <c r="BG607" s="138"/>
      <c r="BH607" s="138"/>
      <c r="BI607" s="138"/>
      <c r="BJ607" s="138"/>
      <c r="BK607" s="138"/>
      <c r="BL607" s="138"/>
      <c r="BM607" s="7"/>
      <c r="BN607" s="26"/>
    </row>
    <row r="608" spans="1:66" s="52" customFormat="1" ht="20.100000000000001" customHeight="1" x14ac:dyDescent="0.25">
      <c r="A608" s="39"/>
      <c r="B608" s="65"/>
      <c r="C608" s="138"/>
      <c r="D608" s="63"/>
      <c r="E608" s="63"/>
      <c r="F608" s="63"/>
      <c r="G608" s="65" t="s">
        <v>233</v>
      </c>
      <c r="H608" s="74"/>
      <c r="I608" s="64"/>
      <c r="J608" s="64"/>
      <c r="K608" s="64" t="s">
        <v>133</v>
      </c>
      <c r="L608" s="65" t="s">
        <v>1190</v>
      </c>
      <c r="M608" s="63" t="s">
        <v>300</v>
      </c>
      <c r="N608" s="63" t="s">
        <v>336</v>
      </c>
      <c r="O608" s="63" t="s">
        <v>358</v>
      </c>
      <c r="P608" s="126" t="s">
        <v>13</v>
      </c>
      <c r="Q608" s="125">
        <v>0</v>
      </c>
      <c r="R608" s="125">
        <v>0</v>
      </c>
      <c r="S608" s="125">
        <v>0</v>
      </c>
      <c r="T608" s="124"/>
      <c r="U608" s="124"/>
      <c r="V608" s="124"/>
      <c r="W608" s="124"/>
      <c r="X608" s="124"/>
      <c r="Y608" s="124"/>
      <c r="Z608" s="367"/>
      <c r="AA608" s="124"/>
      <c r="AB608" s="124"/>
      <c r="AC608" s="295">
        <f>SUM(Q608:AB608)</f>
        <v>0</v>
      </c>
      <c r="AD608" s="294">
        <f t="shared" si="1963"/>
        <v>0</v>
      </c>
      <c r="AE608" s="315">
        <f>SUM($Q$11:R608)</f>
        <v>55136.734717525083</v>
      </c>
      <c r="AF608" s="315">
        <f>SUM($Q$11:S608)</f>
        <v>93941.175062211798</v>
      </c>
      <c r="AG608" s="315" t="e">
        <f>SUM($Q$11:T608)</f>
        <v>#DIV/0!</v>
      </c>
      <c r="AH608" s="315" t="e">
        <f>SUM($Q$11:U608)</f>
        <v>#DIV/0!</v>
      </c>
      <c r="AI608" s="315" t="e">
        <f>SUM($Q$11:V608)</f>
        <v>#DIV/0!</v>
      </c>
      <c r="AJ608" s="315" t="e">
        <f>SUM($Q$11:W608)</f>
        <v>#DIV/0!</v>
      </c>
      <c r="AK608" s="315" t="e">
        <f>SUM($Q$11:X608)</f>
        <v>#DIV/0!</v>
      </c>
      <c r="AL608" s="315" t="e">
        <f>SUM($Q$11:Y608)</f>
        <v>#DIV/0!</v>
      </c>
      <c r="AM608" s="315" t="e">
        <f>SUM($Q$11:Z608)</f>
        <v>#DIV/0!</v>
      </c>
      <c r="AN608" s="315" t="e">
        <f>SUM($Q$11:AA608)</f>
        <v>#DIV/0!</v>
      </c>
      <c r="AO608" s="315" t="e">
        <f>SUM($Q$11:AB608)</f>
        <v>#DIV/0!</v>
      </c>
      <c r="AP608" s="63" t="s">
        <v>522</v>
      </c>
      <c r="AQ608" s="63" t="s">
        <v>721</v>
      </c>
      <c r="AR608" s="63" t="s">
        <v>522</v>
      </c>
      <c r="AS608" s="63" t="s">
        <v>721</v>
      </c>
      <c r="AT608" s="63" t="s">
        <v>522</v>
      </c>
      <c r="AU608" s="63" t="s">
        <v>721</v>
      </c>
      <c r="AV608" s="63"/>
      <c r="AW608" s="63"/>
      <c r="AX608" s="138"/>
      <c r="AY608" s="138"/>
      <c r="AZ608" s="138"/>
      <c r="BA608" s="138"/>
      <c r="BB608" s="138"/>
      <c r="BC608" s="138"/>
      <c r="BD608" s="138"/>
      <c r="BE608" s="138"/>
      <c r="BF608" s="138"/>
      <c r="BG608" s="138"/>
      <c r="BH608" s="138"/>
      <c r="BI608" s="138"/>
      <c r="BJ608" s="138"/>
      <c r="BK608" s="138"/>
      <c r="BL608" s="138"/>
      <c r="BM608" s="7"/>
    </row>
    <row r="609" spans="1:66" s="52" customFormat="1" ht="20.100000000000001" customHeight="1" x14ac:dyDescent="0.25">
      <c r="A609" s="39"/>
      <c r="B609" s="65"/>
      <c r="C609" s="138"/>
      <c r="D609" s="63"/>
      <c r="E609" s="63"/>
      <c r="F609" s="63"/>
      <c r="G609" s="65" t="s">
        <v>233</v>
      </c>
      <c r="H609" s="74"/>
      <c r="I609" s="64"/>
      <c r="J609" s="64"/>
      <c r="K609" s="64" t="s">
        <v>133</v>
      </c>
      <c r="L609" s="65" t="s">
        <v>1190</v>
      </c>
      <c r="M609" s="63" t="s">
        <v>300</v>
      </c>
      <c r="N609" s="63" t="s">
        <v>336</v>
      </c>
      <c r="O609" s="63" t="s">
        <v>358</v>
      </c>
      <c r="P609" s="126" t="s">
        <v>14</v>
      </c>
      <c r="Q609" s="278">
        <v>0</v>
      </c>
      <c r="R609" s="278">
        <v>0</v>
      </c>
      <c r="S609" s="278">
        <v>0</v>
      </c>
      <c r="T609" s="317">
        <f t="shared" ref="T609" si="1972">+T608/T607</f>
        <v>0</v>
      </c>
      <c r="U609" s="317">
        <f>IFERROR(U608/U607,0)</f>
        <v>0</v>
      </c>
      <c r="V609" s="317">
        <f t="shared" ref="V609:AB609" si="1973">IFERROR(V608/V607,0)</f>
        <v>0</v>
      </c>
      <c r="W609" s="317">
        <f t="shared" si="1973"/>
        <v>0</v>
      </c>
      <c r="X609" s="317">
        <f t="shared" si="1973"/>
        <v>0</v>
      </c>
      <c r="Y609" s="317">
        <f t="shared" si="1973"/>
        <v>0</v>
      </c>
      <c r="Z609" s="317">
        <f t="shared" si="1973"/>
        <v>0</v>
      </c>
      <c r="AA609" s="317">
        <f t="shared" si="1973"/>
        <v>0</v>
      </c>
      <c r="AB609" s="317">
        <f t="shared" si="1973"/>
        <v>0</v>
      </c>
      <c r="AC609" s="278">
        <f>+AC608/AC607</f>
        <v>0</v>
      </c>
      <c r="AD609" s="294">
        <f t="shared" si="1963"/>
        <v>0</v>
      </c>
      <c r="AE609" s="315">
        <f>SUM($Q$10:R609)</f>
        <v>55136.734717525083</v>
      </c>
      <c r="AF609" s="315">
        <f>SUM($Q$10:S609)</f>
        <v>93941.175062211798</v>
      </c>
      <c r="AG609" s="315" t="e">
        <f>SUM($Q$10:T609)</f>
        <v>#DIV/0!</v>
      </c>
      <c r="AH609" s="315" t="e">
        <f>SUM($Q$10:U609)</f>
        <v>#DIV/0!</v>
      </c>
      <c r="AI609" s="315" t="e">
        <f>SUM($Q$10:V609)</f>
        <v>#DIV/0!</v>
      </c>
      <c r="AJ609" s="315" t="e">
        <f>SUM($Q$10:W609)</f>
        <v>#DIV/0!</v>
      </c>
      <c r="AK609" s="315" t="e">
        <f>SUM($Q$10:X609)</f>
        <v>#DIV/0!</v>
      </c>
      <c r="AL609" s="315" t="e">
        <f>SUM($Q$10:Y609)</f>
        <v>#DIV/0!</v>
      </c>
      <c r="AM609" s="315" t="e">
        <f>SUM($Q$10:Z609)</f>
        <v>#DIV/0!</v>
      </c>
      <c r="AN609" s="315" t="e">
        <f>SUM($Q$10:AA609)</f>
        <v>#DIV/0!</v>
      </c>
      <c r="AO609" s="315" t="e">
        <f>SUM($Q$10:AB609)</f>
        <v>#DIV/0!</v>
      </c>
      <c r="AP609" s="63"/>
      <c r="AQ609" s="63"/>
      <c r="AR609" s="63"/>
      <c r="AS609" s="63"/>
      <c r="AT609" s="63"/>
      <c r="AU609" s="63"/>
      <c r="AV609" s="63"/>
      <c r="AW609" s="63"/>
      <c r="AX609" s="138"/>
      <c r="AY609" s="138"/>
      <c r="AZ609" s="138"/>
      <c r="BA609" s="138"/>
      <c r="BB609" s="138"/>
      <c r="BC609" s="138"/>
      <c r="BD609" s="138"/>
      <c r="BE609" s="138"/>
      <c r="BF609" s="138"/>
      <c r="BG609" s="138"/>
      <c r="BH609" s="138"/>
      <c r="BI609" s="138"/>
      <c r="BJ609" s="138"/>
      <c r="BK609" s="138"/>
      <c r="BL609" s="138"/>
      <c r="BM609" s="7"/>
    </row>
    <row r="610" spans="1:66" ht="20.100000000000001" customHeight="1" x14ac:dyDescent="0.25">
      <c r="A610" s="39"/>
      <c r="B610" s="65" t="s">
        <v>100</v>
      </c>
      <c r="C610" s="138"/>
      <c r="D610" s="63">
        <f>+D607+1</f>
        <v>201</v>
      </c>
      <c r="E610" s="63">
        <v>19</v>
      </c>
      <c r="F610" s="63">
        <v>16</v>
      </c>
      <c r="G610" s="65" t="s">
        <v>234</v>
      </c>
      <c r="H610" s="74">
        <v>1</v>
      </c>
      <c r="I610" s="64" t="s">
        <v>53</v>
      </c>
      <c r="J610" s="64" t="s">
        <v>111</v>
      </c>
      <c r="K610" s="64" t="s">
        <v>133</v>
      </c>
      <c r="L610" s="65" t="s">
        <v>1083</v>
      </c>
      <c r="M610" s="63" t="s">
        <v>296</v>
      </c>
      <c r="N610" s="63" t="s">
        <v>359</v>
      </c>
      <c r="O610" s="63" t="s">
        <v>360</v>
      </c>
      <c r="P610" s="126" t="s">
        <v>12</v>
      </c>
      <c r="Q610" s="74">
        <v>0</v>
      </c>
      <c r="R610" s="74">
        <v>0</v>
      </c>
      <c r="S610" s="74">
        <v>0</v>
      </c>
      <c r="T610" s="74">
        <v>0</v>
      </c>
      <c r="U610" s="74">
        <v>0</v>
      </c>
      <c r="V610" s="74">
        <v>0</v>
      </c>
      <c r="W610" s="74">
        <v>0</v>
      </c>
      <c r="X610" s="74">
        <v>0</v>
      </c>
      <c r="Y610" s="74">
        <v>0.25</v>
      </c>
      <c r="Z610" s="74">
        <v>0.25</v>
      </c>
      <c r="AA610" s="74">
        <v>0.25</v>
      </c>
      <c r="AB610" s="74">
        <v>0.25</v>
      </c>
      <c r="AC610" s="295">
        <f>SUM(Q610:AB610)</f>
        <v>1</v>
      </c>
      <c r="AD610" s="294">
        <f t="shared" si="1963"/>
        <v>0</v>
      </c>
      <c r="AE610" s="315">
        <f>SUM($Q$10:R610)</f>
        <v>55136.734717525083</v>
      </c>
      <c r="AF610" s="315">
        <f>SUM($Q$10:S610)</f>
        <v>93941.175062211798</v>
      </c>
      <c r="AG610" s="315" t="e">
        <f>SUM($Q$10:T610)</f>
        <v>#DIV/0!</v>
      </c>
      <c r="AH610" s="315" t="e">
        <f>SUM($Q$10:U610)</f>
        <v>#DIV/0!</v>
      </c>
      <c r="AI610" s="315" t="e">
        <f>SUM($Q$10:V610)</f>
        <v>#DIV/0!</v>
      </c>
      <c r="AJ610" s="315" t="e">
        <f>SUM($Q$10:W610)</f>
        <v>#DIV/0!</v>
      </c>
      <c r="AK610" s="315" t="e">
        <f>SUM($Q$10:X610)</f>
        <v>#DIV/0!</v>
      </c>
      <c r="AL610" s="315" t="e">
        <f>SUM($Q$10:Y610)</f>
        <v>#DIV/0!</v>
      </c>
      <c r="AM610" s="315" t="e">
        <f>SUM($Q$10:Z610)</f>
        <v>#DIV/0!</v>
      </c>
      <c r="AN610" s="315" t="e">
        <f>SUM($Q$10:AA610)</f>
        <v>#DIV/0!</v>
      </c>
      <c r="AO610" s="315" t="e">
        <f>SUM($Q$10:AB610)</f>
        <v>#DIV/0!</v>
      </c>
      <c r="AP610" s="63"/>
      <c r="AQ610" s="63"/>
      <c r="AR610" s="63"/>
      <c r="AS610" s="63"/>
      <c r="AT610" s="63"/>
      <c r="AU610" s="63"/>
      <c r="AV610" s="63"/>
      <c r="AW610" s="63"/>
      <c r="AX610" s="138"/>
      <c r="AY610" s="138"/>
      <c r="AZ610" s="138"/>
      <c r="BA610" s="138"/>
      <c r="BB610" s="138"/>
      <c r="BC610" s="138"/>
      <c r="BD610" s="138"/>
      <c r="BE610" s="138"/>
      <c r="BF610" s="138"/>
      <c r="BG610" s="138"/>
      <c r="BH610" s="138"/>
      <c r="BI610" s="138"/>
      <c r="BJ610" s="138"/>
      <c r="BK610" s="138"/>
      <c r="BL610" s="138"/>
      <c r="BM610" s="7"/>
      <c r="BN610" s="26"/>
    </row>
    <row r="611" spans="1:66" s="52" customFormat="1" ht="20.100000000000001" customHeight="1" x14ac:dyDescent="0.25">
      <c r="A611" s="39"/>
      <c r="B611" s="65"/>
      <c r="C611" s="138"/>
      <c r="D611" s="63"/>
      <c r="E611" s="63"/>
      <c r="F611" s="63"/>
      <c r="G611" s="65" t="s">
        <v>234</v>
      </c>
      <c r="H611" s="74"/>
      <c r="I611" s="64"/>
      <c r="J611" s="64"/>
      <c r="K611" s="64" t="s">
        <v>133</v>
      </c>
      <c r="L611" s="65" t="s">
        <v>1083</v>
      </c>
      <c r="M611" s="63" t="s">
        <v>296</v>
      </c>
      <c r="N611" s="63" t="s">
        <v>359</v>
      </c>
      <c r="O611" s="63" t="s">
        <v>360</v>
      </c>
      <c r="P611" s="126" t="s">
        <v>13</v>
      </c>
      <c r="Q611" s="74">
        <v>0</v>
      </c>
      <c r="R611" s="74">
        <v>0</v>
      </c>
      <c r="S611" s="74">
        <v>0</v>
      </c>
      <c r="T611" s="74">
        <v>0</v>
      </c>
      <c r="U611" s="124"/>
      <c r="V611" s="124"/>
      <c r="W611" s="124"/>
      <c r="X611" s="124"/>
      <c r="Y611" s="124"/>
      <c r="Z611" s="367"/>
      <c r="AA611" s="124"/>
      <c r="AB611" s="124"/>
      <c r="AC611" s="295">
        <f>SUM(Q611:AB611)</f>
        <v>0</v>
      </c>
      <c r="AD611" s="294">
        <f t="shared" si="1963"/>
        <v>0</v>
      </c>
      <c r="AE611" s="315">
        <f>SUM($Q$11:R611)</f>
        <v>55136.734717525083</v>
      </c>
      <c r="AF611" s="315">
        <f>SUM($Q$11:S611)</f>
        <v>93941.175062211798</v>
      </c>
      <c r="AG611" s="315" t="e">
        <f>SUM($Q$11:T611)</f>
        <v>#DIV/0!</v>
      </c>
      <c r="AH611" s="315" t="e">
        <f>SUM($Q$11:U611)</f>
        <v>#DIV/0!</v>
      </c>
      <c r="AI611" s="315" t="e">
        <f>SUM($Q$11:V611)</f>
        <v>#DIV/0!</v>
      </c>
      <c r="AJ611" s="315" t="e">
        <f>SUM($Q$11:W611)</f>
        <v>#DIV/0!</v>
      </c>
      <c r="AK611" s="315" t="e">
        <f>SUM($Q$11:X611)</f>
        <v>#DIV/0!</v>
      </c>
      <c r="AL611" s="315" t="e">
        <f>SUM($Q$11:Y611)</f>
        <v>#DIV/0!</v>
      </c>
      <c r="AM611" s="315" t="e">
        <f>SUM($Q$11:Z611)</f>
        <v>#DIV/0!</v>
      </c>
      <c r="AN611" s="315" t="e">
        <f>SUM($Q$11:AA611)</f>
        <v>#DIV/0!</v>
      </c>
      <c r="AO611" s="315" t="e">
        <f>SUM($Q$11:AB611)</f>
        <v>#DIV/0!</v>
      </c>
      <c r="AP611" s="63" t="s">
        <v>915</v>
      </c>
      <c r="AQ611" s="74" t="s">
        <v>888</v>
      </c>
      <c r="AR611" s="63" t="s">
        <v>915</v>
      </c>
      <c r="AS611" s="74" t="s">
        <v>888</v>
      </c>
      <c r="AT611" s="63" t="s">
        <v>915</v>
      </c>
      <c r="AU611" s="74" t="s">
        <v>888</v>
      </c>
      <c r="AV611" s="63"/>
      <c r="AW611" s="63"/>
      <c r="AX611" s="138"/>
      <c r="AY611" s="138"/>
      <c r="AZ611" s="138"/>
      <c r="BA611" s="138"/>
      <c r="BB611" s="138"/>
      <c r="BC611" s="138"/>
      <c r="BD611" s="138"/>
      <c r="BE611" s="138"/>
      <c r="BF611" s="138"/>
      <c r="BG611" s="138"/>
      <c r="BH611" s="138"/>
      <c r="BI611" s="138"/>
      <c r="BJ611" s="138"/>
      <c r="BK611" s="138"/>
      <c r="BL611" s="138"/>
      <c r="BM611" s="7"/>
    </row>
    <row r="612" spans="1:66" s="52" customFormat="1" ht="20.100000000000001" customHeight="1" x14ac:dyDescent="0.25">
      <c r="A612" s="39"/>
      <c r="B612" s="65"/>
      <c r="C612" s="138"/>
      <c r="D612" s="63"/>
      <c r="E612" s="63"/>
      <c r="F612" s="63"/>
      <c r="G612" s="65" t="s">
        <v>234</v>
      </c>
      <c r="H612" s="74"/>
      <c r="I612" s="64"/>
      <c r="J612" s="64"/>
      <c r="K612" s="64" t="s">
        <v>133</v>
      </c>
      <c r="L612" s="65" t="s">
        <v>1083</v>
      </c>
      <c r="M612" s="63" t="s">
        <v>296</v>
      </c>
      <c r="N612" s="63" t="s">
        <v>359</v>
      </c>
      <c r="O612" s="63" t="s">
        <v>360</v>
      </c>
      <c r="P612" s="126" t="s">
        <v>14</v>
      </c>
      <c r="Q612" s="278">
        <v>0</v>
      </c>
      <c r="R612" s="278">
        <v>0</v>
      </c>
      <c r="S612" s="278">
        <v>0</v>
      </c>
      <c r="T612" s="278" t="e">
        <f t="shared" ref="T612:AB612" si="1974">+T611/T610</f>
        <v>#DIV/0!</v>
      </c>
      <c r="U612" s="278" t="e">
        <f t="shared" si="1974"/>
        <v>#DIV/0!</v>
      </c>
      <c r="V612" s="278" t="e">
        <f t="shared" si="1974"/>
        <v>#DIV/0!</v>
      </c>
      <c r="W612" s="278" t="e">
        <f t="shared" si="1974"/>
        <v>#DIV/0!</v>
      </c>
      <c r="X612" s="278" t="e">
        <f t="shared" si="1974"/>
        <v>#DIV/0!</v>
      </c>
      <c r="Y612" s="278">
        <f t="shared" si="1974"/>
        <v>0</v>
      </c>
      <c r="Z612" s="278">
        <f t="shared" si="1974"/>
        <v>0</v>
      </c>
      <c r="AA612" s="278">
        <f t="shared" si="1974"/>
        <v>0</v>
      </c>
      <c r="AB612" s="278">
        <f t="shared" si="1974"/>
        <v>0</v>
      </c>
      <c r="AC612" s="278">
        <f>+AC611/AC610</f>
        <v>0</v>
      </c>
      <c r="AD612" s="294">
        <f t="shared" si="1963"/>
        <v>0</v>
      </c>
      <c r="AE612" s="315">
        <f>SUM($Q$10:R612)</f>
        <v>55136.734717525083</v>
      </c>
      <c r="AF612" s="315">
        <f>SUM($Q$10:S612)</f>
        <v>93941.175062211798</v>
      </c>
      <c r="AG612" s="315" t="e">
        <f>SUM($Q$10:T612)</f>
        <v>#DIV/0!</v>
      </c>
      <c r="AH612" s="315" t="e">
        <f>SUM($Q$10:U612)</f>
        <v>#DIV/0!</v>
      </c>
      <c r="AI612" s="315" t="e">
        <f>SUM($Q$10:V612)</f>
        <v>#DIV/0!</v>
      </c>
      <c r="AJ612" s="315" t="e">
        <f>SUM($Q$10:W612)</f>
        <v>#DIV/0!</v>
      </c>
      <c r="AK612" s="315" t="e">
        <f>SUM($Q$10:X612)</f>
        <v>#DIV/0!</v>
      </c>
      <c r="AL612" s="315" t="e">
        <f>SUM($Q$10:Y612)</f>
        <v>#DIV/0!</v>
      </c>
      <c r="AM612" s="315" t="e">
        <f>SUM($Q$10:Z612)</f>
        <v>#DIV/0!</v>
      </c>
      <c r="AN612" s="315" t="e">
        <f>SUM($Q$10:AA612)</f>
        <v>#DIV/0!</v>
      </c>
      <c r="AO612" s="315" t="e">
        <f>SUM($Q$10:AB612)</f>
        <v>#DIV/0!</v>
      </c>
      <c r="AP612" s="63"/>
      <c r="AQ612" s="63"/>
      <c r="AR612" s="63"/>
      <c r="AS612" s="63"/>
      <c r="AT612" s="63"/>
      <c r="AU612" s="63"/>
      <c r="AV612" s="63"/>
      <c r="AW612" s="63"/>
      <c r="AX612" s="138"/>
      <c r="AY612" s="138"/>
      <c r="AZ612" s="138"/>
      <c r="BA612" s="138"/>
      <c r="BB612" s="138"/>
      <c r="BC612" s="138"/>
      <c r="BD612" s="138"/>
      <c r="BE612" s="138"/>
      <c r="BF612" s="138"/>
      <c r="BG612" s="138"/>
      <c r="BH612" s="138"/>
      <c r="BI612" s="138"/>
      <c r="BJ612" s="138"/>
      <c r="BK612" s="138"/>
      <c r="BL612" s="138"/>
      <c r="BM612" s="7"/>
    </row>
    <row r="613" spans="1:66" ht="20.100000000000001" customHeight="1" x14ac:dyDescent="0.25">
      <c r="A613" s="39"/>
      <c r="B613" s="65" t="s">
        <v>100</v>
      </c>
      <c r="C613" s="138"/>
      <c r="D613" s="63">
        <f>+D610+1</f>
        <v>202</v>
      </c>
      <c r="E613" s="63">
        <v>20</v>
      </c>
      <c r="F613" s="63">
        <v>19</v>
      </c>
      <c r="G613" s="65" t="s">
        <v>234</v>
      </c>
      <c r="H613" s="74">
        <v>1</v>
      </c>
      <c r="I613" s="64" t="s">
        <v>53</v>
      </c>
      <c r="J613" s="64" t="s">
        <v>111</v>
      </c>
      <c r="K613" s="64" t="s">
        <v>133</v>
      </c>
      <c r="L613" s="65" t="s">
        <v>1083</v>
      </c>
      <c r="M613" s="63" t="s">
        <v>294</v>
      </c>
      <c r="N613" s="63" t="s">
        <v>361</v>
      </c>
      <c r="O613" s="63" t="s">
        <v>362</v>
      </c>
      <c r="P613" s="126" t="s">
        <v>12</v>
      </c>
      <c r="Q613" s="262">
        <v>0</v>
      </c>
      <c r="R613" s="262">
        <v>0</v>
      </c>
      <c r="S613" s="72">
        <v>0</v>
      </c>
      <c r="T613" s="72">
        <v>1</v>
      </c>
      <c r="U613" s="72">
        <v>0</v>
      </c>
      <c r="V613" s="72">
        <v>0</v>
      </c>
      <c r="W613" s="72">
        <v>0</v>
      </c>
      <c r="X613" s="72">
        <v>1</v>
      </c>
      <c r="Y613" s="72">
        <v>0</v>
      </c>
      <c r="Z613" s="372">
        <v>0</v>
      </c>
      <c r="AA613" s="72">
        <v>0</v>
      </c>
      <c r="AB613" s="72">
        <v>1</v>
      </c>
      <c r="AC613" s="72">
        <f>SUM(Q613:AB613)</f>
        <v>3</v>
      </c>
      <c r="AD613" s="294">
        <f t="shared" si="1963"/>
        <v>0</v>
      </c>
      <c r="AE613" s="315">
        <f>SUM($Q$10:R613)</f>
        <v>55136.734717525083</v>
      </c>
      <c r="AF613" s="315">
        <f>SUM($Q$10:S613)</f>
        <v>93941.175062211798</v>
      </c>
      <c r="AG613" s="315" t="e">
        <f>SUM($Q$10:T613)</f>
        <v>#DIV/0!</v>
      </c>
      <c r="AH613" s="315" t="e">
        <f>SUM($Q$10:U613)</f>
        <v>#DIV/0!</v>
      </c>
      <c r="AI613" s="315" t="e">
        <f>SUM($Q$10:V613)</f>
        <v>#DIV/0!</v>
      </c>
      <c r="AJ613" s="315" t="e">
        <f>SUM($Q$10:W613)</f>
        <v>#DIV/0!</v>
      </c>
      <c r="AK613" s="315" t="e">
        <f>SUM($Q$10:X613)</f>
        <v>#DIV/0!</v>
      </c>
      <c r="AL613" s="315" t="e">
        <f>SUM($Q$10:Y613)</f>
        <v>#DIV/0!</v>
      </c>
      <c r="AM613" s="315" t="e">
        <f>SUM($Q$10:Z613)</f>
        <v>#DIV/0!</v>
      </c>
      <c r="AN613" s="315" t="e">
        <f>SUM($Q$10:AA613)</f>
        <v>#DIV/0!</v>
      </c>
      <c r="AO613" s="315" t="e">
        <f>SUM($Q$10:AB613)</f>
        <v>#DIV/0!</v>
      </c>
      <c r="AP613" s="63"/>
      <c r="AQ613" s="63"/>
      <c r="AR613" s="63"/>
      <c r="AS613" s="63"/>
      <c r="AT613" s="63"/>
      <c r="AU613" s="63"/>
      <c r="AV613" s="63"/>
      <c r="AW613" s="63"/>
      <c r="AX613" s="138"/>
      <c r="AY613" s="138"/>
      <c r="AZ613" s="138"/>
      <c r="BA613" s="138"/>
      <c r="BB613" s="138"/>
      <c r="BC613" s="138"/>
      <c r="BD613" s="138"/>
      <c r="BE613" s="138"/>
      <c r="BF613" s="138"/>
      <c r="BG613" s="138"/>
      <c r="BH613" s="138"/>
      <c r="BI613" s="138"/>
      <c r="BJ613" s="138"/>
      <c r="BK613" s="138"/>
      <c r="BL613" s="138"/>
      <c r="BM613" s="7"/>
      <c r="BN613" s="26"/>
    </row>
    <row r="614" spans="1:66" s="52" customFormat="1" ht="20.100000000000001" customHeight="1" x14ac:dyDescent="0.25">
      <c r="A614" s="39"/>
      <c r="B614" s="65"/>
      <c r="C614" s="138"/>
      <c r="D614" s="63"/>
      <c r="E614" s="63"/>
      <c r="F614" s="63"/>
      <c r="G614" s="65" t="s">
        <v>234</v>
      </c>
      <c r="H614" s="74"/>
      <c r="I614" s="64"/>
      <c r="J614" s="64"/>
      <c r="K614" s="64" t="s">
        <v>133</v>
      </c>
      <c r="L614" s="65" t="s">
        <v>1083</v>
      </c>
      <c r="M614" s="63" t="s">
        <v>294</v>
      </c>
      <c r="N614" s="63" t="s">
        <v>361</v>
      </c>
      <c r="O614" s="63" t="s">
        <v>362</v>
      </c>
      <c r="P614" s="126" t="s">
        <v>13</v>
      </c>
      <c r="Q614" s="262">
        <v>0</v>
      </c>
      <c r="R614" s="262">
        <v>0</v>
      </c>
      <c r="S614" s="262">
        <v>0</v>
      </c>
      <c r="T614" s="124"/>
      <c r="U614" s="124"/>
      <c r="V614" s="124"/>
      <c r="W614" s="124"/>
      <c r="X614" s="124"/>
      <c r="Y614" s="124"/>
      <c r="Z614" s="367"/>
      <c r="AA614" s="124"/>
      <c r="AB614" s="124"/>
      <c r="AC614" s="72">
        <f>SUM(Q614:AB614)</f>
        <v>0</v>
      </c>
      <c r="AD614" s="294">
        <f t="shared" si="1963"/>
        <v>0</v>
      </c>
      <c r="AE614" s="315">
        <f>SUM($Q$11:R614)</f>
        <v>55136.734717525083</v>
      </c>
      <c r="AF614" s="315">
        <f>SUM($Q$11:S614)</f>
        <v>93941.175062211798</v>
      </c>
      <c r="AG614" s="315" t="e">
        <f>SUM($Q$11:T614)</f>
        <v>#DIV/0!</v>
      </c>
      <c r="AH614" s="315" t="e">
        <f>SUM($Q$11:U614)</f>
        <v>#DIV/0!</v>
      </c>
      <c r="AI614" s="315" t="e">
        <f>SUM($Q$11:V614)</f>
        <v>#DIV/0!</v>
      </c>
      <c r="AJ614" s="315" t="e">
        <f>SUM($Q$11:W614)</f>
        <v>#DIV/0!</v>
      </c>
      <c r="AK614" s="315" t="e">
        <f>SUM($Q$11:X614)</f>
        <v>#DIV/0!</v>
      </c>
      <c r="AL614" s="315" t="e">
        <f>SUM($Q$11:Y614)</f>
        <v>#DIV/0!</v>
      </c>
      <c r="AM614" s="315" t="e">
        <f>SUM($Q$11:Z614)</f>
        <v>#DIV/0!</v>
      </c>
      <c r="AN614" s="315" t="e">
        <f>SUM($Q$11:AA614)</f>
        <v>#DIV/0!</v>
      </c>
      <c r="AO614" s="315" t="e">
        <f>SUM($Q$11:AB614)</f>
        <v>#DIV/0!</v>
      </c>
      <c r="AP614" s="63"/>
      <c r="AQ614" s="63"/>
      <c r="AR614" s="63"/>
      <c r="AS614" s="63"/>
      <c r="AT614" s="63"/>
      <c r="AU614" s="63"/>
      <c r="AV614" s="63"/>
      <c r="AW614" s="63"/>
      <c r="AX614" s="138"/>
      <c r="AY614" s="138"/>
      <c r="AZ614" s="138"/>
      <c r="BA614" s="138"/>
      <c r="BB614" s="138"/>
      <c r="BC614" s="138"/>
      <c r="BD614" s="138"/>
      <c r="BE614" s="138"/>
      <c r="BF614" s="138"/>
      <c r="BG614" s="138"/>
      <c r="BH614" s="138"/>
      <c r="BI614" s="138"/>
      <c r="BJ614" s="138"/>
      <c r="BK614" s="138"/>
      <c r="BL614" s="138"/>
      <c r="BM614" s="7"/>
    </row>
    <row r="615" spans="1:66" s="52" customFormat="1" ht="20.100000000000001" customHeight="1" x14ac:dyDescent="0.25">
      <c r="A615" s="39"/>
      <c r="B615" s="65"/>
      <c r="C615" s="138"/>
      <c r="D615" s="63"/>
      <c r="E615" s="63"/>
      <c r="F615" s="63"/>
      <c r="G615" s="65" t="s">
        <v>234</v>
      </c>
      <c r="H615" s="74"/>
      <c r="I615" s="64"/>
      <c r="J615" s="64"/>
      <c r="K615" s="64" t="s">
        <v>133</v>
      </c>
      <c r="L615" s="65" t="s">
        <v>1083</v>
      </c>
      <c r="M615" s="63" t="s">
        <v>294</v>
      </c>
      <c r="N615" s="63" t="s">
        <v>361</v>
      </c>
      <c r="O615" s="63" t="s">
        <v>362</v>
      </c>
      <c r="P615" s="126" t="s">
        <v>14</v>
      </c>
      <c r="Q615" s="278">
        <v>0</v>
      </c>
      <c r="R615" s="278">
        <v>0</v>
      </c>
      <c r="S615" s="278">
        <v>0</v>
      </c>
      <c r="T615" s="278">
        <f t="shared" ref="T615:AB615" si="1975">+T614/T613</f>
        <v>0</v>
      </c>
      <c r="U615" s="278" t="e">
        <f t="shared" si="1975"/>
        <v>#DIV/0!</v>
      </c>
      <c r="V615" s="278" t="e">
        <f t="shared" si="1975"/>
        <v>#DIV/0!</v>
      </c>
      <c r="W615" s="278" t="e">
        <f t="shared" si="1975"/>
        <v>#DIV/0!</v>
      </c>
      <c r="X615" s="278">
        <f t="shared" si="1975"/>
        <v>0</v>
      </c>
      <c r="Y615" s="278" t="e">
        <f t="shared" si="1975"/>
        <v>#DIV/0!</v>
      </c>
      <c r="Z615" s="278" t="e">
        <f t="shared" si="1975"/>
        <v>#DIV/0!</v>
      </c>
      <c r="AA615" s="278" t="e">
        <f t="shared" si="1975"/>
        <v>#DIV/0!</v>
      </c>
      <c r="AB615" s="278">
        <f t="shared" si="1975"/>
        <v>0</v>
      </c>
      <c r="AC615" s="278">
        <f>+AC614/AC613</f>
        <v>0</v>
      </c>
      <c r="AD615" s="294">
        <f t="shared" si="1963"/>
        <v>0</v>
      </c>
      <c r="AE615" s="315">
        <f>SUM($Q$10:R615)</f>
        <v>55136.734717525083</v>
      </c>
      <c r="AF615" s="315">
        <f>SUM($Q$10:S615)</f>
        <v>93941.175062211798</v>
      </c>
      <c r="AG615" s="315" t="e">
        <f>SUM($Q$10:T615)</f>
        <v>#DIV/0!</v>
      </c>
      <c r="AH615" s="315" t="e">
        <f>SUM($Q$10:U615)</f>
        <v>#DIV/0!</v>
      </c>
      <c r="AI615" s="315" t="e">
        <f>SUM($Q$10:V615)</f>
        <v>#DIV/0!</v>
      </c>
      <c r="AJ615" s="315" t="e">
        <f>SUM($Q$10:W615)</f>
        <v>#DIV/0!</v>
      </c>
      <c r="AK615" s="315" t="e">
        <f>SUM($Q$10:X615)</f>
        <v>#DIV/0!</v>
      </c>
      <c r="AL615" s="315" t="e">
        <f>SUM($Q$10:Y615)</f>
        <v>#DIV/0!</v>
      </c>
      <c r="AM615" s="315" t="e">
        <f>SUM($Q$10:Z615)</f>
        <v>#DIV/0!</v>
      </c>
      <c r="AN615" s="315" t="e">
        <f>SUM($Q$10:AA615)</f>
        <v>#DIV/0!</v>
      </c>
      <c r="AO615" s="315" t="e">
        <f>SUM($Q$10:AB615)</f>
        <v>#DIV/0!</v>
      </c>
      <c r="AP615" s="63"/>
      <c r="AQ615" s="63"/>
      <c r="AR615" s="63"/>
      <c r="AS615" s="63"/>
      <c r="AT615" s="63"/>
      <c r="AU615" s="63"/>
      <c r="AV615" s="63"/>
      <c r="AW615" s="63"/>
      <c r="AX615" s="138"/>
      <c r="AY615" s="138"/>
      <c r="AZ615" s="138"/>
      <c r="BA615" s="138"/>
      <c r="BB615" s="138"/>
      <c r="BC615" s="138"/>
      <c r="BD615" s="138"/>
      <c r="BE615" s="138"/>
      <c r="BF615" s="138"/>
      <c r="BG615" s="138"/>
      <c r="BH615" s="138"/>
      <c r="BI615" s="138"/>
      <c r="BJ615" s="138"/>
      <c r="BK615" s="138"/>
      <c r="BL615" s="138"/>
      <c r="BM615" s="7"/>
    </row>
    <row r="616" spans="1:66" ht="20.100000000000001" customHeight="1" x14ac:dyDescent="0.25">
      <c r="A616" s="39"/>
      <c r="B616" s="65" t="s">
        <v>100</v>
      </c>
      <c r="C616" s="138"/>
      <c r="D616" s="63">
        <f>+D613+1</f>
        <v>203</v>
      </c>
      <c r="E616" s="63">
        <v>21</v>
      </c>
      <c r="F616" s="63">
        <v>13</v>
      </c>
      <c r="G616" s="65" t="s">
        <v>234</v>
      </c>
      <c r="H616" s="74">
        <v>1</v>
      </c>
      <c r="I616" s="64" t="s">
        <v>53</v>
      </c>
      <c r="J616" s="64" t="s">
        <v>111</v>
      </c>
      <c r="K616" s="64" t="s">
        <v>133</v>
      </c>
      <c r="L616" s="65" t="s">
        <v>1083</v>
      </c>
      <c r="M616" s="63" t="s">
        <v>295</v>
      </c>
      <c r="N616" s="63" t="s">
        <v>363</v>
      </c>
      <c r="O616" s="63" t="s">
        <v>364</v>
      </c>
      <c r="P616" s="126" t="s">
        <v>12</v>
      </c>
      <c r="Q616" s="262">
        <v>0</v>
      </c>
      <c r="R616" s="262">
        <v>0</v>
      </c>
      <c r="S616" s="262">
        <v>0</v>
      </c>
      <c r="T616" s="72">
        <v>1</v>
      </c>
      <c r="U616" s="72"/>
      <c r="V616" s="72"/>
      <c r="W616" s="72"/>
      <c r="X616" s="72">
        <v>1</v>
      </c>
      <c r="Y616" s="72"/>
      <c r="Z616" s="372"/>
      <c r="AA616" s="72"/>
      <c r="AB616" s="72">
        <v>1</v>
      </c>
      <c r="AC616" s="262">
        <f>SUM(Q616:AB616)</f>
        <v>3</v>
      </c>
      <c r="AD616" s="294">
        <f t="shared" si="1963"/>
        <v>0</v>
      </c>
      <c r="AE616" s="315">
        <f>SUM($Q$10:R616)</f>
        <v>55136.734717525083</v>
      </c>
      <c r="AF616" s="315">
        <f>SUM($Q$10:S616)</f>
        <v>93941.175062211798</v>
      </c>
      <c r="AG616" s="315" t="e">
        <f>SUM($Q$10:T616)</f>
        <v>#DIV/0!</v>
      </c>
      <c r="AH616" s="315" t="e">
        <f>SUM($Q$10:U616)</f>
        <v>#DIV/0!</v>
      </c>
      <c r="AI616" s="315" t="e">
        <f>SUM($Q$10:V616)</f>
        <v>#DIV/0!</v>
      </c>
      <c r="AJ616" s="315" t="e">
        <f>SUM($Q$10:W616)</f>
        <v>#DIV/0!</v>
      </c>
      <c r="AK616" s="315" t="e">
        <f>SUM($Q$10:X616)</f>
        <v>#DIV/0!</v>
      </c>
      <c r="AL616" s="315" t="e">
        <f>SUM($Q$10:Y616)</f>
        <v>#DIV/0!</v>
      </c>
      <c r="AM616" s="315" t="e">
        <f>SUM($Q$10:Z616)</f>
        <v>#DIV/0!</v>
      </c>
      <c r="AN616" s="315" t="e">
        <f>SUM($Q$10:AA616)</f>
        <v>#DIV/0!</v>
      </c>
      <c r="AO616" s="315" t="e">
        <f>SUM($Q$10:AB616)</f>
        <v>#DIV/0!</v>
      </c>
      <c r="AP616" s="63"/>
      <c r="AQ616" s="63"/>
      <c r="AR616" s="63"/>
      <c r="AS616" s="63"/>
      <c r="AT616" s="63"/>
      <c r="AU616" s="63"/>
      <c r="AV616" s="63"/>
      <c r="AW616" s="63"/>
      <c r="AX616" s="138"/>
      <c r="AY616" s="138"/>
      <c r="AZ616" s="138"/>
      <c r="BA616" s="138"/>
      <c r="BB616" s="138"/>
      <c r="BC616" s="138"/>
      <c r="BD616" s="138"/>
      <c r="BE616" s="138"/>
      <c r="BF616" s="138"/>
      <c r="BG616" s="138"/>
      <c r="BH616" s="138"/>
      <c r="BI616" s="138"/>
      <c r="BJ616" s="138"/>
      <c r="BK616" s="138"/>
      <c r="BL616" s="138"/>
      <c r="BM616" s="7"/>
      <c r="BN616" s="26"/>
    </row>
    <row r="617" spans="1:66" s="52" customFormat="1" ht="20.100000000000001" customHeight="1" x14ac:dyDescent="0.25">
      <c r="A617" s="39"/>
      <c r="B617" s="65"/>
      <c r="C617" s="138"/>
      <c r="D617" s="63"/>
      <c r="E617" s="63"/>
      <c r="F617" s="63"/>
      <c r="G617" s="65" t="s">
        <v>234</v>
      </c>
      <c r="H617" s="74"/>
      <c r="I617" s="64"/>
      <c r="J617" s="64"/>
      <c r="K617" s="64" t="s">
        <v>133</v>
      </c>
      <c r="L617" s="65" t="s">
        <v>1083</v>
      </c>
      <c r="M617" s="63" t="s">
        <v>295</v>
      </c>
      <c r="N617" s="63" t="s">
        <v>363</v>
      </c>
      <c r="O617" s="63" t="s">
        <v>364</v>
      </c>
      <c r="P617" s="126" t="s">
        <v>13</v>
      </c>
      <c r="Q617" s="262">
        <v>0</v>
      </c>
      <c r="R617" s="262">
        <v>0</v>
      </c>
      <c r="S617" s="262">
        <v>0</v>
      </c>
      <c r="T617" s="72"/>
      <c r="U617" s="72"/>
      <c r="V617" s="72"/>
      <c r="W617" s="72"/>
      <c r="X617" s="72"/>
      <c r="Y617" s="72"/>
      <c r="Z617" s="372"/>
      <c r="AA617" s="72"/>
      <c r="AB617" s="72"/>
      <c r="AC617" s="262">
        <f>SUM(Q617:AB617)</f>
        <v>0</v>
      </c>
      <c r="AD617" s="294">
        <f t="shared" si="1963"/>
        <v>0</v>
      </c>
      <c r="AE617" s="315">
        <f>SUM($Q$11:R617)</f>
        <v>55136.734717525083</v>
      </c>
      <c r="AF617" s="315">
        <f>SUM($Q$11:S617)</f>
        <v>93941.175062211798</v>
      </c>
      <c r="AG617" s="315" t="e">
        <f>SUM($Q$11:T617)</f>
        <v>#DIV/0!</v>
      </c>
      <c r="AH617" s="315" t="e">
        <f>SUM($Q$11:U617)</f>
        <v>#DIV/0!</v>
      </c>
      <c r="AI617" s="315" t="e">
        <f>SUM($Q$11:V617)</f>
        <v>#DIV/0!</v>
      </c>
      <c r="AJ617" s="315" t="e">
        <f>SUM($Q$11:W617)</f>
        <v>#DIV/0!</v>
      </c>
      <c r="AK617" s="315" t="e">
        <f>SUM($Q$11:X617)</f>
        <v>#DIV/0!</v>
      </c>
      <c r="AL617" s="315" t="e">
        <f>SUM($Q$11:Y617)</f>
        <v>#DIV/0!</v>
      </c>
      <c r="AM617" s="315" t="e">
        <f>SUM($Q$11:Z617)</f>
        <v>#DIV/0!</v>
      </c>
      <c r="AN617" s="315" t="e">
        <f>SUM($Q$11:AA617)</f>
        <v>#DIV/0!</v>
      </c>
      <c r="AO617" s="315" t="e">
        <f>SUM($Q$11:AB617)</f>
        <v>#DIV/0!</v>
      </c>
      <c r="AP617" s="63"/>
      <c r="AQ617" s="63"/>
      <c r="AR617" s="63"/>
      <c r="AS617" s="63"/>
      <c r="AT617" s="63"/>
      <c r="AU617" s="63"/>
      <c r="AV617" s="63"/>
      <c r="AW617" s="63"/>
      <c r="AX617" s="138"/>
      <c r="AY617" s="138"/>
      <c r="AZ617" s="138"/>
      <c r="BA617" s="138"/>
      <c r="BB617" s="138"/>
      <c r="BC617" s="138"/>
      <c r="BD617" s="138"/>
      <c r="BE617" s="138"/>
      <c r="BF617" s="138"/>
      <c r="BG617" s="138"/>
      <c r="BH617" s="138"/>
      <c r="BI617" s="138"/>
      <c r="BJ617" s="138"/>
      <c r="BK617" s="138"/>
      <c r="BL617" s="138"/>
      <c r="BM617" s="7"/>
    </row>
    <row r="618" spans="1:66" s="52" customFormat="1" ht="20.100000000000001" customHeight="1" x14ac:dyDescent="0.25">
      <c r="A618" s="39"/>
      <c r="B618" s="65"/>
      <c r="C618" s="138"/>
      <c r="D618" s="63"/>
      <c r="E618" s="63"/>
      <c r="F618" s="63"/>
      <c r="G618" s="65" t="s">
        <v>234</v>
      </c>
      <c r="H618" s="74"/>
      <c r="I618" s="64"/>
      <c r="J618" s="64"/>
      <c r="K618" s="64" t="s">
        <v>133</v>
      </c>
      <c r="L618" s="65" t="s">
        <v>1083</v>
      </c>
      <c r="M618" s="63" t="s">
        <v>295</v>
      </c>
      <c r="N618" s="63" t="s">
        <v>363</v>
      </c>
      <c r="O618" s="63" t="s">
        <v>364</v>
      </c>
      <c r="P618" s="126" t="s">
        <v>14</v>
      </c>
      <c r="Q618" s="278">
        <v>0</v>
      </c>
      <c r="R618" s="278">
        <v>0</v>
      </c>
      <c r="S618" s="278">
        <v>0</v>
      </c>
      <c r="T618" s="278">
        <f t="shared" ref="T618:AB618" si="1976">+T617/T616</f>
        <v>0</v>
      </c>
      <c r="U618" s="278" t="e">
        <f t="shared" si="1976"/>
        <v>#DIV/0!</v>
      </c>
      <c r="V618" s="278" t="e">
        <f t="shared" si="1976"/>
        <v>#DIV/0!</v>
      </c>
      <c r="W618" s="278" t="e">
        <f t="shared" si="1976"/>
        <v>#DIV/0!</v>
      </c>
      <c r="X618" s="278">
        <f t="shared" si="1976"/>
        <v>0</v>
      </c>
      <c r="Y618" s="278" t="e">
        <f t="shared" si="1976"/>
        <v>#DIV/0!</v>
      </c>
      <c r="Z618" s="278" t="e">
        <f t="shared" si="1976"/>
        <v>#DIV/0!</v>
      </c>
      <c r="AA618" s="278" t="e">
        <f t="shared" si="1976"/>
        <v>#DIV/0!</v>
      </c>
      <c r="AB618" s="278">
        <f t="shared" si="1976"/>
        <v>0</v>
      </c>
      <c r="AC618" s="278">
        <f>+AC617/AC616</f>
        <v>0</v>
      </c>
      <c r="AD618" s="294">
        <f t="shared" si="1963"/>
        <v>0</v>
      </c>
      <c r="AE618" s="315">
        <f>SUM($Q$10:R618)</f>
        <v>55136.734717525083</v>
      </c>
      <c r="AF618" s="315">
        <f>SUM($Q$10:S618)</f>
        <v>93941.175062211798</v>
      </c>
      <c r="AG618" s="315" t="e">
        <f>SUM($Q$10:T618)</f>
        <v>#DIV/0!</v>
      </c>
      <c r="AH618" s="315" t="e">
        <f>SUM($Q$10:U618)</f>
        <v>#DIV/0!</v>
      </c>
      <c r="AI618" s="315" t="e">
        <f>SUM($Q$10:V618)</f>
        <v>#DIV/0!</v>
      </c>
      <c r="AJ618" s="315" t="e">
        <f>SUM($Q$10:W618)</f>
        <v>#DIV/0!</v>
      </c>
      <c r="AK618" s="315" t="e">
        <f>SUM($Q$10:X618)</f>
        <v>#DIV/0!</v>
      </c>
      <c r="AL618" s="315" t="e">
        <f>SUM($Q$10:Y618)</f>
        <v>#DIV/0!</v>
      </c>
      <c r="AM618" s="315" t="e">
        <f>SUM($Q$10:Z618)</f>
        <v>#DIV/0!</v>
      </c>
      <c r="AN618" s="315" t="e">
        <f>SUM($Q$10:AA618)</f>
        <v>#DIV/0!</v>
      </c>
      <c r="AO618" s="315" t="e">
        <f>SUM($Q$10:AB618)</f>
        <v>#DIV/0!</v>
      </c>
      <c r="AP618" s="63"/>
      <c r="AQ618" s="63"/>
      <c r="AR618" s="63"/>
      <c r="AS618" s="63"/>
      <c r="AT618" s="63"/>
      <c r="AU618" s="63"/>
      <c r="AV618" s="63"/>
      <c r="AW618" s="63"/>
      <c r="AX618" s="138"/>
      <c r="AY618" s="138"/>
      <c r="AZ618" s="138"/>
      <c r="BA618" s="138"/>
      <c r="BB618" s="138"/>
      <c r="BC618" s="138"/>
      <c r="BD618" s="138"/>
      <c r="BE618" s="138"/>
      <c r="BF618" s="138"/>
      <c r="BG618" s="138"/>
      <c r="BH618" s="138"/>
      <c r="BI618" s="138"/>
      <c r="BJ618" s="138"/>
      <c r="BK618" s="138"/>
      <c r="BL618" s="138"/>
      <c r="BM618" s="7"/>
    </row>
    <row r="619" spans="1:66" s="52" customFormat="1" ht="20.100000000000001" customHeight="1" x14ac:dyDescent="0.25">
      <c r="A619" s="131"/>
      <c r="B619" s="208" t="s">
        <v>100</v>
      </c>
      <c r="C619" s="132"/>
      <c r="D619" s="63">
        <f>+D616+1</f>
        <v>204</v>
      </c>
      <c r="E619" s="63">
        <v>22</v>
      </c>
      <c r="F619" s="63">
        <v>16</v>
      </c>
      <c r="G619" s="65" t="s">
        <v>234</v>
      </c>
      <c r="H619" s="74">
        <v>1</v>
      </c>
      <c r="I619" s="64" t="s">
        <v>53</v>
      </c>
      <c r="J619" s="64" t="s">
        <v>111</v>
      </c>
      <c r="K619" s="64" t="s">
        <v>133</v>
      </c>
      <c r="L619" s="65" t="s">
        <v>1083</v>
      </c>
      <c r="M619" s="63" t="s">
        <v>303</v>
      </c>
      <c r="N619" s="63" t="s">
        <v>365</v>
      </c>
      <c r="O619" s="63" t="s">
        <v>304</v>
      </c>
      <c r="P619" s="126" t="s">
        <v>12</v>
      </c>
      <c r="Q619" s="72">
        <v>0</v>
      </c>
      <c r="R619" s="72">
        <v>0</v>
      </c>
      <c r="S619" s="72">
        <v>0</v>
      </c>
      <c r="T619" s="124"/>
      <c r="U619" s="124"/>
      <c r="V619" s="124"/>
      <c r="W619" s="124"/>
      <c r="X619" s="72">
        <v>1</v>
      </c>
      <c r="Y619" s="124"/>
      <c r="Z619" s="367"/>
      <c r="AA619" s="124"/>
      <c r="AB619" s="72">
        <v>1</v>
      </c>
      <c r="AC619" s="72">
        <f>SUM(Q619:AB619)</f>
        <v>2</v>
      </c>
      <c r="AD619" s="294">
        <f t="shared" si="1963"/>
        <v>0</v>
      </c>
      <c r="AE619" s="315">
        <f>SUM($Q$10:R619)</f>
        <v>55136.734717525083</v>
      </c>
      <c r="AF619" s="315">
        <f>SUM($Q$10:S619)</f>
        <v>93941.175062211798</v>
      </c>
      <c r="AG619" s="315" t="e">
        <f>SUM($Q$10:T619)</f>
        <v>#DIV/0!</v>
      </c>
      <c r="AH619" s="315" t="e">
        <f>SUM($Q$10:U619)</f>
        <v>#DIV/0!</v>
      </c>
      <c r="AI619" s="315" t="e">
        <f>SUM($Q$10:V619)</f>
        <v>#DIV/0!</v>
      </c>
      <c r="AJ619" s="315" t="e">
        <f>SUM($Q$10:W619)</f>
        <v>#DIV/0!</v>
      </c>
      <c r="AK619" s="315" t="e">
        <f>SUM($Q$10:X619)</f>
        <v>#DIV/0!</v>
      </c>
      <c r="AL619" s="315" t="e">
        <f>SUM($Q$10:Y619)</f>
        <v>#DIV/0!</v>
      </c>
      <c r="AM619" s="315" t="e">
        <f>SUM($Q$10:Z619)</f>
        <v>#DIV/0!</v>
      </c>
      <c r="AN619" s="315" t="e">
        <f>SUM($Q$10:AA619)</f>
        <v>#DIV/0!</v>
      </c>
      <c r="AO619" s="315" t="e">
        <f>SUM($Q$10:AB619)</f>
        <v>#DIV/0!</v>
      </c>
      <c r="AP619" s="63"/>
      <c r="AQ619" s="63"/>
      <c r="AR619" s="63"/>
      <c r="AS619" s="63"/>
      <c r="AT619" s="63"/>
      <c r="AU619" s="63"/>
      <c r="AV619" s="63"/>
      <c r="AW619" s="63"/>
      <c r="AX619" s="138"/>
      <c r="AY619" s="138"/>
      <c r="AZ619" s="138"/>
      <c r="BA619" s="138"/>
      <c r="BB619" s="138"/>
      <c r="BC619" s="138"/>
      <c r="BD619" s="138"/>
      <c r="BE619" s="138"/>
      <c r="BF619" s="138"/>
      <c r="BG619" s="138"/>
      <c r="BH619" s="138"/>
      <c r="BI619" s="138"/>
      <c r="BJ619" s="138"/>
      <c r="BK619" s="138"/>
      <c r="BL619" s="138"/>
      <c r="BM619" s="7"/>
    </row>
    <row r="620" spans="1:66" s="52" customFormat="1" ht="20.100000000000001" customHeight="1" x14ac:dyDescent="0.25">
      <c r="A620" s="39"/>
      <c r="B620" s="65"/>
      <c r="C620" s="138"/>
      <c r="D620" s="63"/>
      <c r="E620" s="63"/>
      <c r="F620" s="63"/>
      <c r="G620" s="65" t="s">
        <v>234</v>
      </c>
      <c r="H620" s="74"/>
      <c r="I620" s="64" t="s">
        <v>53</v>
      </c>
      <c r="J620" s="64" t="s">
        <v>111</v>
      </c>
      <c r="K620" s="64" t="s">
        <v>133</v>
      </c>
      <c r="L620" s="65" t="s">
        <v>1083</v>
      </c>
      <c r="M620" s="63" t="s">
        <v>303</v>
      </c>
      <c r="N620" s="63" t="s">
        <v>365</v>
      </c>
      <c r="O620" s="63" t="s">
        <v>366</v>
      </c>
      <c r="P620" s="126" t="s">
        <v>13</v>
      </c>
      <c r="Q620" s="72">
        <v>0</v>
      </c>
      <c r="R620" s="72">
        <v>0</v>
      </c>
      <c r="S620" s="72">
        <v>0</v>
      </c>
      <c r="T620" s="124"/>
      <c r="U620" s="124"/>
      <c r="V620" s="124"/>
      <c r="W620" s="124"/>
      <c r="X620" s="124"/>
      <c r="Y620" s="124"/>
      <c r="Z620" s="367"/>
      <c r="AA620" s="124"/>
      <c r="AB620" s="124"/>
      <c r="AC620" s="72">
        <f>SUM(Q620:AB620)</f>
        <v>0</v>
      </c>
      <c r="AD620" s="294">
        <f t="shared" si="1963"/>
        <v>0</v>
      </c>
      <c r="AE620" s="315">
        <f>SUM($Q$11:R620)</f>
        <v>55136.734717525083</v>
      </c>
      <c r="AF620" s="315">
        <f>SUM($Q$11:S620)</f>
        <v>93941.175062211798</v>
      </c>
      <c r="AG620" s="315" t="e">
        <f>SUM($Q$11:T620)</f>
        <v>#DIV/0!</v>
      </c>
      <c r="AH620" s="315" t="e">
        <f>SUM($Q$11:U620)</f>
        <v>#DIV/0!</v>
      </c>
      <c r="AI620" s="315" t="e">
        <f>SUM($Q$11:V620)</f>
        <v>#DIV/0!</v>
      </c>
      <c r="AJ620" s="315" t="e">
        <f>SUM($Q$11:W620)</f>
        <v>#DIV/0!</v>
      </c>
      <c r="AK620" s="315" t="e">
        <f>SUM($Q$11:X620)</f>
        <v>#DIV/0!</v>
      </c>
      <c r="AL620" s="315" t="e">
        <f>SUM($Q$11:Y620)</f>
        <v>#DIV/0!</v>
      </c>
      <c r="AM620" s="315" t="e">
        <f>SUM($Q$11:Z620)</f>
        <v>#DIV/0!</v>
      </c>
      <c r="AN620" s="315" t="e">
        <f>SUM($Q$11:AA620)</f>
        <v>#DIV/0!</v>
      </c>
      <c r="AO620" s="315" t="e">
        <f>SUM($Q$11:AB620)</f>
        <v>#DIV/0!</v>
      </c>
      <c r="AP620" s="63"/>
      <c r="AQ620" s="63"/>
      <c r="AR620" s="63"/>
      <c r="AS620" s="63"/>
      <c r="AT620" s="63"/>
      <c r="AU620" s="63"/>
      <c r="AV620" s="63"/>
      <c r="AW620" s="63"/>
      <c r="AX620" s="138"/>
      <c r="AY620" s="138"/>
      <c r="AZ620" s="138"/>
      <c r="BA620" s="138"/>
      <c r="BB620" s="138"/>
      <c r="BC620" s="138"/>
      <c r="BD620" s="138"/>
      <c r="BE620" s="138"/>
      <c r="BF620" s="138"/>
      <c r="BG620" s="138"/>
      <c r="BH620" s="138"/>
      <c r="BI620" s="138"/>
      <c r="BJ620" s="138"/>
      <c r="BK620" s="138"/>
      <c r="BL620" s="138"/>
      <c r="BM620" s="7"/>
    </row>
    <row r="621" spans="1:66" s="52" customFormat="1" ht="20.100000000000001" customHeight="1" x14ac:dyDescent="0.25">
      <c r="A621" s="39"/>
      <c r="B621" s="65"/>
      <c r="C621" s="138"/>
      <c r="D621" s="63"/>
      <c r="E621" s="63"/>
      <c r="F621" s="63"/>
      <c r="G621" s="65" t="s">
        <v>234</v>
      </c>
      <c r="H621" s="74"/>
      <c r="I621" s="64" t="s">
        <v>53</v>
      </c>
      <c r="J621" s="64" t="s">
        <v>111</v>
      </c>
      <c r="K621" s="64" t="s">
        <v>133</v>
      </c>
      <c r="L621" s="65" t="s">
        <v>1083</v>
      </c>
      <c r="M621" s="63" t="s">
        <v>303</v>
      </c>
      <c r="N621" s="63" t="s">
        <v>365</v>
      </c>
      <c r="O621" s="63" t="s">
        <v>366</v>
      </c>
      <c r="P621" s="126" t="s">
        <v>14</v>
      </c>
      <c r="Q621" s="274">
        <v>0</v>
      </c>
      <c r="R621" s="274">
        <v>0</v>
      </c>
      <c r="S621" s="274">
        <v>0</v>
      </c>
      <c r="T621" s="274" t="e">
        <f t="shared" ref="T621:AB621" si="1977">+T620/T619</f>
        <v>#DIV/0!</v>
      </c>
      <c r="U621" s="274" t="e">
        <f t="shared" si="1977"/>
        <v>#DIV/0!</v>
      </c>
      <c r="V621" s="274" t="e">
        <f t="shared" si="1977"/>
        <v>#DIV/0!</v>
      </c>
      <c r="W621" s="274" t="e">
        <f t="shared" si="1977"/>
        <v>#DIV/0!</v>
      </c>
      <c r="X621" s="274">
        <f t="shared" si="1977"/>
        <v>0</v>
      </c>
      <c r="Y621" s="274" t="e">
        <f t="shared" si="1977"/>
        <v>#DIV/0!</v>
      </c>
      <c r="Z621" s="274" t="e">
        <f t="shared" si="1977"/>
        <v>#DIV/0!</v>
      </c>
      <c r="AA621" s="274" t="e">
        <f t="shared" si="1977"/>
        <v>#DIV/0!</v>
      </c>
      <c r="AB621" s="274">
        <f t="shared" si="1977"/>
        <v>0</v>
      </c>
      <c r="AC621" s="278">
        <f>+AC620/AC619</f>
        <v>0</v>
      </c>
      <c r="AD621" s="294">
        <f t="shared" si="1963"/>
        <v>0</v>
      </c>
      <c r="AE621" s="315">
        <f>SUM($Q$10:R621)</f>
        <v>55136.734717525083</v>
      </c>
      <c r="AF621" s="315">
        <f>SUM($Q$10:S621)</f>
        <v>93941.175062211798</v>
      </c>
      <c r="AG621" s="315" t="e">
        <f>SUM($Q$10:T621)</f>
        <v>#DIV/0!</v>
      </c>
      <c r="AH621" s="315" t="e">
        <f>SUM($Q$10:U621)</f>
        <v>#DIV/0!</v>
      </c>
      <c r="AI621" s="315" t="e">
        <f>SUM($Q$10:V621)</f>
        <v>#DIV/0!</v>
      </c>
      <c r="AJ621" s="315" t="e">
        <f>SUM($Q$10:W621)</f>
        <v>#DIV/0!</v>
      </c>
      <c r="AK621" s="315" t="e">
        <f>SUM($Q$10:X621)</f>
        <v>#DIV/0!</v>
      </c>
      <c r="AL621" s="315" t="e">
        <f>SUM($Q$10:Y621)</f>
        <v>#DIV/0!</v>
      </c>
      <c r="AM621" s="315" t="e">
        <f>SUM($Q$10:Z621)</f>
        <v>#DIV/0!</v>
      </c>
      <c r="AN621" s="315" t="e">
        <f>SUM($Q$10:AA621)</f>
        <v>#DIV/0!</v>
      </c>
      <c r="AO621" s="315" t="e">
        <f>SUM($Q$10:AB621)</f>
        <v>#DIV/0!</v>
      </c>
      <c r="AP621" s="63"/>
      <c r="AQ621" s="63"/>
      <c r="AR621" s="63"/>
      <c r="AS621" s="63"/>
      <c r="AT621" s="63"/>
      <c r="AU621" s="63"/>
      <c r="AV621" s="63"/>
      <c r="AW621" s="63"/>
      <c r="AX621" s="138"/>
      <c r="AY621" s="138"/>
      <c r="AZ621" s="138"/>
      <c r="BA621" s="138"/>
      <c r="BB621" s="138"/>
      <c r="BC621" s="138"/>
      <c r="BD621" s="138"/>
      <c r="BE621" s="138"/>
      <c r="BF621" s="138"/>
      <c r="BG621" s="138"/>
      <c r="BH621" s="138"/>
      <c r="BI621" s="138"/>
      <c r="BJ621" s="138"/>
      <c r="BK621" s="138"/>
      <c r="BL621" s="138"/>
      <c r="BM621" s="7"/>
    </row>
    <row r="622" spans="1:66" ht="20.100000000000001" customHeight="1" x14ac:dyDescent="0.25">
      <c r="A622" s="39"/>
      <c r="B622" s="65" t="s">
        <v>100</v>
      </c>
      <c r="C622" s="138"/>
      <c r="D622" s="63">
        <f>+D619+1</f>
        <v>205</v>
      </c>
      <c r="E622" s="63">
        <v>23</v>
      </c>
      <c r="F622" s="63">
        <v>14</v>
      </c>
      <c r="G622" s="65" t="s">
        <v>234</v>
      </c>
      <c r="H622" s="74">
        <v>1</v>
      </c>
      <c r="I622" s="64" t="s">
        <v>53</v>
      </c>
      <c r="J622" s="64" t="s">
        <v>111</v>
      </c>
      <c r="K622" s="64" t="s">
        <v>133</v>
      </c>
      <c r="L622" s="65" t="s">
        <v>1083</v>
      </c>
      <c r="M622" s="63" t="s">
        <v>302</v>
      </c>
      <c r="N622" s="63" t="s">
        <v>351</v>
      </c>
      <c r="O622" s="63" t="s">
        <v>369</v>
      </c>
      <c r="P622" s="126" t="s">
        <v>12</v>
      </c>
      <c r="Q622" s="125">
        <v>0</v>
      </c>
      <c r="R622" s="125">
        <v>0</v>
      </c>
      <c r="S622" s="125">
        <v>0</v>
      </c>
      <c r="T622" s="125"/>
      <c r="U622" s="125">
        <v>0.5</v>
      </c>
      <c r="V622" s="125"/>
      <c r="W622" s="125"/>
      <c r="X622" s="125"/>
      <c r="Y622" s="125"/>
      <c r="Z622" s="129"/>
      <c r="AA622" s="125">
        <v>0.5</v>
      </c>
      <c r="AB622" s="125"/>
      <c r="AC622" s="295">
        <f>SUM(Q622:AB622)</f>
        <v>1</v>
      </c>
      <c r="AD622" s="294">
        <f t="shared" si="1963"/>
        <v>0</v>
      </c>
      <c r="AE622" s="315">
        <f>SUM($Q$10:R622)</f>
        <v>55136.734717525083</v>
      </c>
      <c r="AF622" s="315">
        <f>SUM($Q$10:S622)</f>
        <v>93941.175062211798</v>
      </c>
      <c r="AG622" s="315" t="e">
        <f>SUM($Q$10:T622)</f>
        <v>#DIV/0!</v>
      </c>
      <c r="AH622" s="315" t="e">
        <f>SUM($Q$10:U622)</f>
        <v>#DIV/0!</v>
      </c>
      <c r="AI622" s="315" t="e">
        <f>SUM($Q$10:V622)</f>
        <v>#DIV/0!</v>
      </c>
      <c r="AJ622" s="315" t="e">
        <f>SUM($Q$10:W622)</f>
        <v>#DIV/0!</v>
      </c>
      <c r="AK622" s="315" t="e">
        <f>SUM($Q$10:X622)</f>
        <v>#DIV/0!</v>
      </c>
      <c r="AL622" s="315" t="e">
        <f>SUM($Q$10:Y622)</f>
        <v>#DIV/0!</v>
      </c>
      <c r="AM622" s="315" t="e">
        <f>SUM($Q$10:Z622)</f>
        <v>#DIV/0!</v>
      </c>
      <c r="AN622" s="315" t="e">
        <f>SUM($Q$10:AA622)</f>
        <v>#DIV/0!</v>
      </c>
      <c r="AO622" s="315" t="e">
        <f>SUM($Q$10:AB622)</f>
        <v>#DIV/0!</v>
      </c>
      <c r="AP622" s="63"/>
      <c r="AQ622" s="63"/>
      <c r="AR622" s="63"/>
      <c r="AS622" s="63"/>
      <c r="AT622" s="63"/>
      <c r="AU622" s="63"/>
      <c r="AV622" s="63"/>
      <c r="AW622" s="63"/>
      <c r="AX622" s="138"/>
      <c r="AY622" s="138"/>
      <c r="AZ622" s="138"/>
      <c r="BA622" s="138"/>
      <c r="BB622" s="138"/>
      <c r="BC622" s="138"/>
      <c r="BD622" s="138"/>
      <c r="BE622" s="138"/>
      <c r="BF622" s="138"/>
      <c r="BG622" s="138"/>
      <c r="BH622" s="138"/>
      <c r="BI622" s="138"/>
      <c r="BJ622" s="138"/>
      <c r="BK622" s="138"/>
      <c r="BL622" s="138"/>
      <c r="BM622" s="7"/>
      <c r="BN622" s="26"/>
    </row>
    <row r="623" spans="1:66" s="52" customFormat="1" ht="20.100000000000001" customHeight="1" x14ac:dyDescent="0.25">
      <c r="A623" s="39"/>
      <c r="B623" s="65"/>
      <c r="C623" s="138"/>
      <c r="D623" s="63"/>
      <c r="E623" s="63"/>
      <c r="F623" s="63"/>
      <c r="G623" s="65" t="s">
        <v>234</v>
      </c>
      <c r="H623" s="74"/>
      <c r="I623" s="64"/>
      <c r="J623" s="64"/>
      <c r="K623" s="64" t="s">
        <v>133</v>
      </c>
      <c r="L623" s="65" t="s">
        <v>1083</v>
      </c>
      <c r="M623" s="63" t="s">
        <v>302</v>
      </c>
      <c r="N623" s="63" t="s">
        <v>351</v>
      </c>
      <c r="O623" s="63" t="s">
        <v>369</v>
      </c>
      <c r="P623" s="126" t="s">
        <v>13</v>
      </c>
      <c r="Q623" s="125">
        <v>0</v>
      </c>
      <c r="R623" s="125">
        <v>0</v>
      </c>
      <c r="S623" s="125">
        <v>0</v>
      </c>
      <c r="T623" s="125"/>
      <c r="U623" s="125"/>
      <c r="V623" s="125"/>
      <c r="W623" s="125"/>
      <c r="X623" s="125"/>
      <c r="Y623" s="125"/>
      <c r="Z623" s="129"/>
      <c r="AA623" s="125"/>
      <c r="AB623" s="125"/>
      <c r="AC623" s="295">
        <f>SUM(Q623:AB623)</f>
        <v>0</v>
      </c>
      <c r="AD623" s="294">
        <f t="shared" si="1963"/>
        <v>0</v>
      </c>
      <c r="AE623" s="315">
        <f>SUM($Q$11:R623)</f>
        <v>55136.734717525083</v>
      </c>
      <c r="AF623" s="315">
        <f>SUM($Q$11:S623)</f>
        <v>93941.175062211798</v>
      </c>
      <c r="AG623" s="315" t="e">
        <f>SUM($Q$11:T623)</f>
        <v>#DIV/0!</v>
      </c>
      <c r="AH623" s="315" t="e">
        <f>SUM($Q$11:U623)</f>
        <v>#DIV/0!</v>
      </c>
      <c r="AI623" s="315" t="e">
        <f>SUM($Q$11:V623)</f>
        <v>#DIV/0!</v>
      </c>
      <c r="AJ623" s="315" t="e">
        <f>SUM($Q$11:W623)</f>
        <v>#DIV/0!</v>
      </c>
      <c r="AK623" s="315" t="e">
        <f>SUM($Q$11:X623)</f>
        <v>#DIV/0!</v>
      </c>
      <c r="AL623" s="315" t="e">
        <f>SUM($Q$11:Y623)</f>
        <v>#DIV/0!</v>
      </c>
      <c r="AM623" s="315" t="e">
        <f>SUM($Q$11:Z623)</f>
        <v>#DIV/0!</v>
      </c>
      <c r="AN623" s="315" t="e">
        <f>SUM($Q$11:AA623)</f>
        <v>#DIV/0!</v>
      </c>
      <c r="AO623" s="315" t="e">
        <f>SUM($Q$11:AB623)</f>
        <v>#DIV/0!</v>
      </c>
      <c r="AP623" s="63"/>
      <c r="AQ623" s="63"/>
      <c r="AR623" s="63"/>
      <c r="AS623" s="63"/>
      <c r="AT623" s="63"/>
      <c r="AU623" s="63"/>
      <c r="AV623" s="63"/>
      <c r="AW623" s="63"/>
      <c r="AX623" s="138"/>
      <c r="AY623" s="138"/>
      <c r="AZ623" s="138"/>
      <c r="BA623" s="138"/>
      <c r="BB623" s="138"/>
      <c r="BC623" s="138"/>
      <c r="BD623" s="138"/>
      <c r="BE623" s="138"/>
      <c r="BF623" s="138"/>
      <c r="BG623" s="138"/>
      <c r="BH623" s="138"/>
      <c r="BI623" s="138"/>
      <c r="BJ623" s="138"/>
      <c r="BK623" s="138"/>
      <c r="BL623" s="138"/>
      <c r="BM623" s="7"/>
    </row>
    <row r="624" spans="1:66" s="52" customFormat="1" ht="20.100000000000001" customHeight="1" x14ac:dyDescent="0.25">
      <c r="A624" s="39"/>
      <c r="B624" s="65"/>
      <c r="C624" s="138"/>
      <c r="D624" s="63"/>
      <c r="E624" s="63"/>
      <c r="F624" s="63"/>
      <c r="G624" s="65" t="s">
        <v>234</v>
      </c>
      <c r="H624" s="74"/>
      <c r="I624" s="64"/>
      <c r="J624" s="64"/>
      <c r="K624" s="64" t="s">
        <v>133</v>
      </c>
      <c r="L624" s="65" t="s">
        <v>1083</v>
      </c>
      <c r="M624" s="63" t="s">
        <v>302</v>
      </c>
      <c r="N624" s="63" t="s">
        <v>351</v>
      </c>
      <c r="O624" s="63" t="s">
        <v>369</v>
      </c>
      <c r="P624" s="126" t="s">
        <v>14</v>
      </c>
      <c r="Q624" s="278">
        <v>0</v>
      </c>
      <c r="R624" s="278">
        <v>0</v>
      </c>
      <c r="S624" s="278">
        <v>0</v>
      </c>
      <c r="T624" s="278" t="e">
        <f t="shared" ref="T624:AB624" si="1978">+T623/T622</f>
        <v>#DIV/0!</v>
      </c>
      <c r="U624" s="278">
        <f t="shared" si="1978"/>
        <v>0</v>
      </c>
      <c r="V624" s="278" t="e">
        <f t="shared" si="1978"/>
        <v>#DIV/0!</v>
      </c>
      <c r="W624" s="278" t="e">
        <f t="shared" si="1978"/>
        <v>#DIV/0!</v>
      </c>
      <c r="X624" s="278" t="e">
        <f t="shared" si="1978"/>
        <v>#DIV/0!</v>
      </c>
      <c r="Y624" s="278" t="e">
        <f t="shared" si="1978"/>
        <v>#DIV/0!</v>
      </c>
      <c r="Z624" s="278" t="e">
        <f t="shared" si="1978"/>
        <v>#DIV/0!</v>
      </c>
      <c r="AA624" s="278">
        <f t="shared" si="1978"/>
        <v>0</v>
      </c>
      <c r="AB624" s="278" t="e">
        <f t="shared" si="1978"/>
        <v>#DIV/0!</v>
      </c>
      <c r="AC624" s="278">
        <f>+AC623/AC622</f>
        <v>0</v>
      </c>
      <c r="AD624" s="294">
        <f t="shared" si="1963"/>
        <v>0</v>
      </c>
      <c r="AE624" s="315">
        <f>SUM($Q$10:R624)</f>
        <v>55136.734717525083</v>
      </c>
      <c r="AF624" s="315">
        <f>SUM($Q$10:S624)</f>
        <v>93941.175062211798</v>
      </c>
      <c r="AG624" s="315" t="e">
        <f>SUM($Q$10:T624)</f>
        <v>#DIV/0!</v>
      </c>
      <c r="AH624" s="315" t="e">
        <f>SUM($Q$10:U624)</f>
        <v>#DIV/0!</v>
      </c>
      <c r="AI624" s="315" t="e">
        <f>SUM($Q$10:V624)</f>
        <v>#DIV/0!</v>
      </c>
      <c r="AJ624" s="315" t="e">
        <f>SUM($Q$10:W624)</f>
        <v>#DIV/0!</v>
      </c>
      <c r="AK624" s="315" t="e">
        <f>SUM($Q$10:X624)</f>
        <v>#DIV/0!</v>
      </c>
      <c r="AL624" s="315" t="e">
        <f>SUM($Q$10:Y624)</f>
        <v>#DIV/0!</v>
      </c>
      <c r="AM624" s="315" t="e">
        <f>SUM($Q$10:Z624)</f>
        <v>#DIV/0!</v>
      </c>
      <c r="AN624" s="315" t="e">
        <f>SUM($Q$10:AA624)</f>
        <v>#DIV/0!</v>
      </c>
      <c r="AO624" s="315" t="e">
        <f>SUM($Q$10:AB624)</f>
        <v>#DIV/0!</v>
      </c>
      <c r="AP624" s="63"/>
      <c r="AQ624" s="63"/>
      <c r="AR624" s="63"/>
      <c r="AS624" s="63"/>
      <c r="AT624" s="63"/>
      <c r="AU624" s="63"/>
      <c r="AV624" s="63"/>
      <c r="AW624" s="63"/>
      <c r="AX624" s="138"/>
      <c r="AY624" s="138"/>
      <c r="AZ624" s="138"/>
      <c r="BA624" s="138"/>
      <c r="BB624" s="138"/>
      <c r="BC624" s="138"/>
      <c r="BD624" s="138"/>
      <c r="BE624" s="138"/>
      <c r="BF624" s="138"/>
      <c r="BG624" s="138"/>
      <c r="BH624" s="138"/>
      <c r="BI624" s="138"/>
      <c r="BJ624" s="138"/>
      <c r="BK624" s="138"/>
      <c r="BL624" s="138"/>
      <c r="BM624" s="7"/>
    </row>
    <row r="625" spans="1:66" ht="48.75" customHeight="1" x14ac:dyDescent="0.25">
      <c r="A625" s="39"/>
      <c r="B625" s="65" t="s">
        <v>100</v>
      </c>
      <c r="C625" s="138"/>
      <c r="D625" s="63">
        <f>+D622+1</f>
        <v>206</v>
      </c>
      <c r="E625" s="63">
        <v>24</v>
      </c>
      <c r="F625" s="63">
        <v>11</v>
      </c>
      <c r="G625" s="65" t="s">
        <v>234</v>
      </c>
      <c r="H625" s="74">
        <v>1</v>
      </c>
      <c r="I625" s="64" t="s">
        <v>53</v>
      </c>
      <c r="J625" s="64" t="s">
        <v>111</v>
      </c>
      <c r="K625" s="64" t="s">
        <v>133</v>
      </c>
      <c r="L625" s="65" t="s">
        <v>1083</v>
      </c>
      <c r="M625" s="63" t="s">
        <v>298</v>
      </c>
      <c r="N625" s="63" t="s">
        <v>348</v>
      </c>
      <c r="O625" s="63" t="s">
        <v>370</v>
      </c>
      <c r="P625" s="126" t="s">
        <v>12</v>
      </c>
      <c r="Q625" s="125">
        <v>0</v>
      </c>
      <c r="R625" s="125">
        <v>0</v>
      </c>
      <c r="S625" s="125">
        <v>0</v>
      </c>
      <c r="T625" s="125">
        <v>0.33329999999999999</v>
      </c>
      <c r="U625" s="125">
        <v>0</v>
      </c>
      <c r="V625" s="125">
        <v>0</v>
      </c>
      <c r="W625" s="125">
        <v>0</v>
      </c>
      <c r="X625" s="125">
        <v>0.33329999999999999</v>
      </c>
      <c r="Y625" s="125">
        <v>0</v>
      </c>
      <c r="Z625" s="129">
        <v>0</v>
      </c>
      <c r="AA625" s="125">
        <v>0</v>
      </c>
      <c r="AB625" s="125">
        <v>0.33329999999999999</v>
      </c>
      <c r="AC625" s="295">
        <f>SUM(Q625:AB625)</f>
        <v>0.99990000000000001</v>
      </c>
      <c r="AD625" s="294">
        <f t="shared" si="1963"/>
        <v>0</v>
      </c>
      <c r="AE625" s="315">
        <f>SUM($Q$10:R625)</f>
        <v>55136.734717525083</v>
      </c>
      <c r="AF625" s="315">
        <f>SUM($Q$10:S625)</f>
        <v>93941.175062211798</v>
      </c>
      <c r="AG625" s="315" t="e">
        <f>SUM($Q$10:T625)</f>
        <v>#DIV/0!</v>
      </c>
      <c r="AH625" s="315" t="e">
        <f>SUM($Q$10:U625)</f>
        <v>#DIV/0!</v>
      </c>
      <c r="AI625" s="315" t="e">
        <f>SUM($Q$10:V625)</f>
        <v>#DIV/0!</v>
      </c>
      <c r="AJ625" s="315" t="e">
        <f>SUM($Q$10:W625)</f>
        <v>#DIV/0!</v>
      </c>
      <c r="AK625" s="315" t="e">
        <f>SUM($Q$10:X625)</f>
        <v>#DIV/0!</v>
      </c>
      <c r="AL625" s="315" t="e">
        <f>SUM($Q$10:Y625)</f>
        <v>#DIV/0!</v>
      </c>
      <c r="AM625" s="315" t="e">
        <f>SUM($Q$10:Z625)</f>
        <v>#DIV/0!</v>
      </c>
      <c r="AN625" s="315" t="e">
        <f>SUM($Q$10:AA625)</f>
        <v>#DIV/0!</v>
      </c>
      <c r="AO625" s="315" t="e">
        <f>SUM($Q$10:AB625)</f>
        <v>#DIV/0!</v>
      </c>
      <c r="AP625" s="63"/>
      <c r="AQ625" s="63"/>
      <c r="AR625" s="63"/>
      <c r="AS625" s="63"/>
      <c r="AT625" s="63"/>
      <c r="AU625" s="63"/>
      <c r="AV625" s="63"/>
      <c r="AW625" s="63"/>
      <c r="AX625" s="138"/>
      <c r="AY625" s="138"/>
      <c r="AZ625" s="138"/>
      <c r="BA625" s="138"/>
      <c r="BB625" s="138"/>
      <c r="BC625" s="138"/>
      <c r="BD625" s="138"/>
      <c r="BE625" s="138"/>
      <c r="BF625" s="138"/>
      <c r="BG625" s="138"/>
      <c r="BH625" s="138"/>
      <c r="BI625" s="138"/>
      <c r="BJ625" s="138"/>
      <c r="BK625" s="138"/>
      <c r="BL625" s="138"/>
      <c r="BM625" s="7"/>
      <c r="BN625" s="26"/>
    </row>
    <row r="626" spans="1:66" s="52" customFormat="1" ht="20.100000000000001" customHeight="1" x14ac:dyDescent="0.25">
      <c r="A626" s="39"/>
      <c r="B626" s="65"/>
      <c r="C626" s="138"/>
      <c r="D626" s="63"/>
      <c r="E626" s="63"/>
      <c r="F626" s="63"/>
      <c r="G626" s="65" t="s">
        <v>234</v>
      </c>
      <c r="H626" s="74"/>
      <c r="I626" s="64"/>
      <c r="J626" s="64"/>
      <c r="K626" s="64" t="s">
        <v>133</v>
      </c>
      <c r="L626" s="65" t="s">
        <v>1083</v>
      </c>
      <c r="M626" s="63" t="s">
        <v>298</v>
      </c>
      <c r="N626" s="63" t="s">
        <v>348</v>
      </c>
      <c r="O626" s="63" t="s">
        <v>370</v>
      </c>
      <c r="P626" s="126" t="s">
        <v>13</v>
      </c>
      <c r="Q626" s="72">
        <v>0</v>
      </c>
      <c r="R626" s="72">
        <v>0</v>
      </c>
      <c r="S626" s="124">
        <v>0</v>
      </c>
      <c r="T626" s="124"/>
      <c r="U626" s="124"/>
      <c r="V626" s="124"/>
      <c r="W626" s="124"/>
      <c r="X626" s="124"/>
      <c r="Y626" s="124"/>
      <c r="Z626" s="367"/>
      <c r="AA626" s="124"/>
      <c r="AB626" s="124"/>
      <c r="AC626" s="295">
        <f>SUM(Q626:AB626)</f>
        <v>0</v>
      </c>
      <c r="AD626" s="294">
        <f t="shared" si="1963"/>
        <v>0</v>
      </c>
      <c r="AE626" s="315">
        <f>SUM($Q$11:R626)</f>
        <v>55136.734717525083</v>
      </c>
      <c r="AF626" s="315">
        <f>SUM($Q$11:S626)</f>
        <v>93941.175062211798</v>
      </c>
      <c r="AG626" s="315" t="e">
        <f>SUM($Q$11:T626)</f>
        <v>#DIV/0!</v>
      </c>
      <c r="AH626" s="315" t="e">
        <f>SUM($Q$11:U626)</f>
        <v>#DIV/0!</v>
      </c>
      <c r="AI626" s="315" t="e">
        <f>SUM($Q$11:V626)</f>
        <v>#DIV/0!</v>
      </c>
      <c r="AJ626" s="315" t="e">
        <f>SUM($Q$11:W626)</f>
        <v>#DIV/0!</v>
      </c>
      <c r="AK626" s="315" t="e">
        <f>SUM($Q$11:X626)</f>
        <v>#DIV/0!</v>
      </c>
      <c r="AL626" s="315" t="e">
        <f>SUM($Q$11:Y626)</f>
        <v>#DIV/0!</v>
      </c>
      <c r="AM626" s="315" t="e">
        <f>SUM($Q$11:Z626)</f>
        <v>#DIV/0!</v>
      </c>
      <c r="AN626" s="315" t="e">
        <f>SUM($Q$11:AA626)</f>
        <v>#DIV/0!</v>
      </c>
      <c r="AO626" s="315" t="e">
        <f>SUM($Q$11:AB626)</f>
        <v>#DIV/0!</v>
      </c>
      <c r="AP626" s="63"/>
      <c r="AQ626" s="63"/>
      <c r="AR626" s="63"/>
      <c r="AS626" s="63"/>
      <c r="AT626" s="63"/>
      <c r="AU626" s="63"/>
      <c r="AV626" s="63"/>
      <c r="AW626" s="63"/>
      <c r="AX626" s="138"/>
      <c r="AY626" s="138"/>
      <c r="AZ626" s="138"/>
      <c r="BA626" s="138"/>
      <c r="BB626" s="138"/>
      <c r="BC626" s="138"/>
      <c r="BD626" s="138"/>
      <c r="BE626" s="138"/>
      <c r="BF626" s="138"/>
      <c r="BG626" s="138"/>
      <c r="BH626" s="138"/>
      <c r="BI626" s="138"/>
      <c r="BJ626" s="138"/>
      <c r="BK626" s="138"/>
      <c r="BL626" s="138"/>
      <c r="BM626" s="7"/>
    </row>
    <row r="627" spans="1:66" s="52" customFormat="1" ht="20.100000000000001" customHeight="1" x14ac:dyDescent="0.25">
      <c r="A627" s="39"/>
      <c r="B627" s="65"/>
      <c r="C627" s="138"/>
      <c r="D627" s="63"/>
      <c r="E627" s="63"/>
      <c r="F627" s="63"/>
      <c r="G627" s="65" t="s">
        <v>234</v>
      </c>
      <c r="H627" s="74"/>
      <c r="I627" s="64"/>
      <c r="J627" s="64"/>
      <c r="K627" s="64" t="s">
        <v>133</v>
      </c>
      <c r="L627" s="65" t="s">
        <v>1083</v>
      </c>
      <c r="M627" s="63" t="s">
        <v>298</v>
      </c>
      <c r="N627" s="63" t="s">
        <v>348</v>
      </c>
      <c r="O627" s="63" t="s">
        <v>370</v>
      </c>
      <c r="P627" s="126" t="s">
        <v>14</v>
      </c>
      <c r="Q627" s="278">
        <v>0</v>
      </c>
      <c r="R627" s="278">
        <v>0</v>
      </c>
      <c r="S627" s="278">
        <v>0</v>
      </c>
      <c r="T627" s="278">
        <f t="shared" ref="T627:AB627" si="1979">+T626/T625</f>
        <v>0</v>
      </c>
      <c r="U627" s="278" t="e">
        <f t="shared" si="1979"/>
        <v>#DIV/0!</v>
      </c>
      <c r="V627" s="278" t="e">
        <f t="shared" si="1979"/>
        <v>#DIV/0!</v>
      </c>
      <c r="W627" s="278" t="e">
        <f t="shared" si="1979"/>
        <v>#DIV/0!</v>
      </c>
      <c r="X627" s="278">
        <f t="shared" si="1979"/>
        <v>0</v>
      </c>
      <c r="Y627" s="278" t="e">
        <f t="shared" si="1979"/>
        <v>#DIV/0!</v>
      </c>
      <c r="Z627" s="278" t="e">
        <f t="shared" si="1979"/>
        <v>#DIV/0!</v>
      </c>
      <c r="AA627" s="278" t="e">
        <f t="shared" si="1979"/>
        <v>#DIV/0!</v>
      </c>
      <c r="AB627" s="278">
        <f t="shared" si="1979"/>
        <v>0</v>
      </c>
      <c r="AC627" s="278">
        <f>+AC626/AC625</f>
        <v>0</v>
      </c>
      <c r="AD627" s="294">
        <f t="shared" si="1963"/>
        <v>0</v>
      </c>
      <c r="AE627" s="315">
        <f>SUM($Q$10:R627)</f>
        <v>55136.734717525083</v>
      </c>
      <c r="AF627" s="315">
        <f>SUM($Q$10:S627)</f>
        <v>93941.175062211798</v>
      </c>
      <c r="AG627" s="315" t="e">
        <f>SUM($Q$10:T627)</f>
        <v>#DIV/0!</v>
      </c>
      <c r="AH627" s="315" t="e">
        <f>SUM($Q$10:U627)</f>
        <v>#DIV/0!</v>
      </c>
      <c r="AI627" s="315" t="e">
        <f>SUM($Q$10:V627)</f>
        <v>#DIV/0!</v>
      </c>
      <c r="AJ627" s="315" t="e">
        <f>SUM($Q$10:W627)</f>
        <v>#DIV/0!</v>
      </c>
      <c r="AK627" s="315" t="e">
        <f>SUM($Q$10:X627)</f>
        <v>#DIV/0!</v>
      </c>
      <c r="AL627" s="315" t="e">
        <f>SUM($Q$10:Y627)</f>
        <v>#DIV/0!</v>
      </c>
      <c r="AM627" s="315" t="e">
        <f>SUM($Q$10:Z627)</f>
        <v>#DIV/0!</v>
      </c>
      <c r="AN627" s="315" t="e">
        <f>SUM($Q$10:AA627)</f>
        <v>#DIV/0!</v>
      </c>
      <c r="AO627" s="315" t="e">
        <f>SUM($Q$10:AB627)</f>
        <v>#DIV/0!</v>
      </c>
      <c r="AP627" s="63"/>
      <c r="AQ627" s="63"/>
      <c r="AR627" s="63"/>
      <c r="AS627" s="63"/>
      <c r="AT627" s="63"/>
      <c r="AU627" s="63"/>
      <c r="AV627" s="63"/>
      <c r="AW627" s="63"/>
      <c r="AX627" s="138"/>
      <c r="AY627" s="138"/>
      <c r="AZ627" s="138"/>
      <c r="BA627" s="138"/>
      <c r="BB627" s="138"/>
      <c r="BC627" s="138"/>
      <c r="BD627" s="138"/>
      <c r="BE627" s="138"/>
      <c r="BF627" s="138"/>
      <c r="BG627" s="138"/>
      <c r="BH627" s="138"/>
      <c r="BI627" s="138"/>
      <c r="BJ627" s="138"/>
      <c r="BK627" s="138"/>
      <c r="BL627" s="138"/>
      <c r="BM627" s="7"/>
    </row>
    <row r="628" spans="1:66" ht="39" customHeight="1" x14ac:dyDescent="0.25">
      <c r="A628" s="39"/>
      <c r="B628" s="65" t="s">
        <v>100</v>
      </c>
      <c r="C628" s="138"/>
      <c r="D628" s="63">
        <f>+D625+1</f>
        <v>207</v>
      </c>
      <c r="E628" s="63">
        <v>25</v>
      </c>
      <c r="F628" s="63">
        <v>12</v>
      </c>
      <c r="G628" s="65" t="s">
        <v>234</v>
      </c>
      <c r="H628" s="74">
        <v>1</v>
      </c>
      <c r="I628" s="64" t="s">
        <v>53</v>
      </c>
      <c r="J628" s="64" t="s">
        <v>111</v>
      </c>
      <c r="K628" s="64" t="s">
        <v>133</v>
      </c>
      <c r="L628" s="65" t="s">
        <v>1083</v>
      </c>
      <c r="M628" s="63" t="s">
        <v>298</v>
      </c>
      <c r="N628" s="63" t="s">
        <v>349</v>
      </c>
      <c r="O628" s="63" t="s">
        <v>371</v>
      </c>
      <c r="P628" s="126" t="s">
        <v>12</v>
      </c>
      <c r="Q628" s="72">
        <v>0</v>
      </c>
      <c r="R628" s="72">
        <v>0</v>
      </c>
      <c r="S628" s="72">
        <v>0</v>
      </c>
      <c r="T628" s="124">
        <v>1</v>
      </c>
      <c r="U628" s="124"/>
      <c r="V628" s="124"/>
      <c r="W628" s="124"/>
      <c r="X628" s="124">
        <v>1</v>
      </c>
      <c r="Y628" s="124"/>
      <c r="Z628" s="367"/>
      <c r="AA628" s="124"/>
      <c r="AB628" s="124">
        <v>1</v>
      </c>
      <c r="AC628" s="262">
        <f>SUM(Q628:AB628)</f>
        <v>3</v>
      </c>
      <c r="AD628" s="294">
        <f t="shared" si="1963"/>
        <v>0</v>
      </c>
      <c r="AE628" s="315">
        <f>SUM($Q$10:R628)</f>
        <v>55136.734717525083</v>
      </c>
      <c r="AF628" s="315">
        <f>SUM($Q$10:S628)</f>
        <v>93941.175062211798</v>
      </c>
      <c r="AG628" s="315" t="e">
        <f>SUM($Q$10:T628)</f>
        <v>#DIV/0!</v>
      </c>
      <c r="AH628" s="315" t="e">
        <f>SUM($Q$10:U628)</f>
        <v>#DIV/0!</v>
      </c>
      <c r="AI628" s="315" t="e">
        <f>SUM($Q$10:V628)</f>
        <v>#DIV/0!</v>
      </c>
      <c r="AJ628" s="315" t="e">
        <f>SUM($Q$10:W628)</f>
        <v>#DIV/0!</v>
      </c>
      <c r="AK628" s="315" t="e">
        <f>SUM($Q$10:X628)</f>
        <v>#DIV/0!</v>
      </c>
      <c r="AL628" s="315" t="e">
        <f>SUM($Q$10:Y628)</f>
        <v>#DIV/0!</v>
      </c>
      <c r="AM628" s="315" t="e">
        <f>SUM($Q$10:Z628)</f>
        <v>#DIV/0!</v>
      </c>
      <c r="AN628" s="315" t="e">
        <f>SUM($Q$10:AA628)</f>
        <v>#DIV/0!</v>
      </c>
      <c r="AO628" s="315" t="e">
        <f>SUM($Q$10:AB628)</f>
        <v>#DIV/0!</v>
      </c>
      <c r="AP628" s="63"/>
      <c r="AQ628" s="63"/>
      <c r="AR628" s="63"/>
      <c r="AS628" s="63"/>
      <c r="AT628" s="63"/>
      <c r="AU628" s="63"/>
      <c r="AV628" s="63"/>
      <c r="AW628" s="63"/>
      <c r="AX628" s="138"/>
      <c r="AY628" s="138"/>
      <c r="AZ628" s="138"/>
      <c r="BA628" s="138"/>
      <c r="BB628" s="138"/>
      <c r="BC628" s="138"/>
      <c r="BD628" s="138"/>
      <c r="BE628" s="138"/>
      <c r="BF628" s="138"/>
      <c r="BG628" s="138"/>
      <c r="BH628" s="138"/>
      <c r="BI628" s="138"/>
      <c r="BJ628" s="138"/>
      <c r="BK628" s="138"/>
      <c r="BL628" s="138"/>
      <c r="BM628" s="7"/>
      <c r="BN628" s="26"/>
    </row>
    <row r="629" spans="1:66" s="52" customFormat="1" ht="20.100000000000001" customHeight="1" x14ac:dyDescent="0.25">
      <c r="A629" s="39"/>
      <c r="B629" s="65"/>
      <c r="C629" s="138"/>
      <c r="D629" s="63"/>
      <c r="E629" s="63"/>
      <c r="F629" s="63"/>
      <c r="G629" s="65" t="s">
        <v>234</v>
      </c>
      <c r="H629" s="74"/>
      <c r="I629" s="64"/>
      <c r="J629" s="64"/>
      <c r="K629" s="64" t="s">
        <v>133</v>
      </c>
      <c r="L629" s="65" t="s">
        <v>1083</v>
      </c>
      <c r="M629" s="63" t="s">
        <v>298</v>
      </c>
      <c r="N629" s="63" t="s">
        <v>349</v>
      </c>
      <c r="O629" s="63" t="s">
        <v>371</v>
      </c>
      <c r="P629" s="126" t="s">
        <v>13</v>
      </c>
      <c r="Q629" s="72">
        <v>0</v>
      </c>
      <c r="R629" s="72">
        <v>0</v>
      </c>
      <c r="S629" s="72">
        <v>0</v>
      </c>
      <c r="T629" s="124"/>
      <c r="U629" s="124"/>
      <c r="V629" s="124"/>
      <c r="W629" s="124"/>
      <c r="X629" s="124"/>
      <c r="Y629" s="124"/>
      <c r="Z629" s="367"/>
      <c r="AA629" s="124"/>
      <c r="AB629" s="124"/>
      <c r="AC629" s="262">
        <f>SUM(Q629:AB629)</f>
        <v>0</v>
      </c>
      <c r="AD629" s="294">
        <f t="shared" si="1963"/>
        <v>0</v>
      </c>
      <c r="AE629" s="315">
        <f>SUM($Q$11:R629)</f>
        <v>55136.734717525083</v>
      </c>
      <c r="AF629" s="315">
        <f>SUM($Q$11:S629)</f>
        <v>93941.175062211798</v>
      </c>
      <c r="AG629" s="315" t="e">
        <f>SUM($Q$11:T629)</f>
        <v>#DIV/0!</v>
      </c>
      <c r="AH629" s="315" t="e">
        <f>SUM($Q$11:U629)</f>
        <v>#DIV/0!</v>
      </c>
      <c r="AI629" s="315" t="e">
        <f>SUM($Q$11:V629)</f>
        <v>#DIV/0!</v>
      </c>
      <c r="AJ629" s="315" t="e">
        <f>SUM($Q$11:W629)</f>
        <v>#DIV/0!</v>
      </c>
      <c r="AK629" s="315" t="e">
        <f>SUM($Q$11:X629)</f>
        <v>#DIV/0!</v>
      </c>
      <c r="AL629" s="315" t="e">
        <f>SUM($Q$11:Y629)</f>
        <v>#DIV/0!</v>
      </c>
      <c r="AM629" s="315" t="e">
        <f>SUM($Q$11:Z629)</f>
        <v>#DIV/0!</v>
      </c>
      <c r="AN629" s="315" t="e">
        <f>SUM($Q$11:AA629)</f>
        <v>#DIV/0!</v>
      </c>
      <c r="AO629" s="315" t="e">
        <f>SUM($Q$11:AB629)</f>
        <v>#DIV/0!</v>
      </c>
      <c r="AP629" s="63"/>
      <c r="AQ629" s="63"/>
      <c r="AR629" s="63"/>
      <c r="AS629" s="63"/>
      <c r="AT629" s="63"/>
      <c r="AU629" s="63"/>
      <c r="AV629" s="63"/>
      <c r="AW629" s="63"/>
      <c r="AX629" s="138"/>
      <c r="AY629" s="138"/>
      <c r="AZ629" s="138"/>
      <c r="BA629" s="138"/>
      <c r="BB629" s="138"/>
      <c r="BC629" s="138"/>
      <c r="BD629" s="138"/>
      <c r="BE629" s="138"/>
      <c r="BF629" s="138"/>
      <c r="BG629" s="138"/>
      <c r="BH629" s="138"/>
      <c r="BI629" s="138"/>
      <c r="BJ629" s="138"/>
      <c r="BK629" s="138"/>
      <c r="BL629" s="138"/>
      <c r="BM629" s="7"/>
    </row>
    <row r="630" spans="1:66" s="52" customFormat="1" ht="20.100000000000001" customHeight="1" x14ac:dyDescent="0.25">
      <c r="A630" s="39"/>
      <c r="B630" s="65"/>
      <c r="C630" s="138"/>
      <c r="D630" s="63"/>
      <c r="E630" s="63"/>
      <c r="F630" s="63"/>
      <c r="G630" s="65" t="s">
        <v>234</v>
      </c>
      <c r="H630" s="74"/>
      <c r="I630" s="64"/>
      <c r="J630" s="64"/>
      <c r="K630" s="64" t="s">
        <v>133</v>
      </c>
      <c r="L630" s="65" t="s">
        <v>1083</v>
      </c>
      <c r="M630" s="63" t="s">
        <v>298</v>
      </c>
      <c r="N630" s="63" t="s">
        <v>349</v>
      </c>
      <c r="O630" s="63" t="s">
        <v>371</v>
      </c>
      <c r="P630" s="126" t="s">
        <v>14</v>
      </c>
      <c r="Q630" s="278">
        <v>0</v>
      </c>
      <c r="R630" s="278">
        <v>0</v>
      </c>
      <c r="S630" s="278">
        <v>0</v>
      </c>
      <c r="T630" s="278">
        <f t="shared" ref="T630:AB630" si="1980">+T629/T628</f>
        <v>0</v>
      </c>
      <c r="U630" s="278" t="e">
        <f t="shared" si="1980"/>
        <v>#DIV/0!</v>
      </c>
      <c r="V630" s="278" t="e">
        <f t="shared" si="1980"/>
        <v>#DIV/0!</v>
      </c>
      <c r="W630" s="278" t="e">
        <f t="shared" si="1980"/>
        <v>#DIV/0!</v>
      </c>
      <c r="X630" s="278">
        <f t="shared" si="1980"/>
        <v>0</v>
      </c>
      <c r="Y630" s="278" t="e">
        <f t="shared" si="1980"/>
        <v>#DIV/0!</v>
      </c>
      <c r="Z630" s="278" t="e">
        <f t="shared" si="1980"/>
        <v>#DIV/0!</v>
      </c>
      <c r="AA630" s="278" t="e">
        <f t="shared" si="1980"/>
        <v>#DIV/0!</v>
      </c>
      <c r="AB630" s="278">
        <f t="shared" si="1980"/>
        <v>0</v>
      </c>
      <c r="AC630" s="278">
        <f>+AC629/AC628</f>
        <v>0</v>
      </c>
      <c r="AD630" s="294">
        <f t="shared" si="1963"/>
        <v>0</v>
      </c>
      <c r="AE630" s="315">
        <f>SUM($Q$10:R630)</f>
        <v>55136.734717525083</v>
      </c>
      <c r="AF630" s="315">
        <f>SUM($Q$10:S630)</f>
        <v>93941.175062211798</v>
      </c>
      <c r="AG630" s="315" t="e">
        <f>SUM($Q$10:T630)</f>
        <v>#DIV/0!</v>
      </c>
      <c r="AH630" s="315" t="e">
        <f>SUM($Q$10:U630)</f>
        <v>#DIV/0!</v>
      </c>
      <c r="AI630" s="315" t="e">
        <f>SUM($Q$10:V630)</f>
        <v>#DIV/0!</v>
      </c>
      <c r="AJ630" s="315" t="e">
        <f>SUM($Q$10:W630)</f>
        <v>#DIV/0!</v>
      </c>
      <c r="AK630" s="315" t="e">
        <f>SUM($Q$10:X630)</f>
        <v>#DIV/0!</v>
      </c>
      <c r="AL630" s="315" t="e">
        <f>SUM($Q$10:Y630)</f>
        <v>#DIV/0!</v>
      </c>
      <c r="AM630" s="315" t="e">
        <f>SUM($Q$10:Z630)</f>
        <v>#DIV/0!</v>
      </c>
      <c r="AN630" s="315" t="e">
        <f>SUM($Q$10:AA630)</f>
        <v>#DIV/0!</v>
      </c>
      <c r="AO630" s="315" t="e">
        <f>SUM($Q$10:AB630)</f>
        <v>#DIV/0!</v>
      </c>
      <c r="AP630" s="63"/>
      <c r="AQ630" s="63"/>
      <c r="AR630" s="63"/>
      <c r="AS630" s="63"/>
      <c r="AT630" s="63"/>
      <c r="AU630" s="63"/>
      <c r="AV630" s="63"/>
      <c r="AW630" s="63"/>
      <c r="AX630" s="138"/>
      <c r="AY630" s="138"/>
      <c r="AZ630" s="138"/>
      <c r="BA630" s="138"/>
      <c r="BB630" s="138"/>
      <c r="BC630" s="138"/>
      <c r="BD630" s="138"/>
      <c r="BE630" s="138"/>
      <c r="BF630" s="138"/>
      <c r="BG630" s="138"/>
      <c r="BH630" s="138"/>
      <c r="BI630" s="138"/>
      <c r="BJ630" s="138"/>
      <c r="BK630" s="138"/>
      <c r="BL630" s="138"/>
      <c r="BM630" s="7"/>
    </row>
    <row r="631" spans="1:66" ht="20.100000000000001" customHeight="1" x14ac:dyDescent="0.25">
      <c r="A631" s="39"/>
      <c r="B631" s="65" t="s">
        <v>100</v>
      </c>
      <c r="C631" s="138"/>
      <c r="D631" s="63">
        <f>+D628+1</f>
        <v>208</v>
      </c>
      <c r="E631" s="63">
        <v>26</v>
      </c>
      <c r="F631" s="63">
        <v>5</v>
      </c>
      <c r="G631" s="65" t="s">
        <v>234</v>
      </c>
      <c r="H631" s="74">
        <v>1</v>
      </c>
      <c r="I631" s="64" t="s">
        <v>53</v>
      </c>
      <c r="J631" s="64" t="s">
        <v>111</v>
      </c>
      <c r="K631" s="64" t="s">
        <v>133</v>
      </c>
      <c r="L631" s="65" t="s">
        <v>1083</v>
      </c>
      <c r="M631" s="63" t="s">
        <v>298</v>
      </c>
      <c r="N631" s="63" t="s">
        <v>318</v>
      </c>
      <c r="O631" s="63" t="s">
        <v>319</v>
      </c>
      <c r="P631" s="126" t="s">
        <v>12</v>
      </c>
      <c r="Q631" s="125">
        <v>0</v>
      </c>
      <c r="R631" s="125">
        <v>0</v>
      </c>
      <c r="S631" s="125">
        <v>0</v>
      </c>
      <c r="T631" s="125">
        <v>0.33333299999999999</v>
      </c>
      <c r="U631" s="125">
        <v>0</v>
      </c>
      <c r="V631" s="125">
        <v>0</v>
      </c>
      <c r="W631" s="125">
        <v>0</v>
      </c>
      <c r="X631" s="125">
        <v>0.33333299999999999</v>
      </c>
      <c r="Y631" s="125">
        <v>0</v>
      </c>
      <c r="Z631" s="125">
        <v>0</v>
      </c>
      <c r="AA631" s="125">
        <v>0</v>
      </c>
      <c r="AB631" s="125">
        <v>0.33333299999999999</v>
      </c>
      <c r="AC631" s="122">
        <f>SUM(Q631:AB631)</f>
        <v>0.99999899999999997</v>
      </c>
      <c r="AD631" s="294">
        <f t="shared" si="1963"/>
        <v>0</v>
      </c>
      <c r="AE631" s="315">
        <f>SUM($Q$10:R631)</f>
        <v>55136.734717525083</v>
      </c>
      <c r="AF631" s="315">
        <f>SUM($Q$10:S631)</f>
        <v>93941.175062211798</v>
      </c>
      <c r="AG631" s="315" t="e">
        <f>SUM($Q$10:T631)</f>
        <v>#DIV/0!</v>
      </c>
      <c r="AH631" s="315" t="e">
        <f>SUM($Q$10:U631)</f>
        <v>#DIV/0!</v>
      </c>
      <c r="AI631" s="315" t="e">
        <f>SUM($Q$10:V631)</f>
        <v>#DIV/0!</v>
      </c>
      <c r="AJ631" s="315" t="e">
        <f>SUM($Q$10:W631)</f>
        <v>#DIV/0!</v>
      </c>
      <c r="AK631" s="315" t="e">
        <f>SUM($Q$10:X631)</f>
        <v>#DIV/0!</v>
      </c>
      <c r="AL631" s="315" t="e">
        <f>SUM($Q$10:Y631)</f>
        <v>#DIV/0!</v>
      </c>
      <c r="AM631" s="315" t="e">
        <f>SUM($Q$10:Z631)</f>
        <v>#DIV/0!</v>
      </c>
      <c r="AN631" s="315" t="e">
        <f>SUM($Q$10:AA631)</f>
        <v>#DIV/0!</v>
      </c>
      <c r="AO631" s="315" t="e">
        <f>SUM($Q$10:AB631)</f>
        <v>#DIV/0!</v>
      </c>
      <c r="AP631" s="63"/>
      <c r="AQ631" s="63"/>
      <c r="AR631" s="63"/>
      <c r="AS631" s="63"/>
      <c r="AT631" s="63"/>
      <c r="AU631" s="63"/>
      <c r="AV631" s="63"/>
      <c r="AW631" s="63"/>
      <c r="AX631" s="138"/>
      <c r="AY631" s="138"/>
      <c r="AZ631" s="138"/>
      <c r="BA631" s="138"/>
      <c r="BB631" s="138"/>
      <c r="BC631" s="138"/>
      <c r="BD631" s="138"/>
      <c r="BE631" s="138"/>
      <c r="BF631" s="138"/>
      <c r="BG631" s="138"/>
      <c r="BH631" s="138"/>
      <c r="BI631" s="138"/>
      <c r="BJ631" s="138"/>
      <c r="BK631" s="138"/>
      <c r="BL631" s="138"/>
      <c r="BM631" s="7"/>
      <c r="BN631" s="26"/>
    </row>
    <row r="632" spans="1:66" s="52" customFormat="1" ht="20.100000000000001" customHeight="1" x14ac:dyDescent="0.25">
      <c r="A632" s="39"/>
      <c r="B632" s="65"/>
      <c r="C632" s="138"/>
      <c r="D632" s="63"/>
      <c r="E632" s="63"/>
      <c r="F632" s="63"/>
      <c r="G632" s="65" t="s">
        <v>234</v>
      </c>
      <c r="H632" s="74">
        <v>1</v>
      </c>
      <c r="I632" s="64" t="s">
        <v>53</v>
      </c>
      <c r="J632" s="64" t="s">
        <v>111</v>
      </c>
      <c r="K632" s="64" t="s">
        <v>133</v>
      </c>
      <c r="L632" s="65" t="s">
        <v>1083</v>
      </c>
      <c r="M632" s="63" t="s">
        <v>298</v>
      </c>
      <c r="N632" s="63" t="s">
        <v>318</v>
      </c>
      <c r="O632" s="63" t="s">
        <v>319</v>
      </c>
      <c r="P632" s="126" t="s">
        <v>13</v>
      </c>
      <c r="Q632" s="125">
        <v>0</v>
      </c>
      <c r="R632" s="125">
        <v>0</v>
      </c>
      <c r="S632" s="124"/>
      <c r="T632" s="124"/>
      <c r="U632" s="124"/>
      <c r="V632" s="124"/>
      <c r="W632" s="124"/>
      <c r="X632" s="124"/>
      <c r="Y632" s="124"/>
      <c r="Z632" s="367"/>
      <c r="AA632" s="124"/>
      <c r="AB632" s="124"/>
      <c r="AC632" s="295">
        <f>SUM(Q632:AB632)</f>
        <v>0</v>
      </c>
      <c r="AD632" s="294">
        <f t="shared" si="1963"/>
        <v>0</v>
      </c>
      <c r="AE632" s="315">
        <f>SUM($Q$11:R632)</f>
        <v>55136.734717525083</v>
      </c>
      <c r="AF632" s="315">
        <f>SUM($Q$11:S632)</f>
        <v>93941.175062211798</v>
      </c>
      <c r="AG632" s="315" t="e">
        <f>SUM($Q$11:T632)</f>
        <v>#DIV/0!</v>
      </c>
      <c r="AH632" s="315" t="e">
        <f>SUM($Q$11:U632)</f>
        <v>#DIV/0!</v>
      </c>
      <c r="AI632" s="315" t="e">
        <f>SUM($Q$11:V632)</f>
        <v>#DIV/0!</v>
      </c>
      <c r="AJ632" s="315" t="e">
        <f>SUM($Q$11:W632)</f>
        <v>#DIV/0!</v>
      </c>
      <c r="AK632" s="315" t="e">
        <f>SUM($Q$11:X632)</f>
        <v>#DIV/0!</v>
      </c>
      <c r="AL632" s="315" t="e">
        <f>SUM($Q$11:Y632)</f>
        <v>#DIV/0!</v>
      </c>
      <c r="AM632" s="315" t="e">
        <f>SUM($Q$11:Z632)</f>
        <v>#DIV/0!</v>
      </c>
      <c r="AN632" s="315" t="e">
        <f>SUM($Q$11:AA632)</f>
        <v>#DIV/0!</v>
      </c>
      <c r="AO632" s="315" t="e">
        <f>SUM($Q$11:AB632)</f>
        <v>#DIV/0!</v>
      </c>
      <c r="AP632" s="63"/>
      <c r="AQ632" s="63"/>
      <c r="AR632" s="63"/>
      <c r="AS632" s="63"/>
      <c r="AT632" s="63"/>
      <c r="AU632" s="63"/>
      <c r="AV632" s="63"/>
      <c r="AW632" s="63"/>
      <c r="AX632" s="138"/>
      <c r="AY632" s="138"/>
      <c r="AZ632" s="138"/>
      <c r="BA632" s="138"/>
      <c r="BB632" s="138"/>
      <c r="BC632" s="138"/>
      <c r="BD632" s="138"/>
      <c r="BE632" s="138"/>
      <c r="BF632" s="138"/>
      <c r="BG632" s="138"/>
      <c r="BH632" s="138"/>
      <c r="BI632" s="138"/>
      <c r="BJ632" s="138"/>
      <c r="BK632" s="138"/>
      <c r="BL632" s="138"/>
      <c r="BM632" s="7"/>
    </row>
    <row r="633" spans="1:66" s="52" customFormat="1" ht="20.100000000000001" customHeight="1" x14ac:dyDescent="0.25">
      <c r="A633" s="39"/>
      <c r="B633" s="65"/>
      <c r="C633" s="138"/>
      <c r="D633" s="63"/>
      <c r="E633" s="63"/>
      <c r="F633" s="63"/>
      <c r="G633" s="65" t="s">
        <v>234</v>
      </c>
      <c r="H633" s="74">
        <v>1</v>
      </c>
      <c r="I633" s="64" t="s">
        <v>53</v>
      </c>
      <c r="J633" s="64" t="s">
        <v>111</v>
      </c>
      <c r="K633" s="64" t="s">
        <v>133</v>
      </c>
      <c r="L633" s="65" t="s">
        <v>1083</v>
      </c>
      <c r="M633" s="63" t="s">
        <v>298</v>
      </c>
      <c r="N633" s="63" t="s">
        <v>318</v>
      </c>
      <c r="O633" s="63" t="s">
        <v>319</v>
      </c>
      <c r="P633" s="126" t="s">
        <v>14</v>
      </c>
      <c r="Q633" s="278">
        <v>0</v>
      </c>
      <c r="R633" s="278">
        <v>0</v>
      </c>
      <c r="S633" s="278">
        <v>0</v>
      </c>
      <c r="T633" s="278">
        <f t="shared" ref="T633:AB633" si="1981">+T632/T631</f>
        <v>0</v>
      </c>
      <c r="U633" s="278" t="e">
        <f t="shared" si="1981"/>
        <v>#DIV/0!</v>
      </c>
      <c r="V633" s="278" t="e">
        <f t="shared" si="1981"/>
        <v>#DIV/0!</v>
      </c>
      <c r="W633" s="278" t="e">
        <f t="shared" si="1981"/>
        <v>#DIV/0!</v>
      </c>
      <c r="X633" s="278">
        <f t="shared" si="1981"/>
        <v>0</v>
      </c>
      <c r="Y633" s="278" t="e">
        <f t="shared" si="1981"/>
        <v>#DIV/0!</v>
      </c>
      <c r="Z633" s="278" t="e">
        <f t="shared" si="1981"/>
        <v>#DIV/0!</v>
      </c>
      <c r="AA633" s="278" t="e">
        <f t="shared" si="1981"/>
        <v>#DIV/0!</v>
      </c>
      <c r="AB633" s="278">
        <f t="shared" si="1981"/>
        <v>0</v>
      </c>
      <c r="AC633" s="278">
        <f>+AC632/AC631</f>
        <v>0</v>
      </c>
      <c r="AD633" s="294">
        <f t="shared" si="1963"/>
        <v>0</v>
      </c>
      <c r="AE633" s="315">
        <f>SUM($Q$10:R633)</f>
        <v>55136.734717525083</v>
      </c>
      <c r="AF633" s="315">
        <f>SUM($Q$10:S633)</f>
        <v>93941.175062211798</v>
      </c>
      <c r="AG633" s="315" t="e">
        <f>SUM($Q$10:T633)</f>
        <v>#DIV/0!</v>
      </c>
      <c r="AH633" s="315" t="e">
        <f>SUM($Q$10:U633)</f>
        <v>#DIV/0!</v>
      </c>
      <c r="AI633" s="315" t="e">
        <f>SUM($Q$10:V633)</f>
        <v>#DIV/0!</v>
      </c>
      <c r="AJ633" s="315" t="e">
        <f>SUM($Q$10:W633)</f>
        <v>#DIV/0!</v>
      </c>
      <c r="AK633" s="315" t="e">
        <f>SUM($Q$10:X633)</f>
        <v>#DIV/0!</v>
      </c>
      <c r="AL633" s="315" t="e">
        <f>SUM($Q$10:Y633)</f>
        <v>#DIV/0!</v>
      </c>
      <c r="AM633" s="315" t="e">
        <f>SUM($Q$10:Z633)</f>
        <v>#DIV/0!</v>
      </c>
      <c r="AN633" s="315" t="e">
        <f>SUM($Q$10:AA633)</f>
        <v>#DIV/0!</v>
      </c>
      <c r="AO633" s="315" t="e">
        <f>SUM($Q$10:AB633)</f>
        <v>#DIV/0!</v>
      </c>
      <c r="AP633" s="63" t="s">
        <v>522</v>
      </c>
      <c r="AQ633" s="63" t="s">
        <v>522</v>
      </c>
      <c r="AR633" s="63" t="s">
        <v>522</v>
      </c>
      <c r="AS633" s="63" t="s">
        <v>522</v>
      </c>
      <c r="AT633" s="63" t="s">
        <v>522</v>
      </c>
      <c r="AU633" s="63" t="s">
        <v>522</v>
      </c>
      <c r="AV633" s="63"/>
      <c r="AW633" s="63"/>
      <c r="AX633" s="138"/>
      <c r="AY633" s="138"/>
      <c r="AZ633" s="138"/>
      <c r="BA633" s="138"/>
      <c r="BB633" s="138"/>
      <c r="BC633" s="138"/>
      <c r="BD633" s="138"/>
      <c r="BE633" s="138"/>
      <c r="BF633" s="138"/>
      <c r="BG633" s="138"/>
      <c r="BH633" s="138"/>
      <c r="BI633" s="138"/>
      <c r="BJ633" s="138"/>
      <c r="BK633" s="138"/>
      <c r="BL633" s="138"/>
      <c r="BM633" s="7"/>
    </row>
    <row r="634" spans="1:66" ht="20.100000000000001" customHeight="1" x14ac:dyDescent="0.25">
      <c r="A634" s="147"/>
      <c r="B634" s="65" t="s">
        <v>100</v>
      </c>
      <c r="C634" s="63"/>
      <c r="D634" s="63">
        <f>+D631+1</f>
        <v>209</v>
      </c>
      <c r="E634" s="63">
        <v>27</v>
      </c>
      <c r="F634" s="63">
        <v>29</v>
      </c>
      <c r="G634" s="65" t="s">
        <v>234</v>
      </c>
      <c r="H634" s="74">
        <v>1</v>
      </c>
      <c r="I634" s="64" t="s">
        <v>53</v>
      </c>
      <c r="J634" s="64" t="s">
        <v>111</v>
      </c>
      <c r="K634" s="64" t="s">
        <v>133</v>
      </c>
      <c r="L634" s="65" t="s">
        <v>1083</v>
      </c>
      <c r="M634" s="63" t="s">
        <v>298</v>
      </c>
      <c r="N634" s="63" t="s">
        <v>332</v>
      </c>
      <c r="O634" s="63" t="s">
        <v>333</v>
      </c>
      <c r="P634" s="126" t="s">
        <v>12</v>
      </c>
      <c r="Q634" s="72">
        <v>0</v>
      </c>
      <c r="R634" s="72">
        <v>0</v>
      </c>
      <c r="S634" s="72">
        <v>0</v>
      </c>
      <c r="T634" s="72">
        <v>1</v>
      </c>
      <c r="U634" s="72"/>
      <c r="V634" s="72"/>
      <c r="W634" s="72"/>
      <c r="X634" s="72">
        <v>1</v>
      </c>
      <c r="Y634" s="72"/>
      <c r="Z634" s="372"/>
      <c r="AA634" s="72"/>
      <c r="AB634" s="72">
        <v>1</v>
      </c>
      <c r="AC634" s="262">
        <f>SUM(Q634:AB634)</f>
        <v>3</v>
      </c>
      <c r="AD634" s="294">
        <f t="shared" si="1963"/>
        <v>0</v>
      </c>
      <c r="AE634" s="315">
        <f>SUM($Q$10:R634)</f>
        <v>55136.734717525083</v>
      </c>
      <c r="AF634" s="315">
        <f>SUM($Q$10:S634)</f>
        <v>93941.175062211798</v>
      </c>
      <c r="AG634" s="315" t="e">
        <f>SUM($Q$10:T634)</f>
        <v>#DIV/0!</v>
      </c>
      <c r="AH634" s="315" t="e">
        <f>SUM($Q$10:U634)</f>
        <v>#DIV/0!</v>
      </c>
      <c r="AI634" s="315" t="e">
        <f>SUM($Q$10:V634)</f>
        <v>#DIV/0!</v>
      </c>
      <c r="AJ634" s="315" t="e">
        <f>SUM($Q$10:W634)</f>
        <v>#DIV/0!</v>
      </c>
      <c r="AK634" s="315" t="e">
        <f>SUM($Q$10:X634)</f>
        <v>#DIV/0!</v>
      </c>
      <c r="AL634" s="315" t="e">
        <f>SUM($Q$10:Y634)</f>
        <v>#DIV/0!</v>
      </c>
      <c r="AM634" s="315" t="e">
        <f>SUM($Q$10:Z634)</f>
        <v>#DIV/0!</v>
      </c>
      <c r="AN634" s="315" t="e">
        <f>SUM($Q$10:AA634)</f>
        <v>#DIV/0!</v>
      </c>
      <c r="AO634" s="315" t="e">
        <f>SUM($Q$10:AB634)</f>
        <v>#DIV/0!</v>
      </c>
      <c r="AP634" s="63"/>
      <c r="AQ634" s="63"/>
      <c r="AR634" s="63"/>
      <c r="AS634" s="63"/>
      <c r="AT634" s="63"/>
      <c r="AU634" s="63"/>
      <c r="AV634" s="63"/>
      <c r="AW634" s="63"/>
      <c r="AX634" s="138"/>
      <c r="AY634" s="138"/>
      <c r="AZ634" s="138"/>
      <c r="BA634" s="138"/>
      <c r="BB634" s="138"/>
      <c r="BC634" s="138"/>
      <c r="BD634" s="138"/>
      <c r="BE634" s="138"/>
      <c r="BF634" s="138"/>
      <c r="BG634" s="138"/>
      <c r="BH634" s="138"/>
      <c r="BI634" s="138"/>
      <c r="BJ634" s="138"/>
      <c r="BK634" s="138"/>
      <c r="BL634" s="138"/>
      <c r="BM634" s="7"/>
      <c r="BN634" s="26"/>
    </row>
    <row r="635" spans="1:66" s="52" customFormat="1" ht="39.75" customHeight="1" x14ac:dyDescent="0.25">
      <c r="A635" s="147"/>
      <c r="B635" s="65"/>
      <c r="C635" s="63"/>
      <c r="D635" s="63"/>
      <c r="E635" s="63"/>
      <c r="F635" s="63"/>
      <c r="G635" s="65" t="s">
        <v>234</v>
      </c>
      <c r="H635" s="74"/>
      <c r="I635" s="64"/>
      <c r="J635" s="64"/>
      <c r="K635" s="64" t="s">
        <v>133</v>
      </c>
      <c r="L635" s="65" t="s">
        <v>1083</v>
      </c>
      <c r="M635" s="63" t="s">
        <v>298</v>
      </c>
      <c r="N635" s="63" t="s">
        <v>332</v>
      </c>
      <c r="O635" s="63" t="s">
        <v>333</v>
      </c>
      <c r="P635" s="126" t="s">
        <v>13</v>
      </c>
      <c r="Q635" s="72">
        <v>0</v>
      </c>
      <c r="R635" s="72">
        <v>0</v>
      </c>
      <c r="S635" s="72">
        <v>0</v>
      </c>
      <c r="T635" s="124"/>
      <c r="U635" s="124"/>
      <c r="V635" s="124"/>
      <c r="W635" s="124"/>
      <c r="X635" s="124"/>
      <c r="Y635" s="124"/>
      <c r="Z635" s="367"/>
      <c r="AA635" s="124"/>
      <c r="AB635" s="124"/>
      <c r="AC635" s="262">
        <f>SUM(Q635:AB635)</f>
        <v>0</v>
      </c>
      <c r="AD635" s="294">
        <f t="shared" si="1963"/>
        <v>0</v>
      </c>
      <c r="AE635" s="315">
        <f>SUM($Q$11:R635)</f>
        <v>55136.734717525083</v>
      </c>
      <c r="AF635" s="315">
        <f>SUM($Q$11:S635)</f>
        <v>93941.175062211798</v>
      </c>
      <c r="AG635" s="315" t="e">
        <f>SUM($Q$11:T635)</f>
        <v>#DIV/0!</v>
      </c>
      <c r="AH635" s="315" t="e">
        <f>SUM($Q$11:U635)</f>
        <v>#DIV/0!</v>
      </c>
      <c r="AI635" s="315" t="e">
        <f>SUM($Q$11:V635)</f>
        <v>#DIV/0!</v>
      </c>
      <c r="AJ635" s="315" t="e">
        <f>SUM($Q$11:W635)</f>
        <v>#DIV/0!</v>
      </c>
      <c r="AK635" s="315" t="e">
        <f>SUM($Q$11:X635)</f>
        <v>#DIV/0!</v>
      </c>
      <c r="AL635" s="315" t="e">
        <f>SUM($Q$11:Y635)</f>
        <v>#DIV/0!</v>
      </c>
      <c r="AM635" s="315" t="e">
        <f>SUM($Q$11:Z635)</f>
        <v>#DIV/0!</v>
      </c>
      <c r="AN635" s="315" t="e">
        <f>SUM($Q$11:AA635)</f>
        <v>#DIV/0!</v>
      </c>
      <c r="AO635" s="315" t="e">
        <f>SUM($Q$11:AB635)</f>
        <v>#DIV/0!</v>
      </c>
      <c r="AP635" s="63" t="s">
        <v>556</v>
      </c>
      <c r="AQ635" s="63" t="s">
        <v>559</v>
      </c>
      <c r="AR635" s="63" t="s">
        <v>556</v>
      </c>
      <c r="AS635" s="63" t="s">
        <v>559</v>
      </c>
      <c r="AT635" s="63" t="s">
        <v>556</v>
      </c>
      <c r="AU635" s="63" t="s">
        <v>559</v>
      </c>
      <c r="AV635" s="63"/>
      <c r="AW635" s="63"/>
      <c r="AX635" s="138"/>
      <c r="AY635" s="138"/>
      <c r="AZ635" s="138"/>
      <c r="BA635" s="138"/>
      <c r="BB635" s="138"/>
      <c r="BC635" s="138"/>
      <c r="BD635" s="138"/>
      <c r="BE635" s="138"/>
      <c r="BF635" s="138"/>
      <c r="BG635" s="138"/>
      <c r="BH635" s="138"/>
      <c r="BI635" s="138"/>
      <c r="BJ635" s="138"/>
      <c r="BK635" s="138"/>
      <c r="BL635" s="138"/>
      <c r="BM635" s="7"/>
    </row>
    <row r="636" spans="1:66" s="52" customFormat="1" ht="20.100000000000001" customHeight="1" x14ac:dyDescent="0.25">
      <c r="A636" s="147"/>
      <c r="B636" s="65"/>
      <c r="C636" s="63"/>
      <c r="D636" s="63"/>
      <c r="E636" s="63"/>
      <c r="F636" s="63"/>
      <c r="G636" s="65" t="s">
        <v>234</v>
      </c>
      <c r="H636" s="74"/>
      <c r="I636" s="64"/>
      <c r="J636" s="64"/>
      <c r="K636" s="64" t="s">
        <v>133</v>
      </c>
      <c r="L636" s="65" t="s">
        <v>1083</v>
      </c>
      <c r="M636" s="63" t="s">
        <v>298</v>
      </c>
      <c r="N636" s="63" t="s">
        <v>332</v>
      </c>
      <c r="O636" s="63" t="s">
        <v>333</v>
      </c>
      <c r="P636" s="126" t="s">
        <v>14</v>
      </c>
      <c r="Q636" s="278">
        <v>0</v>
      </c>
      <c r="R636" s="278">
        <v>0</v>
      </c>
      <c r="S636" s="278">
        <v>0</v>
      </c>
      <c r="T636" s="278">
        <f t="shared" ref="T636:AB636" si="1982">+T635/T634</f>
        <v>0</v>
      </c>
      <c r="U636" s="278" t="e">
        <f t="shared" si="1982"/>
        <v>#DIV/0!</v>
      </c>
      <c r="V636" s="278" t="e">
        <f t="shared" si="1982"/>
        <v>#DIV/0!</v>
      </c>
      <c r="W636" s="278" t="e">
        <f t="shared" si="1982"/>
        <v>#DIV/0!</v>
      </c>
      <c r="X636" s="278">
        <f t="shared" si="1982"/>
        <v>0</v>
      </c>
      <c r="Y636" s="278" t="e">
        <f t="shared" si="1982"/>
        <v>#DIV/0!</v>
      </c>
      <c r="Z636" s="278" t="e">
        <f t="shared" si="1982"/>
        <v>#DIV/0!</v>
      </c>
      <c r="AA636" s="278" t="e">
        <f t="shared" si="1982"/>
        <v>#DIV/0!</v>
      </c>
      <c r="AB636" s="278">
        <f t="shared" si="1982"/>
        <v>0</v>
      </c>
      <c r="AC636" s="278">
        <f>+AC635/AC634</f>
        <v>0</v>
      </c>
      <c r="AD636" s="294">
        <f t="shared" si="1963"/>
        <v>0</v>
      </c>
      <c r="AE636" s="315">
        <f>SUM($Q$10:R636)</f>
        <v>55136.734717525083</v>
      </c>
      <c r="AF636" s="315">
        <f>SUM($Q$10:S636)</f>
        <v>93941.175062211798</v>
      </c>
      <c r="AG636" s="315" t="e">
        <f>SUM($Q$10:T636)</f>
        <v>#DIV/0!</v>
      </c>
      <c r="AH636" s="315" t="e">
        <f>SUM($Q$10:U636)</f>
        <v>#DIV/0!</v>
      </c>
      <c r="AI636" s="315" t="e">
        <f>SUM($Q$10:V636)</f>
        <v>#DIV/0!</v>
      </c>
      <c r="AJ636" s="315" t="e">
        <f>SUM($Q$10:W636)</f>
        <v>#DIV/0!</v>
      </c>
      <c r="AK636" s="315" t="e">
        <f>SUM($Q$10:X636)</f>
        <v>#DIV/0!</v>
      </c>
      <c r="AL636" s="315" t="e">
        <f>SUM($Q$10:Y636)</f>
        <v>#DIV/0!</v>
      </c>
      <c r="AM636" s="315" t="e">
        <f>SUM($Q$10:Z636)</f>
        <v>#DIV/0!</v>
      </c>
      <c r="AN636" s="315" t="e">
        <f>SUM($Q$10:AA636)</f>
        <v>#DIV/0!</v>
      </c>
      <c r="AO636" s="315" t="e">
        <f>SUM($Q$10:AB636)</f>
        <v>#DIV/0!</v>
      </c>
      <c r="AP636" s="63"/>
      <c r="AQ636" s="63"/>
      <c r="AR636" s="63"/>
      <c r="AS636" s="63"/>
      <c r="AT636" s="63"/>
      <c r="AU636" s="63"/>
      <c r="AV636" s="63"/>
      <c r="AW636" s="63"/>
      <c r="AX636" s="138"/>
      <c r="AY636" s="138"/>
      <c r="AZ636" s="138"/>
      <c r="BA636" s="138"/>
      <c r="BB636" s="138"/>
      <c r="BC636" s="138"/>
      <c r="BD636" s="138"/>
      <c r="BE636" s="138"/>
      <c r="BF636" s="138"/>
      <c r="BG636" s="138"/>
      <c r="BH636" s="138"/>
      <c r="BI636" s="138"/>
      <c r="BJ636" s="138"/>
      <c r="BK636" s="138"/>
      <c r="BL636" s="138"/>
      <c r="BM636" s="7"/>
    </row>
    <row r="637" spans="1:66" ht="20.100000000000001" customHeight="1" x14ac:dyDescent="0.25">
      <c r="A637" s="39"/>
      <c r="B637" s="65" t="s">
        <v>100</v>
      </c>
      <c r="C637" s="138"/>
      <c r="D637" s="63">
        <f>+D634+1</f>
        <v>210</v>
      </c>
      <c r="E637" s="63">
        <v>28</v>
      </c>
      <c r="F637" s="63">
        <v>9</v>
      </c>
      <c r="G637" s="65" t="s">
        <v>234</v>
      </c>
      <c r="H637" s="74">
        <v>1</v>
      </c>
      <c r="I637" s="64" t="s">
        <v>53</v>
      </c>
      <c r="J637" s="64" t="s">
        <v>111</v>
      </c>
      <c r="K637" s="64" t="s">
        <v>133</v>
      </c>
      <c r="L637" s="65" t="s">
        <v>1083</v>
      </c>
      <c r="M637" s="63" t="s">
        <v>297</v>
      </c>
      <c r="N637" s="63" t="s">
        <v>316</v>
      </c>
      <c r="O637" s="63" t="s">
        <v>372</v>
      </c>
      <c r="P637" s="126" t="s">
        <v>12</v>
      </c>
      <c r="Q637" s="262">
        <v>0</v>
      </c>
      <c r="R637" s="262">
        <v>0</v>
      </c>
      <c r="S637" s="262">
        <v>0</v>
      </c>
      <c r="T637" s="125">
        <v>0.33333332999999998</v>
      </c>
      <c r="U637" s="125"/>
      <c r="V637" s="125"/>
      <c r="W637" s="125"/>
      <c r="X637" s="125">
        <v>0.33333333329999998</v>
      </c>
      <c r="Y637" s="125"/>
      <c r="Z637" s="129"/>
      <c r="AA637" s="125"/>
      <c r="AB637" s="125">
        <v>0.33333333332999998</v>
      </c>
      <c r="AC637" s="295">
        <f>SUM(Q637:AB637)</f>
        <v>0.99999999662999994</v>
      </c>
      <c r="AD637" s="294">
        <f t="shared" si="1963"/>
        <v>0</v>
      </c>
      <c r="AE637" s="315">
        <f>SUM($Q$10:R637)</f>
        <v>55136.734717525083</v>
      </c>
      <c r="AF637" s="315">
        <f>SUM($Q$10:S637)</f>
        <v>93941.175062211798</v>
      </c>
      <c r="AG637" s="315" t="e">
        <f>SUM($Q$10:T637)</f>
        <v>#DIV/0!</v>
      </c>
      <c r="AH637" s="315" t="e">
        <f>SUM($Q$10:U637)</f>
        <v>#DIV/0!</v>
      </c>
      <c r="AI637" s="315" t="e">
        <f>SUM($Q$10:V637)</f>
        <v>#DIV/0!</v>
      </c>
      <c r="AJ637" s="315" t="e">
        <f>SUM($Q$10:W637)</f>
        <v>#DIV/0!</v>
      </c>
      <c r="AK637" s="315" t="e">
        <f>SUM($Q$10:X637)</f>
        <v>#DIV/0!</v>
      </c>
      <c r="AL637" s="315" t="e">
        <f>SUM($Q$10:Y637)</f>
        <v>#DIV/0!</v>
      </c>
      <c r="AM637" s="315" t="e">
        <f>SUM($Q$10:Z637)</f>
        <v>#DIV/0!</v>
      </c>
      <c r="AN637" s="315" t="e">
        <f>SUM($Q$10:AA637)</f>
        <v>#DIV/0!</v>
      </c>
      <c r="AO637" s="315" t="e">
        <f>SUM($Q$10:AB637)</f>
        <v>#DIV/0!</v>
      </c>
      <c r="AP637" s="63"/>
      <c r="AQ637" s="63"/>
      <c r="AR637" s="63"/>
      <c r="AS637" s="63"/>
      <c r="AT637" s="63"/>
      <c r="AU637" s="63"/>
      <c r="AV637" s="63"/>
      <c r="AW637" s="63"/>
      <c r="AX637" s="138"/>
      <c r="AY637" s="138"/>
      <c r="AZ637" s="138"/>
      <c r="BA637" s="138"/>
      <c r="BB637" s="138"/>
      <c r="BC637" s="138"/>
      <c r="BD637" s="138"/>
      <c r="BE637" s="138"/>
      <c r="BF637" s="138"/>
      <c r="BG637" s="138"/>
      <c r="BH637" s="138"/>
      <c r="BI637" s="138"/>
      <c r="BJ637" s="138"/>
      <c r="BK637" s="138"/>
      <c r="BL637" s="138"/>
      <c r="BM637" s="7"/>
      <c r="BN637" s="26"/>
    </row>
    <row r="638" spans="1:66" s="52" customFormat="1" ht="20.100000000000001" customHeight="1" x14ac:dyDescent="0.25">
      <c r="A638" s="39"/>
      <c r="B638" s="65"/>
      <c r="C638" s="138"/>
      <c r="D638" s="63"/>
      <c r="E638" s="63"/>
      <c r="F638" s="63"/>
      <c r="G638" s="65" t="s">
        <v>234</v>
      </c>
      <c r="H638" s="74"/>
      <c r="I638" s="64"/>
      <c r="J638" s="64"/>
      <c r="K638" s="64" t="s">
        <v>133</v>
      </c>
      <c r="L638" s="65" t="s">
        <v>1083</v>
      </c>
      <c r="M638" s="63" t="s">
        <v>297</v>
      </c>
      <c r="N638" s="63" t="s">
        <v>316</v>
      </c>
      <c r="O638" s="63" t="s">
        <v>372</v>
      </c>
      <c r="P638" s="126" t="s">
        <v>13</v>
      </c>
      <c r="Q638" s="262">
        <v>0</v>
      </c>
      <c r="R638" s="262">
        <v>0</v>
      </c>
      <c r="S638" s="262">
        <v>0</v>
      </c>
      <c r="T638" s="124"/>
      <c r="U638" s="124"/>
      <c r="V638" s="124"/>
      <c r="W638" s="124"/>
      <c r="X638" s="124"/>
      <c r="Y638" s="124"/>
      <c r="Z638" s="367"/>
      <c r="AA638" s="124"/>
      <c r="AB638" s="124"/>
      <c r="AC638" s="295">
        <f>SUM(Q638:AB638)</f>
        <v>0</v>
      </c>
      <c r="AD638" s="294">
        <f t="shared" si="1963"/>
        <v>0</v>
      </c>
      <c r="AE638" s="315">
        <f>SUM($Q$11:R638)</f>
        <v>55136.734717525083</v>
      </c>
      <c r="AF638" s="315">
        <f>SUM($Q$11:S638)</f>
        <v>93941.175062211798</v>
      </c>
      <c r="AG638" s="315" t="e">
        <f>SUM($Q$11:T638)</f>
        <v>#DIV/0!</v>
      </c>
      <c r="AH638" s="315" t="e">
        <f>SUM($Q$11:U638)</f>
        <v>#DIV/0!</v>
      </c>
      <c r="AI638" s="315" t="e">
        <f>SUM($Q$11:V638)</f>
        <v>#DIV/0!</v>
      </c>
      <c r="AJ638" s="315" t="e">
        <f>SUM($Q$11:W638)</f>
        <v>#DIV/0!</v>
      </c>
      <c r="AK638" s="315" t="e">
        <f>SUM($Q$11:X638)</f>
        <v>#DIV/0!</v>
      </c>
      <c r="AL638" s="315" t="e">
        <f>SUM($Q$11:Y638)</f>
        <v>#DIV/0!</v>
      </c>
      <c r="AM638" s="315" t="e">
        <f>SUM($Q$11:Z638)</f>
        <v>#DIV/0!</v>
      </c>
      <c r="AN638" s="315" t="e">
        <f>SUM($Q$11:AA638)</f>
        <v>#DIV/0!</v>
      </c>
      <c r="AO638" s="315" t="e">
        <f>SUM($Q$11:AB638)</f>
        <v>#DIV/0!</v>
      </c>
      <c r="AP638" s="63"/>
      <c r="AQ638" s="63"/>
      <c r="AR638" s="63"/>
      <c r="AS638" s="63"/>
      <c r="AT638" s="63"/>
      <c r="AU638" s="63"/>
      <c r="AV638" s="63"/>
      <c r="AW638" s="63"/>
      <c r="AX638" s="138"/>
      <c r="AY638" s="138"/>
      <c r="AZ638" s="138"/>
      <c r="BA638" s="138"/>
      <c r="BB638" s="138"/>
      <c r="BC638" s="138"/>
      <c r="BD638" s="138"/>
      <c r="BE638" s="138"/>
      <c r="BF638" s="138"/>
      <c r="BG638" s="138"/>
      <c r="BH638" s="138"/>
      <c r="BI638" s="138"/>
      <c r="BJ638" s="138"/>
      <c r="BK638" s="138"/>
      <c r="BL638" s="138"/>
      <c r="BM638" s="7"/>
    </row>
    <row r="639" spans="1:66" s="52" customFormat="1" ht="20.100000000000001" customHeight="1" x14ac:dyDescent="0.25">
      <c r="A639" s="39"/>
      <c r="B639" s="65"/>
      <c r="C639" s="138"/>
      <c r="D639" s="63"/>
      <c r="E639" s="63"/>
      <c r="F639" s="63"/>
      <c r="G639" s="65" t="s">
        <v>234</v>
      </c>
      <c r="H639" s="74"/>
      <c r="I639" s="64"/>
      <c r="J639" s="64"/>
      <c r="K639" s="64" t="s">
        <v>133</v>
      </c>
      <c r="L639" s="65" t="s">
        <v>1083</v>
      </c>
      <c r="M639" s="63" t="s">
        <v>297</v>
      </c>
      <c r="N639" s="63" t="s">
        <v>316</v>
      </c>
      <c r="O639" s="63" t="s">
        <v>372</v>
      </c>
      <c r="P639" s="126" t="s">
        <v>14</v>
      </c>
      <c r="Q639" s="278">
        <v>0</v>
      </c>
      <c r="R639" s="278">
        <v>0</v>
      </c>
      <c r="S639" s="278">
        <v>0</v>
      </c>
      <c r="T639" s="278">
        <f t="shared" ref="T639:AB639" si="1983">+T638/T637</f>
        <v>0</v>
      </c>
      <c r="U639" s="278" t="e">
        <f t="shared" si="1983"/>
        <v>#DIV/0!</v>
      </c>
      <c r="V639" s="278" t="e">
        <f t="shared" si="1983"/>
        <v>#DIV/0!</v>
      </c>
      <c r="W639" s="278" t="e">
        <f t="shared" si="1983"/>
        <v>#DIV/0!</v>
      </c>
      <c r="X639" s="278">
        <f t="shared" si="1983"/>
        <v>0</v>
      </c>
      <c r="Y639" s="278" t="e">
        <f t="shared" si="1983"/>
        <v>#DIV/0!</v>
      </c>
      <c r="Z639" s="278" t="e">
        <f t="shared" si="1983"/>
        <v>#DIV/0!</v>
      </c>
      <c r="AA639" s="278" t="e">
        <f t="shared" si="1983"/>
        <v>#DIV/0!</v>
      </c>
      <c r="AB639" s="278">
        <f t="shared" si="1983"/>
        <v>0</v>
      </c>
      <c r="AC639" s="278">
        <f>+AC638/AC637</f>
        <v>0</v>
      </c>
      <c r="AD639" s="294">
        <f t="shared" si="1963"/>
        <v>0</v>
      </c>
      <c r="AE639" s="315">
        <f>SUM($Q$10:R639)</f>
        <v>55136.734717525083</v>
      </c>
      <c r="AF639" s="315">
        <f>SUM($Q$10:S639)</f>
        <v>93941.175062211798</v>
      </c>
      <c r="AG639" s="315" t="e">
        <f>SUM($Q$10:T639)</f>
        <v>#DIV/0!</v>
      </c>
      <c r="AH639" s="315" t="e">
        <f>SUM($Q$10:U639)</f>
        <v>#DIV/0!</v>
      </c>
      <c r="AI639" s="315" t="e">
        <f>SUM($Q$10:V639)</f>
        <v>#DIV/0!</v>
      </c>
      <c r="AJ639" s="315" t="e">
        <f>SUM($Q$10:W639)</f>
        <v>#DIV/0!</v>
      </c>
      <c r="AK639" s="315" t="e">
        <f>SUM($Q$10:X639)</f>
        <v>#DIV/0!</v>
      </c>
      <c r="AL639" s="315" t="e">
        <f>SUM($Q$10:Y639)</f>
        <v>#DIV/0!</v>
      </c>
      <c r="AM639" s="315" t="e">
        <f>SUM($Q$10:Z639)</f>
        <v>#DIV/0!</v>
      </c>
      <c r="AN639" s="315" t="e">
        <f>SUM($Q$10:AA639)</f>
        <v>#DIV/0!</v>
      </c>
      <c r="AO639" s="315" t="e">
        <f>SUM($Q$10:AB639)</f>
        <v>#DIV/0!</v>
      </c>
      <c r="AP639" s="63"/>
      <c r="AQ639" s="63"/>
      <c r="AR639" s="63"/>
      <c r="AS639" s="63"/>
      <c r="AT639" s="63"/>
      <c r="AU639" s="63"/>
      <c r="AV639" s="63"/>
      <c r="AW639" s="63"/>
      <c r="AX639" s="138"/>
      <c r="AY639" s="138"/>
      <c r="AZ639" s="138"/>
      <c r="BA639" s="138"/>
      <c r="BB639" s="138"/>
      <c r="BC639" s="138"/>
      <c r="BD639" s="138"/>
      <c r="BE639" s="138"/>
      <c r="BF639" s="138"/>
      <c r="BG639" s="138"/>
      <c r="BH639" s="138"/>
      <c r="BI639" s="138"/>
      <c r="BJ639" s="138"/>
      <c r="BK639" s="138"/>
      <c r="BL639" s="138"/>
      <c r="BM639" s="7"/>
    </row>
    <row r="640" spans="1:66" ht="20.100000000000001" customHeight="1" x14ac:dyDescent="0.25">
      <c r="A640" s="39"/>
      <c r="B640" s="65" t="s">
        <v>100</v>
      </c>
      <c r="C640" s="138"/>
      <c r="D640" s="63">
        <f>+D637+1</f>
        <v>211</v>
      </c>
      <c r="E640" s="63">
        <v>29</v>
      </c>
      <c r="F640" s="63">
        <v>13</v>
      </c>
      <c r="G640" s="65" t="s">
        <v>234</v>
      </c>
      <c r="H640" s="74">
        <v>1</v>
      </c>
      <c r="I640" s="64" t="s">
        <v>53</v>
      </c>
      <c r="J640" s="64" t="s">
        <v>111</v>
      </c>
      <c r="K640" s="64" t="s">
        <v>133</v>
      </c>
      <c r="L640" s="65" t="s">
        <v>1191</v>
      </c>
      <c r="M640" s="63" t="s">
        <v>300</v>
      </c>
      <c r="N640" s="63" t="s">
        <v>336</v>
      </c>
      <c r="O640" s="63" t="s">
        <v>358</v>
      </c>
      <c r="P640" s="126" t="s">
        <v>12</v>
      </c>
      <c r="Q640" s="125">
        <v>0</v>
      </c>
      <c r="R640" s="125">
        <v>0</v>
      </c>
      <c r="S640" s="125">
        <v>0</v>
      </c>
      <c r="T640" s="125">
        <v>0.33329999999999999</v>
      </c>
      <c r="U640" s="125">
        <v>0</v>
      </c>
      <c r="V640" s="125">
        <v>0</v>
      </c>
      <c r="W640" s="125">
        <v>0</v>
      </c>
      <c r="X640" s="125">
        <v>0.33329999999999999</v>
      </c>
      <c r="Y640" s="125">
        <v>0</v>
      </c>
      <c r="Z640" s="125">
        <v>0</v>
      </c>
      <c r="AA640" s="125">
        <v>0</v>
      </c>
      <c r="AB640" s="125">
        <v>0.33339999999999997</v>
      </c>
      <c r="AC640" s="295">
        <f>SUM(Q640:AB640)</f>
        <v>1</v>
      </c>
      <c r="AD640" s="294">
        <f t="shared" si="1963"/>
        <v>0</v>
      </c>
      <c r="AE640" s="315">
        <f>SUM($Q$10:R640)</f>
        <v>55136.734717525083</v>
      </c>
      <c r="AF640" s="315">
        <f>SUM($Q$10:S640)</f>
        <v>93941.175062211798</v>
      </c>
      <c r="AG640" s="315" t="e">
        <f>SUM($Q$10:T640)</f>
        <v>#DIV/0!</v>
      </c>
      <c r="AH640" s="315" t="e">
        <f>SUM($Q$10:U640)</f>
        <v>#DIV/0!</v>
      </c>
      <c r="AI640" s="315" t="e">
        <f>SUM($Q$10:V640)</f>
        <v>#DIV/0!</v>
      </c>
      <c r="AJ640" s="315" t="e">
        <f>SUM($Q$10:W640)</f>
        <v>#DIV/0!</v>
      </c>
      <c r="AK640" s="315" t="e">
        <f>SUM($Q$10:X640)</f>
        <v>#DIV/0!</v>
      </c>
      <c r="AL640" s="315" t="e">
        <f>SUM($Q$10:Y640)</f>
        <v>#DIV/0!</v>
      </c>
      <c r="AM640" s="315" t="e">
        <f>SUM($Q$10:Z640)</f>
        <v>#DIV/0!</v>
      </c>
      <c r="AN640" s="315" t="e">
        <f>SUM($Q$10:AA640)</f>
        <v>#DIV/0!</v>
      </c>
      <c r="AO640" s="315" t="e">
        <f>SUM($Q$10:AB640)</f>
        <v>#DIV/0!</v>
      </c>
      <c r="AP640" s="63"/>
      <c r="AQ640" s="63"/>
      <c r="AR640" s="63"/>
      <c r="AS640" s="63"/>
      <c r="AT640" s="63"/>
      <c r="AU640" s="63"/>
      <c r="AV640" s="63"/>
      <c r="AW640" s="63"/>
      <c r="AX640" s="138"/>
      <c r="AY640" s="138"/>
      <c r="AZ640" s="138"/>
      <c r="BA640" s="138"/>
      <c r="BB640" s="138"/>
      <c r="BC640" s="138"/>
      <c r="BD640" s="138"/>
      <c r="BE640" s="138"/>
      <c r="BF640" s="138"/>
      <c r="BG640" s="138"/>
      <c r="BH640" s="138"/>
      <c r="BI640" s="138"/>
      <c r="BJ640" s="138"/>
      <c r="BK640" s="138"/>
      <c r="BL640" s="138"/>
      <c r="BM640" s="7"/>
      <c r="BN640" s="26"/>
    </row>
    <row r="641" spans="1:66" s="52" customFormat="1" ht="20.100000000000001" customHeight="1" x14ac:dyDescent="0.25">
      <c r="A641" s="39"/>
      <c r="B641" s="65"/>
      <c r="C641" s="138"/>
      <c r="D641" s="63"/>
      <c r="E641" s="63"/>
      <c r="F641" s="63"/>
      <c r="G641" s="65" t="s">
        <v>234</v>
      </c>
      <c r="H641" s="74"/>
      <c r="I641" s="64"/>
      <c r="J641" s="64"/>
      <c r="K641" s="64" t="s">
        <v>133</v>
      </c>
      <c r="L641" s="65" t="s">
        <v>1191</v>
      </c>
      <c r="M641" s="63" t="s">
        <v>300</v>
      </c>
      <c r="N641" s="63" t="s">
        <v>336</v>
      </c>
      <c r="O641" s="63" t="s">
        <v>358</v>
      </c>
      <c r="P641" s="126" t="s">
        <v>13</v>
      </c>
      <c r="Q641" s="125">
        <v>0</v>
      </c>
      <c r="R641" s="125">
        <v>0</v>
      </c>
      <c r="S641" s="125">
        <v>0</v>
      </c>
      <c r="T641" s="124"/>
      <c r="U641" s="124"/>
      <c r="V641" s="124"/>
      <c r="W641" s="124"/>
      <c r="X641" s="124"/>
      <c r="Y641" s="124"/>
      <c r="Z641" s="367"/>
      <c r="AA641" s="124"/>
      <c r="AB641" s="124"/>
      <c r="AC641" s="296">
        <f>SUM(Q641:AB641)</f>
        <v>0</v>
      </c>
      <c r="AD641" s="294">
        <f t="shared" si="1963"/>
        <v>0</v>
      </c>
      <c r="AE641" s="315">
        <f>SUM($Q$11:R641)</f>
        <v>55136.734717525083</v>
      </c>
      <c r="AF641" s="315">
        <f>SUM($Q$11:S641)</f>
        <v>93941.175062211798</v>
      </c>
      <c r="AG641" s="315" t="e">
        <f>SUM($Q$11:T641)</f>
        <v>#DIV/0!</v>
      </c>
      <c r="AH641" s="315" t="e">
        <f>SUM($Q$11:U641)</f>
        <v>#DIV/0!</v>
      </c>
      <c r="AI641" s="315" t="e">
        <f>SUM($Q$11:V641)</f>
        <v>#DIV/0!</v>
      </c>
      <c r="AJ641" s="315" t="e">
        <f>SUM($Q$11:W641)</f>
        <v>#DIV/0!</v>
      </c>
      <c r="AK641" s="315" t="e">
        <f>SUM($Q$11:X641)</f>
        <v>#DIV/0!</v>
      </c>
      <c r="AL641" s="315" t="e">
        <f>SUM($Q$11:Y641)</f>
        <v>#DIV/0!</v>
      </c>
      <c r="AM641" s="315" t="e">
        <f>SUM($Q$11:Z641)</f>
        <v>#DIV/0!</v>
      </c>
      <c r="AN641" s="315" t="e">
        <f>SUM($Q$11:AA641)</f>
        <v>#DIV/0!</v>
      </c>
      <c r="AO641" s="315" t="e">
        <f>SUM($Q$11:AB641)</f>
        <v>#DIV/0!</v>
      </c>
      <c r="AP641" s="63" t="s">
        <v>522</v>
      </c>
      <c r="AQ641" s="63" t="s">
        <v>721</v>
      </c>
      <c r="AR641" s="63" t="s">
        <v>522</v>
      </c>
      <c r="AS641" s="63" t="s">
        <v>721</v>
      </c>
      <c r="AT641" s="63" t="s">
        <v>522</v>
      </c>
      <c r="AU641" s="63" t="s">
        <v>721</v>
      </c>
      <c r="AV641" s="63"/>
      <c r="AW641" s="63"/>
      <c r="AX641" s="138"/>
      <c r="AY641" s="138"/>
      <c r="AZ641" s="138"/>
      <c r="BA641" s="138"/>
      <c r="BB641" s="138"/>
      <c r="BC641" s="138"/>
      <c r="BD641" s="138"/>
      <c r="BE641" s="138"/>
      <c r="BF641" s="138"/>
      <c r="BG641" s="138"/>
      <c r="BH641" s="138"/>
      <c r="BI641" s="138"/>
      <c r="BJ641" s="138"/>
      <c r="BK641" s="138"/>
      <c r="BL641" s="138"/>
      <c r="BM641" s="7"/>
    </row>
    <row r="642" spans="1:66" s="52" customFormat="1" ht="20.100000000000001" customHeight="1" x14ac:dyDescent="0.25">
      <c r="A642" s="39"/>
      <c r="B642" s="65"/>
      <c r="C642" s="138"/>
      <c r="D642" s="63"/>
      <c r="E642" s="63"/>
      <c r="F642" s="63"/>
      <c r="G642" s="65" t="s">
        <v>234</v>
      </c>
      <c r="H642" s="74"/>
      <c r="I642" s="64"/>
      <c r="J642" s="64"/>
      <c r="K642" s="64" t="s">
        <v>133</v>
      </c>
      <c r="L642" s="65" t="s">
        <v>1083</v>
      </c>
      <c r="M642" s="63" t="s">
        <v>300</v>
      </c>
      <c r="N642" s="63" t="s">
        <v>336</v>
      </c>
      <c r="O642" s="63" t="s">
        <v>358</v>
      </c>
      <c r="P642" s="126" t="s">
        <v>14</v>
      </c>
      <c r="Q642" s="317">
        <v>0</v>
      </c>
      <c r="R642" s="317">
        <v>0</v>
      </c>
      <c r="S642" s="317">
        <v>0</v>
      </c>
      <c r="T642" s="317">
        <f t="shared" ref="T642:AB642" si="1984">+T641/T640</f>
        <v>0</v>
      </c>
      <c r="U642" s="317">
        <v>0</v>
      </c>
      <c r="V642" s="317">
        <v>0</v>
      </c>
      <c r="W642" s="317">
        <v>0</v>
      </c>
      <c r="X642" s="317">
        <v>0</v>
      </c>
      <c r="Y642" s="317">
        <v>0</v>
      </c>
      <c r="Z642" s="317">
        <v>0</v>
      </c>
      <c r="AA642" s="317">
        <v>0</v>
      </c>
      <c r="AB642" s="317">
        <f t="shared" si="1984"/>
        <v>0</v>
      </c>
      <c r="AC642" s="278">
        <f>+AC641/AC640</f>
        <v>0</v>
      </c>
      <c r="AD642" s="294">
        <f t="shared" si="1963"/>
        <v>0</v>
      </c>
      <c r="AE642" s="315">
        <f>SUM($Q$10:R642)</f>
        <v>55136.734717525083</v>
      </c>
      <c r="AF642" s="315">
        <f>SUM($Q$10:S642)</f>
        <v>93941.175062211798</v>
      </c>
      <c r="AG642" s="315" t="e">
        <f>SUM($Q$10:T642)</f>
        <v>#DIV/0!</v>
      </c>
      <c r="AH642" s="315" t="e">
        <f>SUM($Q$10:U642)</f>
        <v>#DIV/0!</v>
      </c>
      <c r="AI642" s="315" t="e">
        <f>SUM($Q$10:V642)</f>
        <v>#DIV/0!</v>
      </c>
      <c r="AJ642" s="315" t="e">
        <f>SUM($Q$10:W642)</f>
        <v>#DIV/0!</v>
      </c>
      <c r="AK642" s="315" t="e">
        <f>SUM($Q$10:X642)</f>
        <v>#DIV/0!</v>
      </c>
      <c r="AL642" s="315" t="e">
        <f>SUM($Q$10:Y642)</f>
        <v>#DIV/0!</v>
      </c>
      <c r="AM642" s="315" t="e">
        <f>SUM($Q$10:Z642)</f>
        <v>#DIV/0!</v>
      </c>
      <c r="AN642" s="315" t="e">
        <f>SUM($Q$10:AA642)</f>
        <v>#DIV/0!</v>
      </c>
      <c r="AO642" s="315" t="e">
        <f>SUM($Q$10:AB642)</f>
        <v>#DIV/0!</v>
      </c>
      <c r="AP642" s="63"/>
      <c r="AQ642" s="63"/>
      <c r="AR642" s="63"/>
      <c r="AS642" s="63"/>
      <c r="AT642" s="63"/>
      <c r="AU642" s="63"/>
      <c r="AV642" s="63"/>
      <c r="AW642" s="63"/>
      <c r="AX642" s="138"/>
      <c r="AY642" s="138"/>
      <c r="AZ642" s="138"/>
      <c r="BA642" s="138"/>
      <c r="BB642" s="138"/>
      <c r="BC642" s="138"/>
      <c r="BD642" s="138"/>
      <c r="BE642" s="138"/>
      <c r="BF642" s="138"/>
      <c r="BG642" s="138"/>
      <c r="BH642" s="138"/>
      <c r="BI642" s="138"/>
      <c r="BJ642" s="138"/>
      <c r="BK642" s="138"/>
      <c r="BL642" s="138"/>
      <c r="BM642" s="7"/>
    </row>
    <row r="643" spans="1:66" ht="20.100000000000001" customHeight="1" x14ac:dyDescent="0.25">
      <c r="A643" s="39"/>
      <c r="B643" s="65" t="s">
        <v>100</v>
      </c>
      <c r="C643" s="138"/>
      <c r="D643" s="63">
        <f>+D640+1</f>
        <v>212</v>
      </c>
      <c r="E643" s="63">
        <v>30</v>
      </c>
      <c r="F643" s="63">
        <v>15</v>
      </c>
      <c r="G643" s="65" t="s">
        <v>235</v>
      </c>
      <c r="H643" s="74">
        <v>0.8</v>
      </c>
      <c r="I643" s="64" t="s">
        <v>53</v>
      </c>
      <c r="J643" s="64" t="s">
        <v>111</v>
      </c>
      <c r="K643" s="64" t="s">
        <v>133</v>
      </c>
      <c r="L643" s="65" t="s">
        <v>464</v>
      </c>
      <c r="M643" s="63" t="s">
        <v>302</v>
      </c>
      <c r="N643" s="63" t="s">
        <v>351</v>
      </c>
      <c r="O643" s="63" t="s">
        <v>369</v>
      </c>
      <c r="P643" s="126" t="s">
        <v>12</v>
      </c>
      <c r="Q643" s="125">
        <v>0</v>
      </c>
      <c r="R643" s="125">
        <v>0</v>
      </c>
      <c r="S643" s="122">
        <v>0.25</v>
      </c>
      <c r="T643" s="124"/>
      <c r="U643" s="124"/>
      <c r="V643" s="295">
        <v>0.25</v>
      </c>
      <c r="W643" s="124"/>
      <c r="X643" s="124"/>
      <c r="Y643" s="295">
        <v>0.25</v>
      </c>
      <c r="Z643" s="367"/>
      <c r="AA643" s="124"/>
      <c r="AB643" s="295">
        <v>0.25</v>
      </c>
      <c r="AC643" s="295">
        <f>SUM(Q643:AB643)</f>
        <v>1</v>
      </c>
      <c r="AD643" s="294">
        <f t="shared" si="1963"/>
        <v>0</v>
      </c>
      <c r="AE643" s="315">
        <f>SUM($Q$10:R643)</f>
        <v>55136.734717525083</v>
      </c>
      <c r="AF643" s="315">
        <f>SUM($Q$10:S643)</f>
        <v>93941.425062211798</v>
      </c>
      <c r="AG643" s="315" t="e">
        <f>SUM($Q$10:T643)</f>
        <v>#DIV/0!</v>
      </c>
      <c r="AH643" s="315" t="e">
        <f>SUM($Q$10:U643)</f>
        <v>#DIV/0!</v>
      </c>
      <c r="AI643" s="315" t="e">
        <f>SUM($Q$10:V643)</f>
        <v>#DIV/0!</v>
      </c>
      <c r="AJ643" s="315" t="e">
        <f>SUM($Q$10:W643)</f>
        <v>#DIV/0!</v>
      </c>
      <c r="AK643" s="315" t="e">
        <f>SUM($Q$10:X643)</f>
        <v>#DIV/0!</v>
      </c>
      <c r="AL643" s="315" t="e">
        <f>SUM($Q$10:Y643)</f>
        <v>#DIV/0!</v>
      </c>
      <c r="AM643" s="315" t="e">
        <f>SUM($Q$10:Z643)</f>
        <v>#DIV/0!</v>
      </c>
      <c r="AN643" s="315" t="e">
        <f>SUM($Q$10:AA643)</f>
        <v>#DIV/0!</v>
      </c>
      <c r="AO643" s="315" t="e">
        <f>SUM($Q$10:AB643)</f>
        <v>#DIV/0!</v>
      </c>
      <c r="AP643" s="63"/>
      <c r="AQ643" s="63"/>
      <c r="AR643" s="63"/>
      <c r="AS643" s="63"/>
      <c r="AT643" s="63"/>
      <c r="AU643" s="63"/>
      <c r="AV643" s="63"/>
      <c r="AW643" s="63"/>
      <c r="AX643" s="138"/>
      <c r="AY643" s="138"/>
      <c r="AZ643" s="138"/>
      <c r="BA643" s="138"/>
      <c r="BB643" s="138"/>
      <c r="BC643" s="138"/>
      <c r="BD643" s="138"/>
      <c r="BE643" s="138"/>
      <c r="BF643" s="138"/>
      <c r="BG643" s="138"/>
      <c r="BH643" s="138"/>
      <c r="BI643" s="138"/>
      <c r="BJ643" s="138"/>
      <c r="BK643" s="138"/>
      <c r="BL643" s="138"/>
      <c r="BM643" s="7"/>
      <c r="BN643" s="26"/>
    </row>
    <row r="644" spans="1:66" s="52" customFormat="1" ht="20.100000000000001" customHeight="1" x14ac:dyDescent="0.25">
      <c r="A644" s="39"/>
      <c r="B644" s="65"/>
      <c r="C644" s="138"/>
      <c r="D644" s="63"/>
      <c r="E644" s="63"/>
      <c r="F644" s="63"/>
      <c r="G644" s="65" t="s">
        <v>235</v>
      </c>
      <c r="H644" s="74"/>
      <c r="I644" s="64"/>
      <c r="J644" s="64"/>
      <c r="K644" s="64" t="s">
        <v>133</v>
      </c>
      <c r="L644" s="65" t="s">
        <v>649</v>
      </c>
      <c r="M644" s="63" t="s">
        <v>302</v>
      </c>
      <c r="N644" s="63" t="s">
        <v>351</v>
      </c>
      <c r="O644" s="63" t="s">
        <v>369</v>
      </c>
      <c r="P644" s="126" t="s">
        <v>13</v>
      </c>
      <c r="Q644" s="125">
        <v>0</v>
      </c>
      <c r="R644" s="125">
        <v>0</v>
      </c>
      <c r="S644" s="122">
        <v>0.25</v>
      </c>
      <c r="T644" s="124"/>
      <c r="U644" s="124"/>
      <c r="V644" s="124"/>
      <c r="W644" s="124"/>
      <c r="X644" s="124"/>
      <c r="Y644" s="124"/>
      <c r="Z644" s="367"/>
      <c r="AA644" s="124"/>
      <c r="AB644" s="124"/>
      <c r="AC644" s="295">
        <f>SUM(Q644:AB644)</f>
        <v>0.25</v>
      </c>
      <c r="AD644" s="294">
        <f t="shared" si="1963"/>
        <v>0</v>
      </c>
      <c r="AE644" s="315">
        <f>SUM($Q$11:R644)</f>
        <v>55136.734717525083</v>
      </c>
      <c r="AF644" s="315">
        <f>SUM($Q$11:S644)</f>
        <v>93941.675062211798</v>
      </c>
      <c r="AG644" s="315" t="e">
        <f>SUM($Q$11:T644)</f>
        <v>#DIV/0!</v>
      </c>
      <c r="AH644" s="315" t="e">
        <f>SUM($Q$11:U644)</f>
        <v>#DIV/0!</v>
      </c>
      <c r="AI644" s="315" t="e">
        <f>SUM($Q$11:V644)</f>
        <v>#DIV/0!</v>
      </c>
      <c r="AJ644" s="315" t="e">
        <f>SUM($Q$11:W644)</f>
        <v>#DIV/0!</v>
      </c>
      <c r="AK644" s="315" t="e">
        <f>SUM($Q$11:X644)</f>
        <v>#DIV/0!</v>
      </c>
      <c r="AL644" s="315" t="e">
        <f>SUM($Q$11:Y644)</f>
        <v>#DIV/0!</v>
      </c>
      <c r="AM644" s="315" t="e">
        <f>SUM($Q$11:Z644)</f>
        <v>#DIV/0!</v>
      </c>
      <c r="AN644" s="315" t="e">
        <f>SUM($Q$11:AA644)</f>
        <v>#DIV/0!</v>
      </c>
      <c r="AO644" s="315" t="e">
        <f>SUM($Q$11:AB644)</f>
        <v>#DIV/0!</v>
      </c>
      <c r="AP644" s="63"/>
      <c r="AQ644" s="63"/>
      <c r="AR644" s="63"/>
      <c r="AS644" s="63"/>
      <c r="AT644" s="63" t="s">
        <v>957</v>
      </c>
      <c r="AU644" s="63" t="s">
        <v>958</v>
      </c>
      <c r="AV644" s="63"/>
      <c r="AW644" s="63"/>
      <c r="AX644" s="138"/>
      <c r="AY644" s="138"/>
      <c r="AZ644" s="138"/>
      <c r="BA644" s="138"/>
      <c r="BB644" s="138"/>
      <c r="BC644" s="138"/>
      <c r="BD644" s="138"/>
      <c r="BE644" s="138"/>
      <c r="BF644" s="138"/>
      <c r="BG644" s="138"/>
      <c r="BH644" s="138"/>
      <c r="BI644" s="138"/>
      <c r="BJ644" s="138"/>
      <c r="BK644" s="138"/>
      <c r="BL644" s="138"/>
      <c r="BM644" s="7"/>
    </row>
    <row r="645" spans="1:66" s="52" customFormat="1" ht="20.100000000000001" customHeight="1" x14ac:dyDescent="0.25">
      <c r="A645" s="39"/>
      <c r="B645" s="65"/>
      <c r="C645" s="138"/>
      <c r="D645" s="63"/>
      <c r="E645" s="63"/>
      <c r="F645" s="63"/>
      <c r="G645" s="65" t="s">
        <v>235</v>
      </c>
      <c r="H645" s="74"/>
      <c r="I645" s="64"/>
      <c r="J645" s="64"/>
      <c r="K645" s="64" t="s">
        <v>133</v>
      </c>
      <c r="L645" s="65" t="s">
        <v>650</v>
      </c>
      <c r="M645" s="63" t="s">
        <v>302</v>
      </c>
      <c r="N645" s="63" t="s">
        <v>351</v>
      </c>
      <c r="O645" s="63" t="s">
        <v>369</v>
      </c>
      <c r="P645" s="126" t="s">
        <v>14</v>
      </c>
      <c r="Q645" s="278">
        <v>0</v>
      </c>
      <c r="R645" s="278">
        <v>0</v>
      </c>
      <c r="S645" s="278">
        <f t="shared" ref="S645:AB645" si="1985">+S644/S643</f>
        <v>1</v>
      </c>
      <c r="T645" s="278" t="e">
        <f t="shared" si="1985"/>
        <v>#DIV/0!</v>
      </c>
      <c r="U645" s="278" t="e">
        <f t="shared" si="1985"/>
        <v>#DIV/0!</v>
      </c>
      <c r="V645" s="278">
        <f t="shared" si="1985"/>
        <v>0</v>
      </c>
      <c r="W645" s="278" t="e">
        <f t="shared" si="1985"/>
        <v>#DIV/0!</v>
      </c>
      <c r="X645" s="278" t="e">
        <f t="shared" si="1985"/>
        <v>#DIV/0!</v>
      </c>
      <c r="Y645" s="278">
        <f t="shared" si="1985"/>
        <v>0</v>
      </c>
      <c r="Z645" s="278" t="e">
        <f t="shared" si="1985"/>
        <v>#DIV/0!</v>
      </c>
      <c r="AA645" s="278" t="e">
        <f t="shared" si="1985"/>
        <v>#DIV/0!</v>
      </c>
      <c r="AB645" s="278">
        <f t="shared" si="1985"/>
        <v>0</v>
      </c>
      <c r="AC645" s="278">
        <f>+AC644/AC643</f>
        <v>0.25</v>
      </c>
      <c r="AD645" s="294">
        <f t="shared" ref="AD645:AD705" si="1986">+Q645</f>
        <v>0</v>
      </c>
      <c r="AE645" s="315">
        <f>SUM($Q$10:R645)</f>
        <v>55136.734717525083</v>
      </c>
      <c r="AF645" s="315">
        <f>SUM($Q$10:S645)</f>
        <v>93942.675062211798</v>
      </c>
      <c r="AG645" s="315" t="e">
        <f>SUM($Q$10:T645)</f>
        <v>#DIV/0!</v>
      </c>
      <c r="AH645" s="315" t="e">
        <f>SUM($Q$10:U645)</f>
        <v>#DIV/0!</v>
      </c>
      <c r="AI645" s="315" t="e">
        <f>SUM($Q$10:V645)</f>
        <v>#DIV/0!</v>
      </c>
      <c r="AJ645" s="315" t="e">
        <f>SUM($Q$10:W645)</f>
        <v>#DIV/0!</v>
      </c>
      <c r="AK645" s="315" t="e">
        <f>SUM($Q$10:X645)</f>
        <v>#DIV/0!</v>
      </c>
      <c r="AL645" s="315" t="e">
        <f>SUM($Q$10:Y645)</f>
        <v>#DIV/0!</v>
      </c>
      <c r="AM645" s="315" t="e">
        <f>SUM($Q$10:Z645)</f>
        <v>#DIV/0!</v>
      </c>
      <c r="AN645" s="315" t="e">
        <f>SUM($Q$10:AA645)</f>
        <v>#DIV/0!</v>
      </c>
      <c r="AO645" s="315" t="e">
        <f>SUM($Q$10:AB645)</f>
        <v>#DIV/0!</v>
      </c>
      <c r="AP645" s="63"/>
      <c r="AQ645" s="63"/>
      <c r="AR645" s="63"/>
      <c r="AS645" s="63"/>
      <c r="AT645" s="63"/>
      <c r="AU645" s="63"/>
      <c r="AV645" s="63"/>
      <c r="AW645" s="63"/>
      <c r="AX645" s="138"/>
      <c r="AY645" s="138"/>
      <c r="AZ645" s="138"/>
      <c r="BA645" s="138"/>
      <c r="BB645" s="138"/>
      <c r="BC645" s="138"/>
      <c r="BD645" s="138"/>
      <c r="BE645" s="138"/>
      <c r="BF645" s="138"/>
      <c r="BG645" s="138"/>
      <c r="BH645" s="138"/>
      <c r="BI645" s="138"/>
      <c r="BJ645" s="138"/>
      <c r="BK645" s="138"/>
      <c r="BL645" s="138"/>
      <c r="BM645" s="7"/>
    </row>
    <row r="646" spans="1:66" ht="20.100000000000001" customHeight="1" x14ac:dyDescent="0.25">
      <c r="A646" s="39"/>
      <c r="B646" s="65" t="s">
        <v>100</v>
      </c>
      <c r="C646" s="138"/>
      <c r="D646" s="63">
        <f>+D643+1</f>
        <v>213</v>
      </c>
      <c r="E646" s="63">
        <v>31</v>
      </c>
      <c r="F646" s="63">
        <v>17</v>
      </c>
      <c r="G646" s="69" t="s">
        <v>237</v>
      </c>
      <c r="H646" s="74">
        <v>1</v>
      </c>
      <c r="I646" s="64" t="s">
        <v>45</v>
      </c>
      <c r="J646" s="64" t="s">
        <v>106</v>
      </c>
      <c r="K646" s="64" t="s">
        <v>133</v>
      </c>
      <c r="L646" s="65" t="s">
        <v>466</v>
      </c>
      <c r="M646" s="63" t="s">
        <v>296</v>
      </c>
      <c r="N646" s="63" t="s">
        <v>359</v>
      </c>
      <c r="O646" s="63" t="s">
        <v>360</v>
      </c>
      <c r="P646" s="126" t="s">
        <v>12</v>
      </c>
      <c r="Q646" s="74">
        <v>0</v>
      </c>
      <c r="R646" s="74">
        <v>0</v>
      </c>
      <c r="S646" s="74">
        <v>0</v>
      </c>
      <c r="T646" s="74">
        <v>0</v>
      </c>
      <c r="U646" s="74">
        <v>0.1</v>
      </c>
      <c r="V646" s="74">
        <v>0.3</v>
      </c>
      <c r="W646" s="74">
        <v>0.1</v>
      </c>
      <c r="X646" s="74">
        <v>0</v>
      </c>
      <c r="Y646" s="74">
        <v>0</v>
      </c>
      <c r="Z646" s="74">
        <v>0.2</v>
      </c>
      <c r="AA646" s="74">
        <v>0.15</v>
      </c>
      <c r="AB646" s="74">
        <v>0.15</v>
      </c>
      <c r="AC646" s="295">
        <f>SUM(Q646:AB646)</f>
        <v>1</v>
      </c>
      <c r="AD646" s="294">
        <f t="shared" si="1986"/>
        <v>0</v>
      </c>
      <c r="AE646" s="315">
        <f>SUM($Q$10:R646)</f>
        <v>55136.734717525083</v>
      </c>
      <c r="AF646" s="315">
        <f>SUM($Q$10:S646)</f>
        <v>93942.675062211798</v>
      </c>
      <c r="AG646" s="315" t="e">
        <f>SUM($Q$10:T646)</f>
        <v>#DIV/0!</v>
      </c>
      <c r="AH646" s="315" t="e">
        <f>SUM($Q$10:U646)</f>
        <v>#DIV/0!</v>
      </c>
      <c r="AI646" s="315" t="e">
        <f>SUM($Q$10:V646)</f>
        <v>#DIV/0!</v>
      </c>
      <c r="AJ646" s="315" t="e">
        <f>SUM($Q$10:W646)</f>
        <v>#DIV/0!</v>
      </c>
      <c r="AK646" s="315" t="e">
        <f>SUM($Q$10:X646)</f>
        <v>#DIV/0!</v>
      </c>
      <c r="AL646" s="315" t="e">
        <f>SUM($Q$10:Y646)</f>
        <v>#DIV/0!</v>
      </c>
      <c r="AM646" s="315" t="e">
        <f>SUM($Q$10:Z646)</f>
        <v>#DIV/0!</v>
      </c>
      <c r="AN646" s="315" t="e">
        <f>SUM($Q$10:AA646)</f>
        <v>#DIV/0!</v>
      </c>
      <c r="AO646" s="315" t="e">
        <f>SUM($Q$10:AB646)</f>
        <v>#DIV/0!</v>
      </c>
      <c r="AP646" s="63"/>
      <c r="AQ646" s="63"/>
      <c r="AR646" s="63"/>
      <c r="AS646" s="63"/>
      <c r="AT646" s="63"/>
      <c r="AU646" s="63"/>
      <c r="AV646" s="63"/>
      <c r="AW646" s="63"/>
      <c r="AX646" s="138"/>
      <c r="AY646" s="138"/>
      <c r="AZ646" s="138"/>
      <c r="BA646" s="138"/>
      <c r="BB646" s="138"/>
      <c r="BC646" s="138"/>
      <c r="BD646" s="138"/>
      <c r="BE646" s="138"/>
      <c r="BF646" s="138"/>
      <c r="BG646" s="138"/>
      <c r="BH646" s="138"/>
      <c r="BI646" s="138"/>
      <c r="BJ646" s="138"/>
      <c r="BK646" s="138"/>
      <c r="BL646" s="138"/>
      <c r="BM646" s="7"/>
      <c r="BN646" s="26"/>
    </row>
    <row r="647" spans="1:66" s="52" customFormat="1" ht="20.100000000000001" customHeight="1" x14ac:dyDescent="0.25">
      <c r="A647" s="39"/>
      <c r="B647" s="65"/>
      <c r="C647" s="138"/>
      <c r="D647" s="63"/>
      <c r="E647" s="63"/>
      <c r="F647" s="63"/>
      <c r="G647" s="69" t="s">
        <v>237</v>
      </c>
      <c r="H647" s="74"/>
      <c r="I647" s="64"/>
      <c r="J647" s="64"/>
      <c r="K647" s="64" t="s">
        <v>133</v>
      </c>
      <c r="L647" s="65" t="s">
        <v>651</v>
      </c>
      <c r="M647" s="63" t="s">
        <v>296</v>
      </c>
      <c r="N647" s="63" t="s">
        <v>359</v>
      </c>
      <c r="O647" s="63" t="s">
        <v>360</v>
      </c>
      <c r="P647" s="126" t="s">
        <v>13</v>
      </c>
      <c r="Q647" s="74">
        <v>0</v>
      </c>
      <c r="R647" s="74">
        <v>0</v>
      </c>
      <c r="S647" s="74">
        <v>0</v>
      </c>
      <c r="T647" s="124"/>
      <c r="U647" s="124"/>
      <c r="V647" s="124"/>
      <c r="W647" s="124"/>
      <c r="X647" s="124"/>
      <c r="Y647" s="124"/>
      <c r="Z647" s="367"/>
      <c r="AA647" s="124"/>
      <c r="AB647" s="124"/>
      <c r="AC647" s="295">
        <f>SUM(Q647:AB647)</f>
        <v>0</v>
      </c>
      <c r="AD647" s="294">
        <f t="shared" si="1986"/>
        <v>0</v>
      </c>
      <c r="AE647" s="315">
        <f>SUM($Q$11:R647)</f>
        <v>55136.734717525083</v>
      </c>
      <c r="AF647" s="315">
        <f>SUM($Q$11:S647)</f>
        <v>93942.675062211798</v>
      </c>
      <c r="AG647" s="315" t="e">
        <f>SUM($Q$11:T647)</f>
        <v>#DIV/0!</v>
      </c>
      <c r="AH647" s="315" t="e">
        <f>SUM($Q$11:U647)</f>
        <v>#DIV/0!</v>
      </c>
      <c r="AI647" s="315" t="e">
        <f>SUM($Q$11:V647)</f>
        <v>#DIV/0!</v>
      </c>
      <c r="AJ647" s="315" t="e">
        <f>SUM($Q$11:W647)</f>
        <v>#DIV/0!</v>
      </c>
      <c r="AK647" s="315" t="e">
        <f>SUM($Q$11:X647)</f>
        <v>#DIV/0!</v>
      </c>
      <c r="AL647" s="315" t="e">
        <f>SUM($Q$11:Y647)</f>
        <v>#DIV/0!</v>
      </c>
      <c r="AM647" s="315" t="e">
        <f>SUM($Q$11:Z647)</f>
        <v>#DIV/0!</v>
      </c>
      <c r="AN647" s="315" t="e">
        <f>SUM($Q$11:AA647)</f>
        <v>#DIV/0!</v>
      </c>
      <c r="AO647" s="315" t="e">
        <f>SUM($Q$11:AB647)</f>
        <v>#DIV/0!</v>
      </c>
      <c r="AP647" s="63" t="s">
        <v>915</v>
      </c>
      <c r="AQ647" s="74" t="s">
        <v>888</v>
      </c>
      <c r="AR647" s="63" t="s">
        <v>915</v>
      </c>
      <c r="AS647" s="74" t="s">
        <v>888</v>
      </c>
      <c r="AT647" s="63" t="s">
        <v>915</v>
      </c>
      <c r="AU647" s="74" t="s">
        <v>888</v>
      </c>
      <c r="AV647" s="63"/>
      <c r="AW647" s="63"/>
      <c r="AX647" s="138"/>
      <c r="AY647" s="138"/>
      <c r="AZ647" s="138"/>
      <c r="BA647" s="138"/>
      <c r="BB647" s="138"/>
      <c r="BC647" s="138"/>
      <c r="BD647" s="138"/>
      <c r="BE647" s="138"/>
      <c r="BF647" s="138"/>
      <c r="BG647" s="138"/>
      <c r="BH647" s="138"/>
      <c r="BI647" s="138"/>
      <c r="BJ647" s="138"/>
      <c r="BK647" s="138"/>
      <c r="BL647" s="138"/>
      <c r="BM647" s="7"/>
    </row>
    <row r="648" spans="1:66" s="52" customFormat="1" ht="20.100000000000001" customHeight="1" x14ac:dyDescent="0.25">
      <c r="A648" s="39"/>
      <c r="B648" s="65"/>
      <c r="C648" s="138"/>
      <c r="D648" s="63"/>
      <c r="E648" s="63"/>
      <c r="F648" s="63"/>
      <c r="G648" s="69" t="s">
        <v>237</v>
      </c>
      <c r="H648" s="74"/>
      <c r="I648" s="64"/>
      <c r="J648" s="64"/>
      <c r="K648" s="64" t="s">
        <v>133</v>
      </c>
      <c r="L648" s="65" t="s">
        <v>652</v>
      </c>
      <c r="M648" s="63" t="s">
        <v>296</v>
      </c>
      <c r="N648" s="63" t="s">
        <v>359</v>
      </c>
      <c r="O648" s="63" t="s">
        <v>360</v>
      </c>
      <c r="P648" s="126" t="s">
        <v>14</v>
      </c>
      <c r="Q648" s="278">
        <v>0</v>
      </c>
      <c r="R648" s="278">
        <v>0</v>
      </c>
      <c r="S648" s="278">
        <v>0</v>
      </c>
      <c r="T648" s="278" t="e">
        <f t="shared" ref="T648:AB648" si="1987">+T647/T646</f>
        <v>#DIV/0!</v>
      </c>
      <c r="U648" s="278">
        <f t="shared" si="1987"/>
        <v>0</v>
      </c>
      <c r="V648" s="278">
        <f t="shared" si="1987"/>
        <v>0</v>
      </c>
      <c r="W648" s="278">
        <f t="shared" si="1987"/>
        <v>0</v>
      </c>
      <c r="X648" s="278" t="e">
        <f t="shared" si="1987"/>
        <v>#DIV/0!</v>
      </c>
      <c r="Y648" s="278" t="e">
        <f t="shared" si="1987"/>
        <v>#DIV/0!</v>
      </c>
      <c r="Z648" s="278">
        <f t="shared" si="1987"/>
        <v>0</v>
      </c>
      <c r="AA648" s="278">
        <f t="shared" si="1987"/>
        <v>0</v>
      </c>
      <c r="AB648" s="278">
        <f t="shared" si="1987"/>
        <v>0</v>
      </c>
      <c r="AC648" s="278">
        <f>+AC647/AC646</f>
        <v>0</v>
      </c>
      <c r="AD648" s="294">
        <f t="shared" si="1986"/>
        <v>0</v>
      </c>
      <c r="AE648" s="315">
        <f>SUM($Q$10:R648)</f>
        <v>55136.734717525083</v>
      </c>
      <c r="AF648" s="315">
        <f>SUM($Q$10:S648)</f>
        <v>93942.675062211798</v>
      </c>
      <c r="AG648" s="315" t="e">
        <f>SUM($Q$10:T648)</f>
        <v>#DIV/0!</v>
      </c>
      <c r="AH648" s="315" t="e">
        <f>SUM($Q$10:U648)</f>
        <v>#DIV/0!</v>
      </c>
      <c r="AI648" s="315" t="e">
        <f>SUM($Q$10:V648)</f>
        <v>#DIV/0!</v>
      </c>
      <c r="AJ648" s="315" t="e">
        <f>SUM($Q$10:W648)</f>
        <v>#DIV/0!</v>
      </c>
      <c r="AK648" s="315" t="e">
        <f>SUM($Q$10:X648)</f>
        <v>#DIV/0!</v>
      </c>
      <c r="AL648" s="315" t="e">
        <f>SUM($Q$10:Y648)</f>
        <v>#DIV/0!</v>
      </c>
      <c r="AM648" s="315" t="e">
        <f>SUM($Q$10:Z648)</f>
        <v>#DIV/0!</v>
      </c>
      <c r="AN648" s="315" t="e">
        <f>SUM($Q$10:AA648)</f>
        <v>#DIV/0!</v>
      </c>
      <c r="AO648" s="315" t="e">
        <f>SUM($Q$10:AB648)</f>
        <v>#DIV/0!</v>
      </c>
      <c r="AP648" s="63"/>
      <c r="AQ648" s="63"/>
      <c r="AR648" s="63"/>
      <c r="AS648" s="63"/>
      <c r="AT648" s="63"/>
      <c r="AU648" s="63"/>
      <c r="AV648" s="63"/>
      <c r="AW648" s="63"/>
      <c r="AX648" s="138"/>
      <c r="AY648" s="138"/>
      <c r="AZ648" s="138"/>
      <c r="BA648" s="138"/>
      <c r="BB648" s="138"/>
      <c r="BC648" s="138"/>
      <c r="BD648" s="138"/>
      <c r="BE648" s="138"/>
      <c r="BF648" s="138"/>
      <c r="BG648" s="138"/>
      <c r="BH648" s="138"/>
      <c r="BI648" s="138"/>
      <c r="BJ648" s="138"/>
      <c r="BK648" s="138"/>
      <c r="BL648" s="138"/>
      <c r="BM648" s="7"/>
    </row>
    <row r="649" spans="1:66" ht="93.75" customHeight="1" x14ac:dyDescent="0.25">
      <c r="A649" s="39"/>
      <c r="B649" s="65" t="s">
        <v>100</v>
      </c>
      <c r="C649" s="138"/>
      <c r="D649" s="63">
        <f>+D646+1</f>
        <v>214</v>
      </c>
      <c r="E649" s="63">
        <v>32</v>
      </c>
      <c r="F649" s="63">
        <v>12</v>
      </c>
      <c r="G649" s="69" t="s">
        <v>238</v>
      </c>
      <c r="H649" s="74">
        <v>1</v>
      </c>
      <c r="I649" s="64" t="s">
        <v>45</v>
      </c>
      <c r="J649" s="64" t="s">
        <v>106</v>
      </c>
      <c r="K649" s="64" t="s">
        <v>133</v>
      </c>
      <c r="L649" s="65" t="s">
        <v>466</v>
      </c>
      <c r="M649" s="63" t="s">
        <v>298</v>
      </c>
      <c r="N649" s="63" t="s">
        <v>348</v>
      </c>
      <c r="O649" s="63" t="s">
        <v>370</v>
      </c>
      <c r="P649" s="126" t="s">
        <v>12</v>
      </c>
      <c r="Q649" s="125">
        <v>0</v>
      </c>
      <c r="R649" s="125">
        <v>0</v>
      </c>
      <c r="S649" s="125">
        <v>0</v>
      </c>
      <c r="T649" s="125">
        <v>0</v>
      </c>
      <c r="U649" s="125">
        <v>0</v>
      </c>
      <c r="V649" s="125">
        <v>0</v>
      </c>
      <c r="W649" s="125">
        <v>0</v>
      </c>
      <c r="X649" s="125">
        <v>0</v>
      </c>
      <c r="Y649" s="125">
        <v>0</v>
      </c>
      <c r="Z649" s="129">
        <v>0</v>
      </c>
      <c r="AA649" s="125">
        <v>0</v>
      </c>
      <c r="AB649" s="125">
        <v>1</v>
      </c>
      <c r="AC649" s="295">
        <f>SUM(Q649:AB649)</f>
        <v>1</v>
      </c>
      <c r="AD649" s="294">
        <f t="shared" si="1986"/>
        <v>0</v>
      </c>
      <c r="AE649" s="315">
        <f>SUM($Q$10:R649)</f>
        <v>55136.734717525083</v>
      </c>
      <c r="AF649" s="315">
        <f>SUM($Q$10:S649)</f>
        <v>93942.675062211798</v>
      </c>
      <c r="AG649" s="315" t="e">
        <f>SUM($Q$10:T649)</f>
        <v>#DIV/0!</v>
      </c>
      <c r="AH649" s="315" t="e">
        <f>SUM($Q$10:U649)</f>
        <v>#DIV/0!</v>
      </c>
      <c r="AI649" s="315" t="e">
        <f>SUM($Q$10:V649)</f>
        <v>#DIV/0!</v>
      </c>
      <c r="AJ649" s="315" t="e">
        <f>SUM($Q$10:W649)</f>
        <v>#DIV/0!</v>
      </c>
      <c r="AK649" s="315" t="e">
        <f>SUM($Q$10:X649)</f>
        <v>#DIV/0!</v>
      </c>
      <c r="AL649" s="315" t="e">
        <f>SUM($Q$10:Y649)</f>
        <v>#DIV/0!</v>
      </c>
      <c r="AM649" s="315" t="e">
        <f>SUM($Q$10:Z649)</f>
        <v>#DIV/0!</v>
      </c>
      <c r="AN649" s="315" t="e">
        <f>SUM($Q$10:AA649)</f>
        <v>#DIV/0!</v>
      </c>
      <c r="AO649" s="315" t="e">
        <f>SUM($Q$10:AB649)</f>
        <v>#DIV/0!</v>
      </c>
      <c r="AP649" s="63"/>
      <c r="AQ649" s="63"/>
      <c r="AR649" s="63"/>
      <c r="AS649" s="63"/>
      <c r="AT649" s="63"/>
      <c r="AU649" s="63"/>
      <c r="AV649" s="63"/>
      <c r="AW649" s="63"/>
      <c r="AX649" s="138"/>
      <c r="AY649" s="138"/>
      <c r="AZ649" s="138"/>
      <c r="BA649" s="138"/>
      <c r="BB649" s="138"/>
      <c r="BC649" s="138"/>
      <c r="BD649" s="138"/>
      <c r="BE649" s="138"/>
      <c r="BF649" s="138"/>
      <c r="BG649" s="138"/>
      <c r="BH649" s="138"/>
      <c r="BI649" s="138"/>
      <c r="BJ649" s="138"/>
      <c r="BK649" s="138"/>
      <c r="BL649" s="138"/>
      <c r="BM649" s="7"/>
      <c r="BN649" s="26"/>
    </row>
    <row r="650" spans="1:66" s="52" customFormat="1" ht="20.100000000000001" customHeight="1" x14ac:dyDescent="0.25">
      <c r="A650" s="39"/>
      <c r="B650" s="65"/>
      <c r="C650" s="138"/>
      <c r="D650" s="63"/>
      <c r="E650" s="63"/>
      <c r="F650" s="63"/>
      <c r="G650" s="69" t="s">
        <v>238</v>
      </c>
      <c r="H650" s="74"/>
      <c r="I650" s="64"/>
      <c r="J650" s="64"/>
      <c r="K650" s="64" t="s">
        <v>133</v>
      </c>
      <c r="L650" s="65" t="s">
        <v>651</v>
      </c>
      <c r="M650" s="63" t="s">
        <v>298</v>
      </c>
      <c r="N650" s="63" t="s">
        <v>348</v>
      </c>
      <c r="O650" s="63" t="s">
        <v>370</v>
      </c>
      <c r="P650" s="126" t="s">
        <v>13</v>
      </c>
      <c r="Q650" s="72">
        <v>0</v>
      </c>
      <c r="R650" s="72">
        <v>0</v>
      </c>
      <c r="S650" s="124">
        <v>0</v>
      </c>
      <c r="T650" s="124"/>
      <c r="U650" s="124"/>
      <c r="V650" s="124"/>
      <c r="W650" s="124"/>
      <c r="X650" s="124"/>
      <c r="Y650" s="124"/>
      <c r="Z650" s="367"/>
      <c r="AA650" s="124"/>
      <c r="AB650" s="124"/>
      <c r="AC650" s="295">
        <f>SUM(Q650:AB650)</f>
        <v>0</v>
      </c>
      <c r="AD650" s="294">
        <f t="shared" si="1986"/>
        <v>0</v>
      </c>
      <c r="AE650" s="315">
        <f>SUM($Q$11:R650)</f>
        <v>55136.734717525083</v>
      </c>
      <c r="AF650" s="315">
        <f>SUM($Q$11:S650)</f>
        <v>93942.675062211798</v>
      </c>
      <c r="AG650" s="315" t="e">
        <f>SUM($Q$11:T650)</f>
        <v>#DIV/0!</v>
      </c>
      <c r="AH650" s="315" t="e">
        <f>SUM($Q$11:U650)</f>
        <v>#DIV/0!</v>
      </c>
      <c r="AI650" s="315" t="e">
        <f>SUM($Q$11:V650)</f>
        <v>#DIV/0!</v>
      </c>
      <c r="AJ650" s="315" t="e">
        <f>SUM($Q$11:W650)</f>
        <v>#DIV/0!</v>
      </c>
      <c r="AK650" s="315" t="e">
        <f>SUM($Q$11:X650)</f>
        <v>#DIV/0!</v>
      </c>
      <c r="AL650" s="315" t="e">
        <f>SUM($Q$11:Y650)</f>
        <v>#DIV/0!</v>
      </c>
      <c r="AM650" s="315" t="e">
        <f>SUM($Q$11:Z650)</f>
        <v>#DIV/0!</v>
      </c>
      <c r="AN650" s="315" t="e">
        <f>SUM($Q$11:AA650)</f>
        <v>#DIV/0!</v>
      </c>
      <c r="AO650" s="315" t="e">
        <f>SUM($Q$11:AB650)</f>
        <v>#DIV/0!</v>
      </c>
      <c r="AP650" s="63"/>
      <c r="AQ650" s="63"/>
      <c r="AR650" s="63"/>
      <c r="AS650" s="63"/>
      <c r="AT650" s="63"/>
      <c r="AU650" s="63"/>
      <c r="AV650" s="63"/>
      <c r="AW650" s="63"/>
      <c r="AX650" s="138"/>
      <c r="AY650" s="138"/>
      <c r="AZ650" s="138"/>
      <c r="BA650" s="138"/>
      <c r="BB650" s="138"/>
      <c r="BC650" s="138"/>
      <c r="BD650" s="138"/>
      <c r="BE650" s="138"/>
      <c r="BF650" s="138"/>
      <c r="BG650" s="138"/>
      <c r="BH650" s="138"/>
      <c r="BI650" s="138"/>
      <c r="BJ650" s="138"/>
      <c r="BK650" s="138"/>
      <c r="BL650" s="138"/>
      <c r="BM650" s="7"/>
    </row>
    <row r="651" spans="1:66" s="52" customFormat="1" ht="20.100000000000001" customHeight="1" x14ac:dyDescent="0.25">
      <c r="A651" s="39"/>
      <c r="B651" s="65"/>
      <c r="C651" s="138"/>
      <c r="D651" s="63"/>
      <c r="E651" s="63"/>
      <c r="F651" s="63"/>
      <c r="G651" s="69" t="s">
        <v>238</v>
      </c>
      <c r="H651" s="74"/>
      <c r="I651" s="64"/>
      <c r="J651" s="64"/>
      <c r="K651" s="64" t="s">
        <v>133</v>
      </c>
      <c r="L651" s="65" t="s">
        <v>652</v>
      </c>
      <c r="M651" s="63" t="s">
        <v>298</v>
      </c>
      <c r="N651" s="63" t="s">
        <v>348</v>
      </c>
      <c r="O651" s="63" t="s">
        <v>370</v>
      </c>
      <c r="P651" s="126" t="s">
        <v>14</v>
      </c>
      <c r="Q651" s="278">
        <v>0</v>
      </c>
      <c r="R651" s="278">
        <v>0</v>
      </c>
      <c r="S651" s="278">
        <v>0</v>
      </c>
      <c r="T651" s="278" t="e">
        <f t="shared" ref="T651:AB651" si="1988">+T650/T649</f>
        <v>#DIV/0!</v>
      </c>
      <c r="U651" s="278" t="e">
        <f t="shared" si="1988"/>
        <v>#DIV/0!</v>
      </c>
      <c r="V651" s="278" t="e">
        <f t="shared" si="1988"/>
        <v>#DIV/0!</v>
      </c>
      <c r="W651" s="278" t="e">
        <f t="shared" si="1988"/>
        <v>#DIV/0!</v>
      </c>
      <c r="X651" s="278" t="e">
        <f t="shared" si="1988"/>
        <v>#DIV/0!</v>
      </c>
      <c r="Y651" s="278" t="e">
        <f t="shared" si="1988"/>
        <v>#DIV/0!</v>
      </c>
      <c r="Z651" s="278" t="e">
        <f t="shared" si="1988"/>
        <v>#DIV/0!</v>
      </c>
      <c r="AA651" s="278" t="e">
        <f t="shared" si="1988"/>
        <v>#DIV/0!</v>
      </c>
      <c r="AB651" s="278">
        <f t="shared" si="1988"/>
        <v>0</v>
      </c>
      <c r="AC651" s="278">
        <f>+AC650/AC649</f>
        <v>0</v>
      </c>
      <c r="AD651" s="294">
        <f t="shared" si="1986"/>
        <v>0</v>
      </c>
      <c r="AE651" s="315">
        <f>SUM($Q$10:R651)</f>
        <v>55136.734717525083</v>
      </c>
      <c r="AF651" s="315">
        <f>SUM($Q$10:S651)</f>
        <v>93942.675062211798</v>
      </c>
      <c r="AG651" s="315" t="e">
        <f>SUM($Q$10:T651)</f>
        <v>#DIV/0!</v>
      </c>
      <c r="AH651" s="315" t="e">
        <f>SUM($Q$10:U651)</f>
        <v>#DIV/0!</v>
      </c>
      <c r="AI651" s="315" t="e">
        <f>SUM($Q$10:V651)</f>
        <v>#DIV/0!</v>
      </c>
      <c r="AJ651" s="315" t="e">
        <f>SUM($Q$10:W651)</f>
        <v>#DIV/0!</v>
      </c>
      <c r="AK651" s="315" t="e">
        <f>SUM($Q$10:X651)</f>
        <v>#DIV/0!</v>
      </c>
      <c r="AL651" s="315" t="e">
        <f>SUM($Q$10:Y651)</f>
        <v>#DIV/0!</v>
      </c>
      <c r="AM651" s="315" t="e">
        <f>SUM($Q$10:Z651)</f>
        <v>#DIV/0!</v>
      </c>
      <c r="AN651" s="315" t="e">
        <f>SUM($Q$10:AA651)</f>
        <v>#DIV/0!</v>
      </c>
      <c r="AO651" s="315" t="e">
        <f>SUM($Q$10:AB651)</f>
        <v>#DIV/0!</v>
      </c>
      <c r="AP651" s="63"/>
      <c r="AQ651" s="63"/>
      <c r="AR651" s="63"/>
      <c r="AS651" s="63"/>
      <c r="AT651" s="63"/>
      <c r="AU651" s="63"/>
      <c r="AV651" s="63"/>
      <c r="AW651" s="63"/>
      <c r="AX651" s="138"/>
      <c r="AY651" s="138"/>
      <c r="AZ651" s="138"/>
      <c r="BA651" s="138"/>
      <c r="BB651" s="138"/>
      <c r="BC651" s="138"/>
      <c r="BD651" s="138"/>
      <c r="BE651" s="138"/>
      <c r="BF651" s="138"/>
      <c r="BG651" s="138"/>
      <c r="BH651" s="138"/>
      <c r="BI651" s="138"/>
      <c r="BJ651" s="138"/>
      <c r="BK651" s="138"/>
      <c r="BL651" s="138"/>
      <c r="BM651" s="7"/>
    </row>
    <row r="652" spans="1:66" ht="20.100000000000001" customHeight="1" x14ac:dyDescent="0.25">
      <c r="A652" s="39"/>
      <c r="B652" s="65" t="s">
        <v>100</v>
      </c>
      <c r="C652" s="138"/>
      <c r="D652" s="63">
        <f>+D649+1</f>
        <v>215</v>
      </c>
      <c r="E652" s="63">
        <v>33</v>
      </c>
      <c r="F652" s="63">
        <v>14</v>
      </c>
      <c r="G652" s="69" t="s">
        <v>239</v>
      </c>
      <c r="H652" s="74">
        <v>1</v>
      </c>
      <c r="I652" s="64" t="s">
        <v>45</v>
      </c>
      <c r="J652" s="64" t="s">
        <v>106</v>
      </c>
      <c r="K652" s="64" t="s">
        <v>133</v>
      </c>
      <c r="L652" s="65" t="s">
        <v>466</v>
      </c>
      <c r="M652" s="63" t="s">
        <v>295</v>
      </c>
      <c r="N652" s="63" t="s">
        <v>363</v>
      </c>
      <c r="O652" s="63" t="s">
        <v>364</v>
      </c>
      <c r="P652" s="126" t="s">
        <v>12</v>
      </c>
      <c r="Q652" s="262">
        <v>0</v>
      </c>
      <c r="R652" s="262">
        <v>0</v>
      </c>
      <c r="S652" s="262">
        <v>0</v>
      </c>
      <c r="T652" s="72">
        <v>5</v>
      </c>
      <c r="U652" s="72"/>
      <c r="V652" s="72"/>
      <c r="W652" s="72"/>
      <c r="X652" s="72"/>
      <c r="Y652" s="72"/>
      <c r="Z652" s="372"/>
      <c r="AA652" s="72"/>
      <c r="AB652" s="72">
        <v>2</v>
      </c>
      <c r="AC652" s="262">
        <f>SUM(Q652:AB652)</f>
        <v>7</v>
      </c>
      <c r="AD652" s="294">
        <f t="shared" si="1986"/>
        <v>0</v>
      </c>
      <c r="AE652" s="315">
        <f>SUM($Q$10:R652)</f>
        <v>55136.734717525083</v>
      </c>
      <c r="AF652" s="315">
        <f>SUM($Q$10:S652)</f>
        <v>93942.675062211798</v>
      </c>
      <c r="AG652" s="315" t="e">
        <f>SUM($Q$10:T652)</f>
        <v>#DIV/0!</v>
      </c>
      <c r="AH652" s="315" t="e">
        <f>SUM($Q$10:U652)</f>
        <v>#DIV/0!</v>
      </c>
      <c r="AI652" s="315" t="e">
        <f>SUM($Q$10:V652)</f>
        <v>#DIV/0!</v>
      </c>
      <c r="AJ652" s="315" t="e">
        <f>SUM($Q$10:W652)</f>
        <v>#DIV/0!</v>
      </c>
      <c r="AK652" s="315" t="e">
        <f>SUM($Q$10:X652)</f>
        <v>#DIV/0!</v>
      </c>
      <c r="AL652" s="315" t="e">
        <f>SUM($Q$10:Y652)</f>
        <v>#DIV/0!</v>
      </c>
      <c r="AM652" s="315" t="e">
        <f>SUM($Q$10:Z652)</f>
        <v>#DIV/0!</v>
      </c>
      <c r="AN652" s="315" t="e">
        <f>SUM($Q$10:AA652)</f>
        <v>#DIV/0!</v>
      </c>
      <c r="AO652" s="315" t="e">
        <f>SUM($Q$10:AB652)</f>
        <v>#DIV/0!</v>
      </c>
      <c r="AP652" s="63"/>
      <c r="AQ652" s="63"/>
      <c r="AR652" s="63"/>
      <c r="AS652" s="63"/>
      <c r="AT652" s="63"/>
      <c r="AU652" s="63"/>
      <c r="AV652" s="63"/>
      <c r="AW652" s="63"/>
      <c r="AX652" s="138"/>
      <c r="AY652" s="138"/>
      <c r="AZ652" s="138"/>
      <c r="BA652" s="138"/>
      <c r="BB652" s="138"/>
      <c r="BC652" s="138"/>
      <c r="BD652" s="138"/>
      <c r="BE652" s="138"/>
      <c r="BF652" s="138"/>
      <c r="BG652" s="138"/>
      <c r="BH652" s="138"/>
      <c r="BI652" s="138"/>
      <c r="BJ652" s="138"/>
      <c r="BK652" s="138"/>
      <c r="BL652" s="138"/>
      <c r="BM652" s="7"/>
      <c r="BN652" s="26"/>
    </row>
    <row r="653" spans="1:66" s="52" customFormat="1" ht="20.100000000000001" customHeight="1" x14ac:dyDescent="0.25">
      <c r="A653" s="39"/>
      <c r="B653" s="65"/>
      <c r="C653" s="138"/>
      <c r="D653" s="63"/>
      <c r="E653" s="63"/>
      <c r="F653" s="63"/>
      <c r="G653" s="69" t="s">
        <v>239</v>
      </c>
      <c r="H653" s="74"/>
      <c r="I653" s="64"/>
      <c r="J653" s="64"/>
      <c r="K653" s="64" t="s">
        <v>133</v>
      </c>
      <c r="L653" s="65" t="s">
        <v>651</v>
      </c>
      <c r="M653" s="63" t="s">
        <v>295</v>
      </c>
      <c r="N653" s="63" t="s">
        <v>363</v>
      </c>
      <c r="O653" s="63" t="s">
        <v>364</v>
      </c>
      <c r="P653" s="126" t="s">
        <v>13</v>
      </c>
      <c r="Q653" s="262">
        <v>0</v>
      </c>
      <c r="R653" s="262">
        <v>0</v>
      </c>
      <c r="S653" s="262">
        <v>0</v>
      </c>
      <c r="T653" s="72"/>
      <c r="U653" s="72"/>
      <c r="V653" s="72"/>
      <c r="W653" s="72"/>
      <c r="X653" s="72"/>
      <c r="Y653" s="72"/>
      <c r="Z653" s="372"/>
      <c r="AA653" s="72"/>
      <c r="AB653" s="72"/>
      <c r="AC653" s="262">
        <f>SUM(Q653:AB653)</f>
        <v>0</v>
      </c>
      <c r="AD653" s="294">
        <f t="shared" si="1986"/>
        <v>0</v>
      </c>
      <c r="AE653" s="315">
        <f>SUM($Q$11:R653)</f>
        <v>55136.734717525083</v>
      </c>
      <c r="AF653" s="315">
        <f>SUM($Q$11:S653)</f>
        <v>93942.675062211798</v>
      </c>
      <c r="AG653" s="315" t="e">
        <f>SUM($Q$11:T653)</f>
        <v>#DIV/0!</v>
      </c>
      <c r="AH653" s="315" t="e">
        <f>SUM($Q$11:U653)</f>
        <v>#DIV/0!</v>
      </c>
      <c r="AI653" s="315" t="e">
        <f>SUM($Q$11:V653)</f>
        <v>#DIV/0!</v>
      </c>
      <c r="AJ653" s="315" t="e">
        <f>SUM($Q$11:W653)</f>
        <v>#DIV/0!</v>
      </c>
      <c r="AK653" s="315" t="e">
        <f>SUM($Q$11:X653)</f>
        <v>#DIV/0!</v>
      </c>
      <c r="AL653" s="315" t="e">
        <f>SUM($Q$11:Y653)</f>
        <v>#DIV/0!</v>
      </c>
      <c r="AM653" s="315" t="e">
        <f>SUM($Q$11:Z653)</f>
        <v>#DIV/0!</v>
      </c>
      <c r="AN653" s="315" t="e">
        <f>SUM($Q$11:AA653)</f>
        <v>#DIV/0!</v>
      </c>
      <c r="AO653" s="315" t="e">
        <f>SUM($Q$11:AB653)</f>
        <v>#DIV/0!</v>
      </c>
      <c r="AP653" s="63"/>
      <c r="AQ653" s="63"/>
      <c r="AR653" s="63"/>
      <c r="AS653" s="63"/>
      <c r="AT653" s="63"/>
      <c r="AU653" s="63"/>
      <c r="AV653" s="63"/>
      <c r="AW653" s="63"/>
      <c r="AX653" s="138"/>
      <c r="AY653" s="138"/>
      <c r="AZ653" s="138"/>
      <c r="BA653" s="138"/>
      <c r="BB653" s="138"/>
      <c r="BC653" s="138"/>
      <c r="BD653" s="138"/>
      <c r="BE653" s="138"/>
      <c r="BF653" s="138"/>
      <c r="BG653" s="138"/>
      <c r="BH653" s="138"/>
      <c r="BI653" s="138"/>
      <c r="BJ653" s="138"/>
      <c r="BK653" s="138"/>
      <c r="BL653" s="138"/>
      <c r="BM653" s="7"/>
    </row>
    <row r="654" spans="1:66" s="52" customFormat="1" ht="20.100000000000001" customHeight="1" x14ac:dyDescent="0.25">
      <c r="A654" s="39"/>
      <c r="B654" s="65"/>
      <c r="C654" s="138"/>
      <c r="D654" s="63"/>
      <c r="E654" s="63"/>
      <c r="F654" s="63"/>
      <c r="G654" s="69" t="s">
        <v>239</v>
      </c>
      <c r="H654" s="74"/>
      <c r="I654" s="64"/>
      <c r="J654" s="64"/>
      <c r="K654" s="64" t="s">
        <v>133</v>
      </c>
      <c r="L654" s="65" t="s">
        <v>652</v>
      </c>
      <c r="M654" s="63" t="s">
        <v>295</v>
      </c>
      <c r="N654" s="63" t="s">
        <v>363</v>
      </c>
      <c r="O654" s="63" t="s">
        <v>364</v>
      </c>
      <c r="P654" s="126" t="s">
        <v>14</v>
      </c>
      <c r="Q654" s="278">
        <v>0</v>
      </c>
      <c r="R654" s="278">
        <v>0</v>
      </c>
      <c r="S654" s="278">
        <v>0</v>
      </c>
      <c r="T654" s="278">
        <f t="shared" ref="T654:AB654" si="1989">+T653/T652</f>
        <v>0</v>
      </c>
      <c r="U654" s="278" t="e">
        <f t="shared" si="1989"/>
        <v>#DIV/0!</v>
      </c>
      <c r="V654" s="278" t="e">
        <f t="shared" si="1989"/>
        <v>#DIV/0!</v>
      </c>
      <c r="W654" s="278" t="e">
        <f t="shared" si="1989"/>
        <v>#DIV/0!</v>
      </c>
      <c r="X654" s="278" t="e">
        <f t="shared" si="1989"/>
        <v>#DIV/0!</v>
      </c>
      <c r="Y654" s="278" t="e">
        <f t="shared" si="1989"/>
        <v>#DIV/0!</v>
      </c>
      <c r="Z654" s="278" t="e">
        <f t="shared" si="1989"/>
        <v>#DIV/0!</v>
      </c>
      <c r="AA654" s="278" t="e">
        <f t="shared" si="1989"/>
        <v>#DIV/0!</v>
      </c>
      <c r="AB654" s="278">
        <f t="shared" si="1989"/>
        <v>0</v>
      </c>
      <c r="AC654" s="278">
        <f>+AC653/AC652</f>
        <v>0</v>
      </c>
      <c r="AD654" s="294">
        <f t="shared" si="1986"/>
        <v>0</v>
      </c>
      <c r="AE654" s="315">
        <f>SUM($Q$10:R654)</f>
        <v>55136.734717525083</v>
      </c>
      <c r="AF654" s="315">
        <f>SUM($Q$10:S654)</f>
        <v>93942.675062211798</v>
      </c>
      <c r="AG654" s="315" t="e">
        <f>SUM($Q$10:T654)</f>
        <v>#DIV/0!</v>
      </c>
      <c r="AH654" s="315" t="e">
        <f>SUM($Q$10:U654)</f>
        <v>#DIV/0!</v>
      </c>
      <c r="AI654" s="315" t="e">
        <f>SUM($Q$10:V654)</f>
        <v>#DIV/0!</v>
      </c>
      <c r="AJ654" s="315" t="e">
        <f>SUM($Q$10:W654)</f>
        <v>#DIV/0!</v>
      </c>
      <c r="AK654" s="315" t="e">
        <f>SUM($Q$10:X654)</f>
        <v>#DIV/0!</v>
      </c>
      <c r="AL654" s="315" t="e">
        <f>SUM($Q$10:Y654)</f>
        <v>#DIV/0!</v>
      </c>
      <c r="AM654" s="315" t="e">
        <f>SUM($Q$10:Z654)</f>
        <v>#DIV/0!</v>
      </c>
      <c r="AN654" s="315" t="e">
        <f>SUM($Q$10:AA654)</f>
        <v>#DIV/0!</v>
      </c>
      <c r="AO654" s="315" t="e">
        <f>SUM($Q$10:AB654)</f>
        <v>#DIV/0!</v>
      </c>
      <c r="AP654" s="63"/>
      <c r="AQ654" s="63"/>
      <c r="AR654" s="63"/>
      <c r="AS654" s="63"/>
      <c r="AT654" s="63"/>
      <c r="AU654" s="63"/>
      <c r="AV654" s="63"/>
      <c r="AW654" s="63"/>
      <c r="AX654" s="138"/>
      <c r="AY654" s="138"/>
      <c r="AZ654" s="138"/>
      <c r="BA654" s="138"/>
      <c r="BB654" s="138"/>
      <c r="BC654" s="138"/>
      <c r="BD654" s="138"/>
      <c r="BE654" s="138"/>
      <c r="BF654" s="138"/>
      <c r="BG654" s="138"/>
      <c r="BH654" s="138"/>
      <c r="BI654" s="138"/>
      <c r="BJ654" s="138"/>
      <c r="BK654" s="138"/>
      <c r="BL654" s="138"/>
      <c r="BM654" s="7"/>
    </row>
    <row r="655" spans="1:66" ht="20.100000000000001" customHeight="1" x14ac:dyDescent="0.25">
      <c r="A655" s="39"/>
      <c r="B655" s="65" t="s">
        <v>102</v>
      </c>
      <c r="C655" s="138"/>
      <c r="D655" s="63">
        <f>+D652+1</f>
        <v>216</v>
      </c>
      <c r="E655" s="63">
        <v>34</v>
      </c>
      <c r="F655" s="63">
        <v>38</v>
      </c>
      <c r="G655" s="69" t="s">
        <v>1163</v>
      </c>
      <c r="H655" s="74">
        <v>1</v>
      </c>
      <c r="I655" s="64" t="s">
        <v>45</v>
      </c>
      <c r="J655" s="64" t="s">
        <v>106</v>
      </c>
      <c r="K655" s="64" t="s">
        <v>133</v>
      </c>
      <c r="L655" s="64" t="s">
        <v>133</v>
      </c>
      <c r="M655" s="63" t="s">
        <v>301</v>
      </c>
      <c r="N655" s="63" t="s">
        <v>342</v>
      </c>
      <c r="O655" s="63" t="s">
        <v>368</v>
      </c>
      <c r="P655" s="126" t="s">
        <v>12</v>
      </c>
      <c r="Q655" s="125">
        <v>0</v>
      </c>
      <c r="R655" s="125">
        <v>0.1</v>
      </c>
      <c r="S655" s="125">
        <v>0.15</v>
      </c>
      <c r="T655" s="125">
        <v>0.05</v>
      </c>
      <c r="U655" s="125">
        <v>0.1</v>
      </c>
      <c r="V655" s="125">
        <v>0.1</v>
      </c>
      <c r="W655" s="125">
        <v>0.05</v>
      </c>
      <c r="X655" s="125">
        <v>0.1</v>
      </c>
      <c r="Y655" s="125">
        <v>0.1</v>
      </c>
      <c r="Z655" s="125">
        <v>0.05</v>
      </c>
      <c r="AA655" s="125">
        <v>0.1</v>
      </c>
      <c r="AB655" s="125">
        <v>0.1</v>
      </c>
      <c r="AC655" s="295">
        <f>SUM(Q655:AB655)</f>
        <v>1</v>
      </c>
      <c r="AD655" s="294">
        <f t="shared" si="1986"/>
        <v>0</v>
      </c>
      <c r="AE655" s="315">
        <f>SUM($Q$10:R655)</f>
        <v>55136.834717525082</v>
      </c>
      <c r="AF655" s="315">
        <f>SUM($Q$10:S655)</f>
        <v>93942.925062211798</v>
      </c>
      <c r="AG655" s="315" t="e">
        <f>SUM($Q$10:T655)</f>
        <v>#DIV/0!</v>
      </c>
      <c r="AH655" s="315" t="e">
        <f>SUM($Q$10:U655)</f>
        <v>#DIV/0!</v>
      </c>
      <c r="AI655" s="315" t="e">
        <f>SUM($Q$10:V655)</f>
        <v>#DIV/0!</v>
      </c>
      <c r="AJ655" s="315" t="e">
        <f>SUM($Q$10:W655)</f>
        <v>#DIV/0!</v>
      </c>
      <c r="AK655" s="315" t="e">
        <f>SUM($Q$10:X655)</f>
        <v>#DIV/0!</v>
      </c>
      <c r="AL655" s="315" t="e">
        <f>SUM($Q$10:Y655)</f>
        <v>#DIV/0!</v>
      </c>
      <c r="AM655" s="315" t="e">
        <f>SUM($Q$10:Z655)</f>
        <v>#DIV/0!</v>
      </c>
      <c r="AN655" s="315" t="e">
        <f>SUM($Q$10:AA655)</f>
        <v>#DIV/0!</v>
      </c>
      <c r="AO655" s="315" t="e">
        <f>SUM($Q$10:AB655)</f>
        <v>#DIV/0!</v>
      </c>
      <c r="AP655" s="63"/>
      <c r="AQ655" s="63"/>
      <c r="AR655" s="63"/>
      <c r="AS655" s="63"/>
      <c r="AT655" s="63"/>
      <c r="AU655" s="63"/>
      <c r="AV655" s="63"/>
      <c r="AW655" s="63"/>
      <c r="AX655" s="138"/>
      <c r="AY655" s="138"/>
      <c r="AZ655" s="138"/>
      <c r="BA655" s="138"/>
      <c r="BB655" s="138"/>
      <c r="BC655" s="138"/>
      <c r="BD655" s="138"/>
      <c r="BE655" s="138"/>
      <c r="BF655" s="138"/>
      <c r="BG655" s="138"/>
      <c r="BH655" s="138"/>
      <c r="BI655" s="138"/>
      <c r="BJ655" s="138"/>
      <c r="BK655" s="138"/>
      <c r="BL655" s="138"/>
      <c r="BM655" s="7"/>
      <c r="BN655" s="26"/>
    </row>
    <row r="656" spans="1:66" s="52" customFormat="1" ht="20.100000000000001" customHeight="1" x14ac:dyDescent="0.25">
      <c r="A656" s="39"/>
      <c r="B656" s="65"/>
      <c r="C656" s="138"/>
      <c r="D656" s="63"/>
      <c r="E656" s="63"/>
      <c r="F656" s="63"/>
      <c r="G656" s="69" t="s">
        <v>1163</v>
      </c>
      <c r="H656" s="74"/>
      <c r="I656" s="64"/>
      <c r="J656" s="64"/>
      <c r="K656" s="64" t="s">
        <v>133</v>
      </c>
      <c r="L656" s="64" t="s">
        <v>133</v>
      </c>
      <c r="M656" s="63" t="s">
        <v>301</v>
      </c>
      <c r="N656" s="63" t="s">
        <v>342</v>
      </c>
      <c r="O656" s="63" t="s">
        <v>368</v>
      </c>
      <c r="P656" s="126" t="s">
        <v>13</v>
      </c>
      <c r="Q656" s="125">
        <v>0</v>
      </c>
      <c r="R656" s="125">
        <v>0.1</v>
      </c>
      <c r="S656" s="125">
        <v>0.15</v>
      </c>
      <c r="T656" s="125"/>
      <c r="U656" s="125"/>
      <c r="V656" s="125"/>
      <c r="W656" s="125"/>
      <c r="X656" s="125"/>
      <c r="Y656" s="125"/>
      <c r="Z656" s="129"/>
      <c r="AA656" s="125"/>
      <c r="AB656" s="125"/>
      <c r="AC656" s="295">
        <f>SUM(Q656:AB656)</f>
        <v>0.25</v>
      </c>
      <c r="AD656" s="294">
        <f t="shared" si="1986"/>
        <v>0</v>
      </c>
      <c r="AE656" s="315">
        <f>SUM($Q$11:R656)</f>
        <v>55136.93471752508</v>
      </c>
      <c r="AF656" s="315">
        <f>SUM($Q$11:S656)</f>
        <v>93943.175062211798</v>
      </c>
      <c r="AG656" s="315" t="e">
        <f>SUM($Q$11:T656)</f>
        <v>#DIV/0!</v>
      </c>
      <c r="AH656" s="315" t="e">
        <f>SUM($Q$11:U656)</f>
        <v>#DIV/0!</v>
      </c>
      <c r="AI656" s="315" t="e">
        <f>SUM($Q$11:V656)</f>
        <v>#DIV/0!</v>
      </c>
      <c r="AJ656" s="315" t="e">
        <f>SUM($Q$11:W656)</f>
        <v>#DIV/0!</v>
      </c>
      <c r="AK656" s="315" t="e">
        <f>SUM($Q$11:X656)</f>
        <v>#DIV/0!</v>
      </c>
      <c r="AL656" s="315" t="e">
        <f>SUM($Q$11:Y656)</f>
        <v>#DIV/0!</v>
      </c>
      <c r="AM656" s="315" t="e">
        <f>SUM($Q$11:Z656)</f>
        <v>#DIV/0!</v>
      </c>
      <c r="AN656" s="315" t="e">
        <f>SUM($Q$11:AA656)</f>
        <v>#DIV/0!</v>
      </c>
      <c r="AO656" s="315" t="e">
        <f>SUM($Q$11:AB656)</f>
        <v>#DIV/0!</v>
      </c>
      <c r="AP656" s="63"/>
      <c r="AQ656" s="63"/>
      <c r="AR656" s="63" t="s">
        <v>670</v>
      </c>
      <c r="AS656" s="63" t="s">
        <v>671</v>
      </c>
      <c r="AT656" s="63" t="s">
        <v>1071</v>
      </c>
      <c r="AU656" s="63" t="s">
        <v>1072</v>
      </c>
      <c r="AV656" s="63"/>
      <c r="AW656" s="63"/>
      <c r="AX656" s="138"/>
      <c r="AY656" s="138"/>
      <c r="AZ656" s="138"/>
      <c r="BA656" s="138"/>
      <c r="BB656" s="138"/>
      <c r="BC656" s="138"/>
      <c r="BD656" s="138"/>
      <c r="BE656" s="138"/>
      <c r="BF656" s="138"/>
      <c r="BG656" s="138"/>
      <c r="BH656" s="138"/>
      <c r="BI656" s="138"/>
      <c r="BJ656" s="138"/>
      <c r="BK656" s="138"/>
      <c r="BL656" s="138"/>
      <c r="BM656" s="7"/>
    </row>
    <row r="657" spans="1:66" s="52" customFormat="1" ht="20.100000000000001" customHeight="1" x14ac:dyDescent="0.25">
      <c r="A657" s="39"/>
      <c r="B657" s="65"/>
      <c r="C657" s="138"/>
      <c r="D657" s="63"/>
      <c r="E657" s="63"/>
      <c r="F657" s="63"/>
      <c r="G657" s="69" t="s">
        <v>1163</v>
      </c>
      <c r="H657" s="74"/>
      <c r="I657" s="64"/>
      <c r="J657" s="64"/>
      <c r="K657" s="64" t="s">
        <v>133</v>
      </c>
      <c r="L657" s="64" t="s">
        <v>133</v>
      </c>
      <c r="M657" s="63" t="s">
        <v>301</v>
      </c>
      <c r="N657" s="63" t="s">
        <v>342</v>
      </c>
      <c r="O657" s="63" t="s">
        <v>368</v>
      </c>
      <c r="P657" s="126" t="s">
        <v>14</v>
      </c>
      <c r="Q657" s="278">
        <v>0</v>
      </c>
      <c r="R657" s="278">
        <f t="shared" ref="R657:AB657" si="1990">+R656/R655</f>
        <v>1</v>
      </c>
      <c r="S657" s="278">
        <f t="shared" si="1990"/>
        <v>1</v>
      </c>
      <c r="T657" s="278">
        <f t="shared" si="1990"/>
        <v>0</v>
      </c>
      <c r="U657" s="278">
        <f t="shared" si="1990"/>
        <v>0</v>
      </c>
      <c r="V657" s="278">
        <f t="shared" si="1990"/>
        <v>0</v>
      </c>
      <c r="W657" s="278">
        <f t="shared" si="1990"/>
        <v>0</v>
      </c>
      <c r="X657" s="278">
        <f t="shared" si="1990"/>
        <v>0</v>
      </c>
      <c r="Y657" s="278">
        <f t="shared" si="1990"/>
        <v>0</v>
      </c>
      <c r="Z657" s="278">
        <f t="shared" si="1990"/>
        <v>0</v>
      </c>
      <c r="AA657" s="278">
        <f t="shared" si="1990"/>
        <v>0</v>
      </c>
      <c r="AB657" s="278">
        <f t="shared" si="1990"/>
        <v>0</v>
      </c>
      <c r="AC657" s="278">
        <f>+AC656/AC655</f>
        <v>0.25</v>
      </c>
      <c r="AD657" s="294">
        <f t="shared" si="1986"/>
        <v>0</v>
      </c>
      <c r="AE657" s="315">
        <f>SUM($Q$10:R657)</f>
        <v>55137.93471752508</v>
      </c>
      <c r="AF657" s="315">
        <f>SUM($Q$10:S657)</f>
        <v>93945.175062211798</v>
      </c>
      <c r="AG657" s="315" t="e">
        <f>SUM($Q$10:T657)</f>
        <v>#DIV/0!</v>
      </c>
      <c r="AH657" s="315" t="e">
        <f>SUM($Q$10:U657)</f>
        <v>#DIV/0!</v>
      </c>
      <c r="AI657" s="315" t="e">
        <f>SUM($Q$10:V657)</f>
        <v>#DIV/0!</v>
      </c>
      <c r="AJ657" s="315" t="e">
        <f>SUM($Q$10:W657)</f>
        <v>#DIV/0!</v>
      </c>
      <c r="AK657" s="315" t="e">
        <f>SUM($Q$10:X657)</f>
        <v>#DIV/0!</v>
      </c>
      <c r="AL657" s="315" t="e">
        <f>SUM($Q$10:Y657)</f>
        <v>#DIV/0!</v>
      </c>
      <c r="AM657" s="315" t="e">
        <f>SUM($Q$10:Z657)</f>
        <v>#DIV/0!</v>
      </c>
      <c r="AN657" s="315" t="e">
        <f>SUM($Q$10:AA657)</f>
        <v>#DIV/0!</v>
      </c>
      <c r="AO657" s="315" t="e">
        <f>SUM($Q$10:AB657)</f>
        <v>#DIV/0!</v>
      </c>
      <c r="AP657" s="63"/>
      <c r="AQ657" s="63"/>
      <c r="AR657" s="63"/>
      <c r="AS657" s="63"/>
      <c r="AT657" s="63"/>
      <c r="AU657" s="63"/>
      <c r="AV657" s="63"/>
      <c r="AW657" s="63"/>
      <c r="AX657" s="138"/>
      <c r="AY657" s="138"/>
      <c r="AZ657" s="138"/>
      <c r="BA657" s="138"/>
      <c r="BB657" s="138"/>
      <c r="BC657" s="138"/>
      <c r="BD657" s="138"/>
      <c r="BE657" s="138"/>
      <c r="BF657" s="138"/>
      <c r="BG657" s="138"/>
      <c r="BH657" s="138"/>
      <c r="BI657" s="138"/>
      <c r="BJ657" s="138"/>
      <c r="BK657" s="138"/>
      <c r="BL657" s="138"/>
      <c r="BM657" s="7"/>
    </row>
    <row r="658" spans="1:66" ht="20.100000000000001" customHeight="1" x14ac:dyDescent="0.25">
      <c r="A658" s="39"/>
      <c r="B658" s="65" t="s">
        <v>100</v>
      </c>
      <c r="C658" s="138"/>
      <c r="D658" s="63">
        <f>+D655+1</f>
        <v>217</v>
      </c>
      <c r="E658" s="63">
        <v>35</v>
      </c>
      <c r="F658" s="63">
        <v>10</v>
      </c>
      <c r="G658" s="62" t="s">
        <v>240</v>
      </c>
      <c r="H658" s="74">
        <v>1</v>
      </c>
      <c r="I658" s="64" t="s">
        <v>53</v>
      </c>
      <c r="J658" s="64" t="s">
        <v>111</v>
      </c>
      <c r="K658" s="64" t="s">
        <v>133</v>
      </c>
      <c r="L658" s="65" t="s">
        <v>467</v>
      </c>
      <c r="M658" s="63" t="s">
        <v>297</v>
      </c>
      <c r="N658" s="63" t="s">
        <v>316</v>
      </c>
      <c r="O658" s="63" t="s">
        <v>372</v>
      </c>
      <c r="P658" s="126" t="s">
        <v>12</v>
      </c>
      <c r="Q658" s="125">
        <v>8.3333299999999999E-2</v>
      </c>
      <c r="R658" s="125">
        <v>8.3333299999999999E-2</v>
      </c>
      <c r="S658" s="125">
        <v>8.3333299999999999E-2</v>
      </c>
      <c r="T658" s="125">
        <v>8.3333299999999999E-2</v>
      </c>
      <c r="U658" s="125">
        <v>8.3333299999999999E-2</v>
      </c>
      <c r="V658" s="125">
        <v>8.3333299999999999E-2</v>
      </c>
      <c r="W658" s="125">
        <v>8.3333299999999999E-2</v>
      </c>
      <c r="X658" s="125">
        <v>8.3333299999999999E-2</v>
      </c>
      <c r="Y658" s="125">
        <v>8.3333299999999999E-2</v>
      </c>
      <c r="Z658" s="125">
        <v>8.3333299999999999E-2</v>
      </c>
      <c r="AA658" s="125">
        <v>8.3333299999999999E-2</v>
      </c>
      <c r="AB658" s="125">
        <v>8.3333299999999999E-2</v>
      </c>
      <c r="AC658" s="295">
        <f>SUM(Q658:AB658)</f>
        <v>0.99999960000000021</v>
      </c>
      <c r="AD658" s="294">
        <f t="shared" si="1986"/>
        <v>8.3333299999999999E-2</v>
      </c>
      <c r="AE658" s="315">
        <f>SUM($Q$10:R658)</f>
        <v>55138.101384125075</v>
      </c>
      <c r="AF658" s="315">
        <f>SUM($Q$10:S658)</f>
        <v>93945.425062111812</v>
      </c>
      <c r="AG658" s="315" t="e">
        <f>SUM($Q$10:T658)</f>
        <v>#DIV/0!</v>
      </c>
      <c r="AH658" s="315" t="e">
        <f>SUM($Q$10:U658)</f>
        <v>#DIV/0!</v>
      </c>
      <c r="AI658" s="315" t="e">
        <f>SUM($Q$10:V658)</f>
        <v>#DIV/0!</v>
      </c>
      <c r="AJ658" s="315" t="e">
        <f>SUM($Q$10:W658)</f>
        <v>#DIV/0!</v>
      </c>
      <c r="AK658" s="315" t="e">
        <f>SUM($Q$10:X658)</f>
        <v>#DIV/0!</v>
      </c>
      <c r="AL658" s="315" t="e">
        <f>SUM($Q$10:Y658)</f>
        <v>#DIV/0!</v>
      </c>
      <c r="AM658" s="315" t="e">
        <f>SUM($Q$10:Z658)</f>
        <v>#DIV/0!</v>
      </c>
      <c r="AN658" s="315" t="e">
        <f>SUM($Q$10:AA658)</f>
        <v>#DIV/0!</v>
      </c>
      <c r="AO658" s="315" t="e">
        <f>SUM($Q$10:AB658)</f>
        <v>#DIV/0!</v>
      </c>
      <c r="AP658" s="63"/>
      <c r="AQ658" s="63"/>
      <c r="AR658" s="63"/>
      <c r="AS658" s="63"/>
      <c r="AT658" s="63"/>
      <c r="AU658" s="63"/>
      <c r="AV658" s="63"/>
      <c r="AW658" s="63"/>
      <c r="AX658" s="138"/>
      <c r="AY658" s="138"/>
      <c r="AZ658" s="138"/>
      <c r="BA658" s="138"/>
      <c r="BB658" s="138"/>
      <c r="BC658" s="138"/>
      <c r="BD658" s="138"/>
      <c r="BE658" s="138"/>
      <c r="BF658" s="138"/>
      <c r="BG658" s="138"/>
      <c r="BH658" s="138"/>
      <c r="BI658" s="138"/>
      <c r="BJ658" s="138"/>
      <c r="BK658" s="138"/>
      <c r="BL658" s="138"/>
      <c r="BM658" s="7"/>
      <c r="BN658" s="26"/>
    </row>
    <row r="659" spans="1:66" s="52" customFormat="1" ht="20.100000000000001" customHeight="1" x14ac:dyDescent="0.25">
      <c r="A659" s="39"/>
      <c r="B659" s="65"/>
      <c r="C659" s="138"/>
      <c r="D659" s="63"/>
      <c r="E659" s="63"/>
      <c r="F659" s="63"/>
      <c r="G659" s="62" t="s">
        <v>240</v>
      </c>
      <c r="H659" s="74"/>
      <c r="I659" s="64"/>
      <c r="J659" s="64"/>
      <c r="K659" s="64" t="s">
        <v>133</v>
      </c>
      <c r="L659" s="65" t="s">
        <v>653</v>
      </c>
      <c r="M659" s="63" t="s">
        <v>297</v>
      </c>
      <c r="N659" s="63" t="s">
        <v>316</v>
      </c>
      <c r="O659" s="63" t="s">
        <v>372</v>
      </c>
      <c r="P659" s="126" t="s">
        <v>13</v>
      </c>
      <c r="Q659" s="125">
        <v>8.3333299999999999E-2</v>
      </c>
      <c r="R659" s="125">
        <v>8.3333299999999999E-2</v>
      </c>
      <c r="S659" s="125">
        <v>8.3333299999999999E-2</v>
      </c>
      <c r="T659" s="124"/>
      <c r="U659" s="124"/>
      <c r="V659" s="124"/>
      <c r="W659" s="124"/>
      <c r="X659" s="124"/>
      <c r="Y659" s="124"/>
      <c r="Z659" s="367"/>
      <c r="AA659" s="124"/>
      <c r="AB659" s="124"/>
      <c r="AC659" s="295">
        <f>SUM(Q659:AB659)</f>
        <v>0.2499999</v>
      </c>
      <c r="AD659" s="294">
        <f t="shared" si="1986"/>
        <v>8.3333299999999999E-2</v>
      </c>
      <c r="AE659" s="315">
        <f>SUM($Q$11:R659)</f>
        <v>55138.26805072507</v>
      </c>
      <c r="AF659" s="315">
        <f>SUM($Q$11:S659)</f>
        <v>93945.675062011826</v>
      </c>
      <c r="AG659" s="315" t="e">
        <f>SUM($Q$11:T659)</f>
        <v>#DIV/0!</v>
      </c>
      <c r="AH659" s="315" t="e">
        <f>SUM($Q$11:U659)</f>
        <v>#DIV/0!</v>
      </c>
      <c r="AI659" s="315" t="e">
        <f>SUM($Q$11:V659)</f>
        <v>#DIV/0!</v>
      </c>
      <c r="AJ659" s="315" t="e">
        <f>SUM($Q$11:W659)</f>
        <v>#DIV/0!</v>
      </c>
      <c r="AK659" s="315" t="e">
        <f>SUM($Q$11:X659)</f>
        <v>#DIV/0!</v>
      </c>
      <c r="AL659" s="315" t="e">
        <f>SUM($Q$11:Y659)</f>
        <v>#DIV/0!</v>
      </c>
      <c r="AM659" s="315" t="e">
        <f>SUM($Q$11:Z659)</f>
        <v>#DIV/0!</v>
      </c>
      <c r="AN659" s="315" t="e">
        <f>SUM($Q$11:AA659)</f>
        <v>#DIV/0!</v>
      </c>
      <c r="AO659" s="315" t="e">
        <f>SUM($Q$11:AB659)</f>
        <v>#DIV/0!</v>
      </c>
      <c r="AP659" s="63" t="s">
        <v>1137</v>
      </c>
      <c r="AQ659" s="63" t="s">
        <v>1138</v>
      </c>
      <c r="AR659" s="63" t="s">
        <v>1137</v>
      </c>
      <c r="AS659" s="63" t="s">
        <v>1138</v>
      </c>
      <c r="AT659" s="63" t="s">
        <v>1137</v>
      </c>
      <c r="AU659" s="63" t="s">
        <v>1138</v>
      </c>
      <c r="AV659" s="63"/>
      <c r="AW659" s="63"/>
      <c r="AX659" s="138"/>
      <c r="AY659" s="138"/>
      <c r="AZ659" s="138"/>
      <c r="BA659" s="138"/>
      <c r="BB659" s="138"/>
      <c r="BC659" s="138"/>
      <c r="BD659" s="138"/>
      <c r="BE659" s="138"/>
      <c r="BF659" s="138"/>
      <c r="BG659" s="138"/>
      <c r="BH659" s="138"/>
      <c r="BI659" s="138"/>
      <c r="BJ659" s="138"/>
      <c r="BK659" s="138"/>
      <c r="BL659" s="138"/>
      <c r="BM659" s="7"/>
    </row>
    <row r="660" spans="1:66" s="52" customFormat="1" ht="20.100000000000001" customHeight="1" x14ac:dyDescent="0.25">
      <c r="A660" s="39"/>
      <c r="B660" s="65"/>
      <c r="C660" s="138"/>
      <c r="D660" s="63"/>
      <c r="E660" s="63"/>
      <c r="F660" s="63"/>
      <c r="G660" s="62" t="s">
        <v>240</v>
      </c>
      <c r="H660" s="74"/>
      <c r="I660" s="64"/>
      <c r="J660" s="64"/>
      <c r="K660" s="64" t="s">
        <v>133</v>
      </c>
      <c r="L660" s="65" t="s">
        <v>654</v>
      </c>
      <c r="M660" s="63" t="s">
        <v>297</v>
      </c>
      <c r="N660" s="63" t="s">
        <v>316</v>
      </c>
      <c r="O660" s="63" t="s">
        <v>372</v>
      </c>
      <c r="P660" s="126" t="s">
        <v>14</v>
      </c>
      <c r="Q660" s="278">
        <f t="shared" ref="Q660:AB660" si="1991">+Q659/Q658</f>
        <v>1</v>
      </c>
      <c r="R660" s="278">
        <f t="shared" si="1991"/>
        <v>1</v>
      </c>
      <c r="S660" s="278">
        <f t="shared" si="1991"/>
        <v>1</v>
      </c>
      <c r="T660" s="278">
        <f t="shared" si="1991"/>
        <v>0</v>
      </c>
      <c r="U660" s="278">
        <f t="shared" si="1991"/>
        <v>0</v>
      </c>
      <c r="V660" s="278">
        <f t="shared" si="1991"/>
        <v>0</v>
      </c>
      <c r="W660" s="278">
        <f t="shared" si="1991"/>
        <v>0</v>
      </c>
      <c r="X660" s="278">
        <f t="shared" si="1991"/>
        <v>0</v>
      </c>
      <c r="Y660" s="278">
        <f t="shared" si="1991"/>
        <v>0</v>
      </c>
      <c r="Z660" s="278">
        <f t="shared" si="1991"/>
        <v>0</v>
      </c>
      <c r="AA660" s="278">
        <f t="shared" si="1991"/>
        <v>0</v>
      </c>
      <c r="AB660" s="278">
        <f t="shared" si="1991"/>
        <v>0</v>
      </c>
      <c r="AC660" s="278">
        <f>+AC659/AC658</f>
        <v>0.24999999999999994</v>
      </c>
      <c r="AD660" s="294">
        <f t="shared" si="1986"/>
        <v>1</v>
      </c>
      <c r="AE660" s="315">
        <f>SUM($Q$10:R660)</f>
        <v>55140.26805072507</v>
      </c>
      <c r="AF660" s="315">
        <f>SUM($Q$10:S660)</f>
        <v>93948.675062011826</v>
      </c>
      <c r="AG660" s="315" t="e">
        <f>SUM($Q$10:T660)</f>
        <v>#DIV/0!</v>
      </c>
      <c r="AH660" s="315" t="e">
        <f>SUM($Q$10:U660)</f>
        <v>#DIV/0!</v>
      </c>
      <c r="AI660" s="315" t="e">
        <f>SUM($Q$10:V660)</f>
        <v>#DIV/0!</v>
      </c>
      <c r="AJ660" s="315" t="e">
        <f>SUM($Q$10:W660)</f>
        <v>#DIV/0!</v>
      </c>
      <c r="AK660" s="315" t="e">
        <f>SUM($Q$10:X660)</f>
        <v>#DIV/0!</v>
      </c>
      <c r="AL660" s="315" t="e">
        <f>SUM($Q$10:Y660)</f>
        <v>#DIV/0!</v>
      </c>
      <c r="AM660" s="315" t="e">
        <f>SUM($Q$10:Z660)</f>
        <v>#DIV/0!</v>
      </c>
      <c r="AN660" s="315" t="e">
        <f>SUM($Q$10:AA660)</f>
        <v>#DIV/0!</v>
      </c>
      <c r="AO660" s="315" t="e">
        <f>SUM($Q$10:AB660)</f>
        <v>#DIV/0!</v>
      </c>
      <c r="AP660" s="63"/>
      <c r="AQ660" s="63"/>
      <c r="AR660" s="63"/>
      <c r="AS660" s="63"/>
      <c r="AT660" s="63"/>
      <c r="AU660" s="63"/>
      <c r="AV660" s="63"/>
      <c r="AW660" s="63"/>
      <c r="AX660" s="138"/>
      <c r="AY660" s="138"/>
      <c r="AZ660" s="138"/>
      <c r="BA660" s="138"/>
      <c r="BB660" s="138"/>
      <c r="BC660" s="138"/>
      <c r="BD660" s="138"/>
      <c r="BE660" s="138"/>
      <c r="BF660" s="138"/>
      <c r="BG660" s="138"/>
      <c r="BH660" s="138"/>
      <c r="BI660" s="138"/>
      <c r="BJ660" s="138"/>
      <c r="BK660" s="138"/>
      <c r="BL660" s="138"/>
      <c r="BM660" s="7"/>
    </row>
    <row r="661" spans="1:66" ht="20.100000000000001" customHeight="1" x14ac:dyDescent="0.25">
      <c r="A661" s="39"/>
      <c r="B661" s="65" t="s">
        <v>100</v>
      </c>
      <c r="C661" s="138"/>
      <c r="D661" s="63">
        <f>+D658+1</f>
        <v>218</v>
      </c>
      <c r="E661" s="63">
        <v>36</v>
      </c>
      <c r="F661" s="63">
        <f>+F658+1</f>
        <v>11</v>
      </c>
      <c r="G661" s="65" t="s">
        <v>241</v>
      </c>
      <c r="H661" s="125">
        <v>1</v>
      </c>
      <c r="I661" s="64" t="s">
        <v>53</v>
      </c>
      <c r="J661" s="64" t="s">
        <v>111</v>
      </c>
      <c r="K661" s="64" t="s">
        <v>133</v>
      </c>
      <c r="L661" s="65" t="s">
        <v>468</v>
      </c>
      <c r="M661" s="63" t="s">
        <v>297</v>
      </c>
      <c r="N661" s="63" t="s">
        <v>316</v>
      </c>
      <c r="O661" s="63" t="s">
        <v>372</v>
      </c>
      <c r="P661" s="126" t="s">
        <v>12</v>
      </c>
      <c r="Q661" s="262">
        <v>0</v>
      </c>
      <c r="R661" s="262">
        <v>0</v>
      </c>
      <c r="S661" s="262">
        <v>0</v>
      </c>
      <c r="T661" s="125"/>
      <c r="U661" s="125"/>
      <c r="V661" s="125">
        <v>0.5</v>
      </c>
      <c r="W661" s="125"/>
      <c r="X661" s="125"/>
      <c r="Y661" s="125"/>
      <c r="Z661" s="129"/>
      <c r="AA661" s="125"/>
      <c r="AB661" s="125">
        <v>0.5</v>
      </c>
      <c r="AC661" s="295">
        <f>SUM(Q661:AB661)</f>
        <v>1</v>
      </c>
      <c r="AD661" s="294">
        <f t="shared" si="1986"/>
        <v>0</v>
      </c>
      <c r="AE661" s="315">
        <f>SUM($Q$10:R661)</f>
        <v>55140.26805072507</v>
      </c>
      <c r="AF661" s="315">
        <f>SUM($Q$10:S661)</f>
        <v>93948.675062011826</v>
      </c>
      <c r="AG661" s="315" t="e">
        <f>SUM($Q$10:T661)</f>
        <v>#DIV/0!</v>
      </c>
      <c r="AH661" s="315" t="e">
        <f>SUM($Q$10:U661)</f>
        <v>#DIV/0!</v>
      </c>
      <c r="AI661" s="315" t="e">
        <f>SUM($Q$10:V661)</f>
        <v>#DIV/0!</v>
      </c>
      <c r="AJ661" s="315" t="e">
        <f>SUM($Q$10:W661)</f>
        <v>#DIV/0!</v>
      </c>
      <c r="AK661" s="315" t="e">
        <f>SUM($Q$10:X661)</f>
        <v>#DIV/0!</v>
      </c>
      <c r="AL661" s="315" t="e">
        <f>SUM($Q$10:Y661)</f>
        <v>#DIV/0!</v>
      </c>
      <c r="AM661" s="315" t="e">
        <f>SUM($Q$10:Z661)</f>
        <v>#DIV/0!</v>
      </c>
      <c r="AN661" s="315" t="e">
        <f>SUM($Q$10:AA661)</f>
        <v>#DIV/0!</v>
      </c>
      <c r="AO661" s="315" t="e">
        <f>SUM($Q$10:AB661)</f>
        <v>#DIV/0!</v>
      </c>
      <c r="AP661" s="63"/>
      <c r="AQ661" s="63"/>
      <c r="AR661" s="63"/>
      <c r="AS661" s="63"/>
      <c r="AT661" s="63"/>
      <c r="AU661" s="63"/>
      <c r="AV661" s="63"/>
      <c r="AW661" s="63"/>
      <c r="AX661" s="138"/>
      <c r="AY661" s="138"/>
      <c r="AZ661" s="138"/>
      <c r="BA661" s="138"/>
      <c r="BB661" s="138"/>
      <c r="BC661" s="138"/>
      <c r="BD661" s="138"/>
      <c r="BE661" s="138"/>
      <c r="BF661" s="138"/>
      <c r="BG661" s="138"/>
      <c r="BH661" s="138"/>
      <c r="BI661" s="138"/>
      <c r="BJ661" s="138"/>
      <c r="BK661" s="138"/>
      <c r="BL661" s="138"/>
      <c r="BM661" s="7"/>
      <c r="BN661" s="26"/>
    </row>
    <row r="662" spans="1:66" s="52" customFormat="1" ht="20.100000000000001" customHeight="1" x14ac:dyDescent="0.25">
      <c r="A662" s="39"/>
      <c r="B662" s="65"/>
      <c r="C662" s="138"/>
      <c r="D662" s="63"/>
      <c r="E662" s="63"/>
      <c r="F662" s="63"/>
      <c r="G662" s="65" t="s">
        <v>241</v>
      </c>
      <c r="H662" s="125"/>
      <c r="I662" s="64"/>
      <c r="J662" s="64"/>
      <c r="K662" s="64" t="s">
        <v>133</v>
      </c>
      <c r="L662" s="65" t="s">
        <v>655</v>
      </c>
      <c r="M662" s="63" t="s">
        <v>297</v>
      </c>
      <c r="N662" s="63" t="s">
        <v>316</v>
      </c>
      <c r="O662" s="63" t="s">
        <v>372</v>
      </c>
      <c r="P662" s="126" t="s">
        <v>13</v>
      </c>
      <c r="Q662" s="262">
        <v>0</v>
      </c>
      <c r="R662" s="262">
        <v>0</v>
      </c>
      <c r="S662" s="262">
        <v>0</v>
      </c>
      <c r="T662" s="124"/>
      <c r="U662" s="124"/>
      <c r="V662" s="124"/>
      <c r="W662" s="124"/>
      <c r="X662" s="124"/>
      <c r="Y662" s="124"/>
      <c r="Z662" s="367"/>
      <c r="AA662" s="124"/>
      <c r="AB662" s="124"/>
      <c r="AC662" s="295">
        <f>SUM(Q662:AB662)</f>
        <v>0</v>
      </c>
      <c r="AD662" s="294">
        <f t="shared" si="1986"/>
        <v>0</v>
      </c>
      <c r="AE662" s="315">
        <f>SUM($Q$11:R662)</f>
        <v>55140.26805072507</v>
      </c>
      <c r="AF662" s="315">
        <f>SUM($Q$11:S662)</f>
        <v>93948.675062011826</v>
      </c>
      <c r="AG662" s="315" t="e">
        <f>SUM($Q$11:T662)</f>
        <v>#DIV/0!</v>
      </c>
      <c r="AH662" s="315" t="e">
        <f>SUM($Q$11:U662)</f>
        <v>#DIV/0!</v>
      </c>
      <c r="AI662" s="315" t="e">
        <f>SUM($Q$11:V662)</f>
        <v>#DIV/0!</v>
      </c>
      <c r="AJ662" s="315" t="e">
        <f>SUM($Q$11:W662)</f>
        <v>#DIV/0!</v>
      </c>
      <c r="AK662" s="315" t="e">
        <f>SUM($Q$11:X662)</f>
        <v>#DIV/0!</v>
      </c>
      <c r="AL662" s="315" t="e">
        <f>SUM($Q$11:Y662)</f>
        <v>#DIV/0!</v>
      </c>
      <c r="AM662" s="315" t="e">
        <f>SUM($Q$11:Z662)</f>
        <v>#DIV/0!</v>
      </c>
      <c r="AN662" s="315" t="e">
        <f>SUM($Q$11:AA662)</f>
        <v>#DIV/0!</v>
      </c>
      <c r="AO662" s="315" t="e">
        <f>SUM($Q$11:AB662)</f>
        <v>#DIV/0!</v>
      </c>
      <c r="AP662" s="63"/>
      <c r="AQ662" s="63"/>
      <c r="AR662" s="63"/>
      <c r="AS662" s="63"/>
      <c r="AT662" s="63"/>
      <c r="AU662" s="63"/>
      <c r="AV662" s="63"/>
      <c r="AW662" s="63"/>
      <c r="AX662" s="138"/>
      <c r="AY662" s="138"/>
      <c r="AZ662" s="138"/>
      <c r="BA662" s="138"/>
      <c r="BB662" s="138"/>
      <c r="BC662" s="138"/>
      <c r="BD662" s="138"/>
      <c r="BE662" s="138"/>
      <c r="BF662" s="138"/>
      <c r="BG662" s="138"/>
      <c r="BH662" s="138"/>
      <c r="BI662" s="138"/>
      <c r="BJ662" s="138"/>
      <c r="BK662" s="138"/>
      <c r="BL662" s="138"/>
      <c r="BM662" s="7"/>
    </row>
    <row r="663" spans="1:66" s="52" customFormat="1" ht="20.100000000000001" customHeight="1" x14ac:dyDescent="0.25">
      <c r="A663" s="39"/>
      <c r="B663" s="65"/>
      <c r="C663" s="138"/>
      <c r="D663" s="63"/>
      <c r="E663" s="63"/>
      <c r="F663" s="63"/>
      <c r="G663" s="65" t="s">
        <v>241</v>
      </c>
      <c r="H663" s="125"/>
      <c r="I663" s="64"/>
      <c r="J663" s="64"/>
      <c r="K663" s="64" t="s">
        <v>133</v>
      </c>
      <c r="L663" s="65" t="s">
        <v>656</v>
      </c>
      <c r="M663" s="63" t="s">
        <v>297</v>
      </c>
      <c r="N663" s="63" t="s">
        <v>316</v>
      </c>
      <c r="O663" s="63" t="s">
        <v>372</v>
      </c>
      <c r="P663" s="126" t="s">
        <v>14</v>
      </c>
      <c r="Q663" s="278">
        <v>0</v>
      </c>
      <c r="R663" s="278">
        <v>0</v>
      </c>
      <c r="S663" s="278">
        <v>0</v>
      </c>
      <c r="T663" s="278" t="e">
        <f t="shared" ref="T663:AB663" si="1992">+T662/T661</f>
        <v>#DIV/0!</v>
      </c>
      <c r="U663" s="278" t="e">
        <f t="shared" si="1992"/>
        <v>#DIV/0!</v>
      </c>
      <c r="V663" s="278">
        <f t="shared" si="1992"/>
        <v>0</v>
      </c>
      <c r="W663" s="278" t="e">
        <f t="shared" si="1992"/>
        <v>#DIV/0!</v>
      </c>
      <c r="X663" s="278" t="e">
        <f t="shared" si="1992"/>
        <v>#DIV/0!</v>
      </c>
      <c r="Y663" s="278" t="e">
        <f t="shared" si="1992"/>
        <v>#DIV/0!</v>
      </c>
      <c r="Z663" s="278" t="e">
        <f t="shared" si="1992"/>
        <v>#DIV/0!</v>
      </c>
      <c r="AA663" s="278" t="e">
        <f t="shared" si="1992"/>
        <v>#DIV/0!</v>
      </c>
      <c r="AB663" s="278">
        <f t="shared" si="1992"/>
        <v>0</v>
      </c>
      <c r="AC663" s="278">
        <f>+AC662/AC661</f>
        <v>0</v>
      </c>
      <c r="AD663" s="294">
        <f t="shared" si="1986"/>
        <v>0</v>
      </c>
      <c r="AE663" s="315">
        <f>SUM($Q$10:R663)</f>
        <v>55140.26805072507</v>
      </c>
      <c r="AF663" s="315">
        <f>SUM($Q$10:S663)</f>
        <v>93948.675062011826</v>
      </c>
      <c r="AG663" s="315" t="e">
        <f>SUM($Q$10:T663)</f>
        <v>#DIV/0!</v>
      </c>
      <c r="AH663" s="315" t="e">
        <f>SUM($Q$10:U663)</f>
        <v>#DIV/0!</v>
      </c>
      <c r="AI663" s="315" t="e">
        <f>SUM($Q$10:V663)</f>
        <v>#DIV/0!</v>
      </c>
      <c r="AJ663" s="315" t="e">
        <f>SUM($Q$10:W663)</f>
        <v>#DIV/0!</v>
      </c>
      <c r="AK663" s="315" t="e">
        <f>SUM($Q$10:X663)</f>
        <v>#DIV/0!</v>
      </c>
      <c r="AL663" s="315" t="e">
        <f>SUM($Q$10:Y663)</f>
        <v>#DIV/0!</v>
      </c>
      <c r="AM663" s="315" t="e">
        <f>SUM($Q$10:Z663)</f>
        <v>#DIV/0!</v>
      </c>
      <c r="AN663" s="315" t="e">
        <f>SUM($Q$10:AA663)</f>
        <v>#DIV/0!</v>
      </c>
      <c r="AO663" s="315" t="e">
        <f>SUM($Q$10:AB663)</f>
        <v>#DIV/0!</v>
      </c>
      <c r="AP663" s="63"/>
      <c r="AQ663" s="63"/>
      <c r="AR663" s="63"/>
      <c r="AS663" s="63"/>
      <c r="AT663" s="63"/>
      <c r="AU663" s="63"/>
      <c r="AV663" s="63"/>
      <c r="AW663" s="63"/>
      <c r="AX663" s="138"/>
      <c r="AY663" s="138"/>
      <c r="AZ663" s="138"/>
      <c r="BA663" s="138"/>
      <c r="BB663" s="138"/>
      <c r="BC663" s="138"/>
      <c r="BD663" s="138"/>
      <c r="BE663" s="138"/>
      <c r="BF663" s="138"/>
      <c r="BG663" s="138"/>
      <c r="BH663" s="138"/>
      <c r="BI663" s="138"/>
      <c r="BJ663" s="138"/>
      <c r="BK663" s="138"/>
      <c r="BL663" s="138"/>
      <c r="BM663" s="7"/>
    </row>
    <row r="664" spans="1:66" ht="20.100000000000001" customHeight="1" x14ac:dyDescent="0.25">
      <c r="A664" s="39"/>
      <c r="B664" s="65" t="s">
        <v>100</v>
      </c>
      <c r="C664" s="138"/>
      <c r="D664" s="63">
        <f>+D661+1</f>
        <v>219</v>
      </c>
      <c r="E664" s="63">
        <v>37</v>
      </c>
      <c r="F664" s="63">
        <f>+F661+1</f>
        <v>12</v>
      </c>
      <c r="G664" s="65" t="s">
        <v>242</v>
      </c>
      <c r="H664" s="125">
        <v>1</v>
      </c>
      <c r="I664" s="64" t="s">
        <v>53</v>
      </c>
      <c r="J664" s="64" t="s">
        <v>111</v>
      </c>
      <c r="K664" s="64" t="s">
        <v>133</v>
      </c>
      <c r="L664" s="65" t="s">
        <v>469</v>
      </c>
      <c r="M664" s="63" t="s">
        <v>297</v>
      </c>
      <c r="N664" s="63" t="s">
        <v>316</v>
      </c>
      <c r="O664" s="63" t="s">
        <v>372</v>
      </c>
      <c r="P664" s="126" t="s">
        <v>12</v>
      </c>
      <c r="Q664" s="125">
        <v>8.3333299999999999E-2</v>
      </c>
      <c r="R664" s="125">
        <v>8.3333299999999999E-2</v>
      </c>
      <c r="S664" s="125">
        <v>8.3333299999999999E-2</v>
      </c>
      <c r="T664" s="125">
        <v>8.3333299999999999E-2</v>
      </c>
      <c r="U664" s="125">
        <v>8.3333299999999999E-2</v>
      </c>
      <c r="V664" s="125">
        <v>8.3333299999999999E-2</v>
      </c>
      <c r="W664" s="125">
        <v>8.3333299999999999E-2</v>
      </c>
      <c r="X664" s="125">
        <v>8.3333299999999999E-2</v>
      </c>
      <c r="Y664" s="125">
        <v>8.3333299999999999E-2</v>
      </c>
      <c r="Z664" s="125">
        <v>8.3333299999999999E-2</v>
      </c>
      <c r="AA664" s="125">
        <v>8.3333299999999999E-2</v>
      </c>
      <c r="AB664" s="125">
        <v>8.3333299999999999E-2</v>
      </c>
      <c r="AC664" s="295">
        <f>SUM(Q664:AB664)</f>
        <v>0.99999960000000021</v>
      </c>
      <c r="AD664" s="294">
        <f t="shared" si="1986"/>
        <v>8.3333299999999999E-2</v>
      </c>
      <c r="AE664" s="315">
        <f>SUM($Q$10:R664)</f>
        <v>55140.434717325064</v>
      </c>
      <c r="AF664" s="315">
        <f>SUM($Q$10:S664)</f>
        <v>93948.925061911839</v>
      </c>
      <c r="AG664" s="315" t="e">
        <f>SUM($Q$10:T664)</f>
        <v>#DIV/0!</v>
      </c>
      <c r="AH664" s="315" t="e">
        <f>SUM($Q$10:U664)</f>
        <v>#DIV/0!</v>
      </c>
      <c r="AI664" s="315" t="e">
        <f>SUM($Q$10:V664)</f>
        <v>#DIV/0!</v>
      </c>
      <c r="AJ664" s="315" t="e">
        <f>SUM($Q$10:W664)</f>
        <v>#DIV/0!</v>
      </c>
      <c r="AK664" s="315" t="e">
        <f>SUM($Q$10:X664)</f>
        <v>#DIV/0!</v>
      </c>
      <c r="AL664" s="315" t="e">
        <f>SUM($Q$10:Y664)</f>
        <v>#DIV/0!</v>
      </c>
      <c r="AM664" s="315" t="e">
        <f>SUM($Q$10:Z664)</f>
        <v>#DIV/0!</v>
      </c>
      <c r="AN664" s="315" t="e">
        <f>SUM($Q$10:AA664)</f>
        <v>#DIV/0!</v>
      </c>
      <c r="AO664" s="315" t="e">
        <f>SUM($Q$10:AB664)</f>
        <v>#DIV/0!</v>
      </c>
      <c r="AP664" s="63"/>
      <c r="AQ664" s="63"/>
      <c r="AR664" s="63"/>
      <c r="AS664" s="63"/>
      <c r="AT664" s="63"/>
      <c r="AU664" s="63"/>
      <c r="AV664" s="63"/>
      <c r="AW664" s="63"/>
      <c r="AX664" s="138"/>
      <c r="AY664" s="138"/>
      <c r="AZ664" s="138"/>
      <c r="BA664" s="138"/>
      <c r="BB664" s="138"/>
      <c r="BC664" s="138"/>
      <c r="BD664" s="138"/>
      <c r="BE664" s="138"/>
      <c r="BF664" s="138"/>
      <c r="BG664" s="138"/>
      <c r="BH664" s="138"/>
      <c r="BI664" s="138"/>
      <c r="BJ664" s="138"/>
      <c r="BK664" s="138"/>
      <c r="BL664" s="138"/>
      <c r="BM664" s="7"/>
      <c r="BN664" s="26"/>
    </row>
    <row r="665" spans="1:66" s="52" customFormat="1" ht="20.100000000000001" customHeight="1" x14ac:dyDescent="0.25">
      <c r="A665" s="39"/>
      <c r="B665" s="65"/>
      <c r="C665" s="138"/>
      <c r="D665" s="63"/>
      <c r="E665" s="63"/>
      <c r="F665" s="63"/>
      <c r="G665" s="65" t="s">
        <v>242</v>
      </c>
      <c r="H665" s="125"/>
      <c r="I665" s="64"/>
      <c r="J665" s="64"/>
      <c r="K665" s="64" t="s">
        <v>133</v>
      </c>
      <c r="L665" s="65" t="s">
        <v>657</v>
      </c>
      <c r="M665" s="63" t="s">
        <v>297</v>
      </c>
      <c r="N665" s="63" t="s">
        <v>316</v>
      </c>
      <c r="O665" s="63" t="s">
        <v>372</v>
      </c>
      <c r="P665" s="126" t="s">
        <v>13</v>
      </c>
      <c r="Q665" s="125">
        <v>8.3333299999999999E-2</v>
      </c>
      <c r="R665" s="125">
        <v>8.3333299999999999E-2</v>
      </c>
      <c r="S665" s="125">
        <v>8.3333299999999999E-2</v>
      </c>
      <c r="T665" s="124"/>
      <c r="U665" s="124"/>
      <c r="V665" s="124"/>
      <c r="W665" s="124"/>
      <c r="X665" s="124"/>
      <c r="Y665" s="124"/>
      <c r="Z665" s="367"/>
      <c r="AA665" s="124"/>
      <c r="AB665" s="124"/>
      <c r="AC665" s="295">
        <f>SUM(Q665:AB665)</f>
        <v>0.2499999</v>
      </c>
      <c r="AD665" s="294">
        <f t="shared" si="1986"/>
        <v>8.3333299999999999E-2</v>
      </c>
      <c r="AE665" s="315">
        <f>SUM($Q$11:R665)</f>
        <v>55140.601383925059</v>
      </c>
      <c r="AF665" s="315">
        <f>SUM($Q$11:S665)</f>
        <v>93949.175061811853</v>
      </c>
      <c r="AG665" s="315" t="e">
        <f>SUM($Q$11:T665)</f>
        <v>#DIV/0!</v>
      </c>
      <c r="AH665" s="315" t="e">
        <f>SUM($Q$11:U665)</f>
        <v>#DIV/0!</v>
      </c>
      <c r="AI665" s="315" t="e">
        <f>SUM($Q$11:V665)</f>
        <v>#DIV/0!</v>
      </c>
      <c r="AJ665" s="315" t="e">
        <f>SUM($Q$11:W665)</f>
        <v>#DIV/0!</v>
      </c>
      <c r="AK665" s="315" t="e">
        <f>SUM($Q$11:X665)</f>
        <v>#DIV/0!</v>
      </c>
      <c r="AL665" s="315" t="e">
        <f>SUM($Q$11:Y665)</f>
        <v>#DIV/0!</v>
      </c>
      <c r="AM665" s="315" t="e">
        <f>SUM($Q$11:Z665)</f>
        <v>#DIV/0!</v>
      </c>
      <c r="AN665" s="315" t="e">
        <f>SUM($Q$11:AA665)</f>
        <v>#DIV/0!</v>
      </c>
      <c r="AO665" s="315" t="e">
        <f>SUM($Q$11:AB665)</f>
        <v>#DIV/0!</v>
      </c>
      <c r="AP665" s="63" t="s">
        <v>1139</v>
      </c>
      <c r="AQ665" s="63" t="s">
        <v>1140</v>
      </c>
      <c r="AR665" s="63" t="s">
        <v>1139</v>
      </c>
      <c r="AS665" s="63" t="s">
        <v>725</v>
      </c>
      <c r="AT665" s="63" t="s">
        <v>1139</v>
      </c>
      <c r="AU665" s="63" t="s">
        <v>725</v>
      </c>
      <c r="AV665" s="63"/>
      <c r="AW665" s="63"/>
      <c r="AX665" s="138"/>
      <c r="AY665" s="138"/>
      <c r="AZ665" s="138"/>
      <c r="BA665" s="138"/>
      <c r="BB665" s="138"/>
      <c r="BC665" s="138"/>
      <c r="BD665" s="138"/>
      <c r="BE665" s="138"/>
      <c r="BF665" s="138"/>
      <c r="BG665" s="138"/>
      <c r="BH665" s="138"/>
      <c r="BI665" s="138"/>
      <c r="BJ665" s="138"/>
      <c r="BK665" s="138"/>
      <c r="BL665" s="138"/>
      <c r="BM665" s="7"/>
    </row>
    <row r="666" spans="1:66" s="52" customFormat="1" ht="20.100000000000001" customHeight="1" x14ac:dyDescent="0.25">
      <c r="A666" s="39"/>
      <c r="B666" s="65"/>
      <c r="C666" s="138"/>
      <c r="D666" s="63"/>
      <c r="E666" s="63"/>
      <c r="F666" s="63"/>
      <c r="G666" s="65" t="s">
        <v>242</v>
      </c>
      <c r="H666" s="125"/>
      <c r="I666" s="64"/>
      <c r="J666" s="64"/>
      <c r="K666" s="64" t="s">
        <v>133</v>
      </c>
      <c r="L666" s="65" t="s">
        <v>658</v>
      </c>
      <c r="M666" s="63" t="s">
        <v>297</v>
      </c>
      <c r="N666" s="63" t="s">
        <v>316</v>
      </c>
      <c r="O666" s="63" t="s">
        <v>372</v>
      </c>
      <c r="P666" s="126" t="s">
        <v>14</v>
      </c>
      <c r="Q666" s="278">
        <f t="shared" ref="Q666:AB666" si="1993">+Q665/Q664</f>
        <v>1</v>
      </c>
      <c r="R666" s="278">
        <f t="shared" si="1993"/>
        <v>1</v>
      </c>
      <c r="S666" s="278">
        <f t="shared" si="1993"/>
        <v>1</v>
      </c>
      <c r="T666" s="278">
        <f t="shared" si="1993"/>
        <v>0</v>
      </c>
      <c r="U666" s="278">
        <f t="shared" si="1993"/>
        <v>0</v>
      </c>
      <c r="V666" s="278">
        <f t="shared" si="1993"/>
        <v>0</v>
      </c>
      <c r="W666" s="278">
        <f t="shared" si="1993"/>
        <v>0</v>
      </c>
      <c r="X666" s="278">
        <f t="shared" si="1993"/>
        <v>0</v>
      </c>
      <c r="Y666" s="278">
        <f t="shared" si="1993"/>
        <v>0</v>
      </c>
      <c r="Z666" s="278">
        <f t="shared" si="1993"/>
        <v>0</v>
      </c>
      <c r="AA666" s="278">
        <f t="shared" si="1993"/>
        <v>0</v>
      </c>
      <c r="AB666" s="278">
        <f t="shared" si="1993"/>
        <v>0</v>
      </c>
      <c r="AC666" s="278">
        <f>+AC665/AC664</f>
        <v>0.24999999999999994</v>
      </c>
      <c r="AD666" s="294">
        <f t="shared" si="1986"/>
        <v>1</v>
      </c>
      <c r="AE666" s="315">
        <f>SUM($Q$10:R666)</f>
        <v>55142.601383925059</v>
      </c>
      <c r="AF666" s="315">
        <f>SUM($Q$10:S666)</f>
        <v>93952.175061811853</v>
      </c>
      <c r="AG666" s="315" t="e">
        <f>SUM($Q$10:T666)</f>
        <v>#DIV/0!</v>
      </c>
      <c r="AH666" s="315" t="e">
        <f>SUM($Q$10:U666)</f>
        <v>#DIV/0!</v>
      </c>
      <c r="AI666" s="315" t="e">
        <f>SUM($Q$10:V666)</f>
        <v>#DIV/0!</v>
      </c>
      <c r="AJ666" s="315" t="e">
        <f>SUM($Q$10:W666)</f>
        <v>#DIV/0!</v>
      </c>
      <c r="AK666" s="315" t="e">
        <f>SUM($Q$10:X666)</f>
        <v>#DIV/0!</v>
      </c>
      <c r="AL666" s="315" t="e">
        <f>SUM($Q$10:Y666)</f>
        <v>#DIV/0!</v>
      </c>
      <c r="AM666" s="315" t="e">
        <f>SUM($Q$10:Z666)</f>
        <v>#DIV/0!</v>
      </c>
      <c r="AN666" s="315" t="e">
        <f>SUM($Q$10:AA666)</f>
        <v>#DIV/0!</v>
      </c>
      <c r="AO666" s="315" t="e">
        <f>SUM($Q$10:AB666)</f>
        <v>#DIV/0!</v>
      </c>
      <c r="AP666" s="63"/>
      <c r="AQ666" s="63"/>
      <c r="AR666" s="63"/>
      <c r="AS666" s="63"/>
      <c r="AT666" s="63"/>
      <c r="AU666" s="63"/>
      <c r="AV666" s="63"/>
      <c r="AW666" s="63"/>
      <c r="AX666" s="138"/>
      <c r="AY666" s="138"/>
      <c r="AZ666" s="138"/>
      <c r="BA666" s="138"/>
      <c r="BB666" s="138"/>
      <c r="BC666" s="138"/>
      <c r="BD666" s="138"/>
      <c r="BE666" s="138"/>
      <c r="BF666" s="138"/>
      <c r="BG666" s="138"/>
      <c r="BH666" s="138"/>
      <c r="BI666" s="138"/>
      <c r="BJ666" s="138"/>
      <c r="BK666" s="138"/>
      <c r="BL666" s="138"/>
      <c r="BM666" s="7"/>
    </row>
    <row r="667" spans="1:66" ht="20.100000000000001" customHeight="1" x14ac:dyDescent="0.25">
      <c r="A667" s="39"/>
      <c r="B667" s="65" t="s">
        <v>100</v>
      </c>
      <c r="C667" s="138"/>
      <c r="D667" s="63">
        <f>+D664+1</f>
        <v>220</v>
      </c>
      <c r="E667" s="63">
        <v>38</v>
      </c>
      <c r="F667" s="63">
        <f>+F664+1</f>
        <v>13</v>
      </c>
      <c r="G667" s="65" t="s">
        <v>243</v>
      </c>
      <c r="H667" s="125">
        <v>1</v>
      </c>
      <c r="I667" s="64" t="s">
        <v>53</v>
      </c>
      <c r="J667" s="64" t="s">
        <v>111</v>
      </c>
      <c r="K667" s="64" t="s">
        <v>133</v>
      </c>
      <c r="L667" s="65" t="s">
        <v>470</v>
      </c>
      <c r="M667" s="63" t="s">
        <v>297</v>
      </c>
      <c r="N667" s="63" t="s">
        <v>316</v>
      </c>
      <c r="O667" s="63" t="s">
        <v>372</v>
      </c>
      <c r="P667" s="126" t="s">
        <v>12</v>
      </c>
      <c r="Q667" s="125">
        <v>8.3333299999999999E-2</v>
      </c>
      <c r="R667" s="125">
        <v>8.3333299999999999E-2</v>
      </c>
      <c r="S667" s="125">
        <v>8.3333299999999999E-2</v>
      </c>
      <c r="T667" s="125">
        <v>8.3333299999999999E-2</v>
      </c>
      <c r="U667" s="125">
        <v>8.3333299999999999E-2</v>
      </c>
      <c r="V667" s="125">
        <v>8.3333299999999999E-2</v>
      </c>
      <c r="W667" s="125">
        <v>8.3333299999999999E-2</v>
      </c>
      <c r="X667" s="125">
        <v>8.3333299999999999E-2</v>
      </c>
      <c r="Y667" s="125">
        <v>8.3333299999999999E-2</v>
      </c>
      <c r="Z667" s="125">
        <v>8.3333299999999999E-2</v>
      </c>
      <c r="AA667" s="125">
        <v>8.3333299999999999E-2</v>
      </c>
      <c r="AB667" s="125">
        <v>8.3333299999999999E-2</v>
      </c>
      <c r="AC667" s="295">
        <f>SUM(Q667:AB667)</f>
        <v>0.99999960000000021</v>
      </c>
      <c r="AD667" s="294" t="e">
        <f>+#REF!</f>
        <v>#REF!</v>
      </c>
      <c r="AE667" s="315">
        <f>SUM($Q$10:R667)</f>
        <v>55142.768050525054</v>
      </c>
      <c r="AF667" s="315">
        <f>SUM($Q$10:S667)</f>
        <v>93952.425061711867</v>
      </c>
      <c r="AG667" s="315" t="e">
        <f>SUM($Q$10:T667)</f>
        <v>#DIV/0!</v>
      </c>
      <c r="AH667" s="315" t="e">
        <f>SUM($Q$10:U667)</f>
        <v>#DIV/0!</v>
      </c>
      <c r="AI667" s="315" t="e">
        <f>SUM($Q$10:V667)</f>
        <v>#DIV/0!</v>
      </c>
      <c r="AJ667" s="315" t="e">
        <f>SUM($Q$10:W667)</f>
        <v>#DIV/0!</v>
      </c>
      <c r="AK667" s="315" t="e">
        <f>SUM($Q$10:X667)</f>
        <v>#DIV/0!</v>
      </c>
      <c r="AL667" s="315" t="e">
        <f>SUM($Q$10:Y667)</f>
        <v>#DIV/0!</v>
      </c>
      <c r="AM667" s="315" t="e">
        <f>SUM($Q$10:Z667)</f>
        <v>#DIV/0!</v>
      </c>
      <c r="AN667" s="315" t="e">
        <f>SUM($Q$10:AA667)</f>
        <v>#DIV/0!</v>
      </c>
      <c r="AO667" s="315" t="e">
        <f>SUM($Q$10:AB667)</f>
        <v>#DIV/0!</v>
      </c>
      <c r="AP667" s="63"/>
      <c r="AQ667" s="63"/>
      <c r="AR667" s="63"/>
      <c r="AS667" s="63"/>
      <c r="AT667" s="63"/>
      <c r="AU667" s="63"/>
      <c r="AV667" s="63"/>
      <c r="AW667" s="63"/>
      <c r="AX667" s="138"/>
      <c r="AY667" s="138"/>
      <c r="AZ667" s="138"/>
      <c r="BA667" s="138"/>
      <c r="BB667" s="138"/>
      <c r="BC667" s="138"/>
      <c r="BD667" s="138"/>
      <c r="BE667" s="138"/>
      <c r="BF667" s="138"/>
      <c r="BG667" s="138"/>
      <c r="BH667" s="138"/>
      <c r="BI667" s="138"/>
      <c r="BJ667" s="138"/>
      <c r="BK667" s="138"/>
      <c r="BL667" s="138"/>
      <c r="BM667" s="7"/>
      <c r="BN667" s="26"/>
    </row>
    <row r="668" spans="1:66" s="52" customFormat="1" ht="20.100000000000001" customHeight="1" x14ac:dyDescent="0.25">
      <c r="A668" s="39"/>
      <c r="B668" s="65"/>
      <c r="C668" s="138"/>
      <c r="D668" s="63"/>
      <c r="E668" s="63"/>
      <c r="F668" s="63"/>
      <c r="G668" s="65" t="s">
        <v>243</v>
      </c>
      <c r="H668" s="125"/>
      <c r="I668" s="64"/>
      <c r="J668" s="64"/>
      <c r="K668" s="64" t="s">
        <v>133</v>
      </c>
      <c r="L668" s="65" t="s">
        <v>659</v>
      </c>
      <c r="M668" s="63" t="s">
        <v>297</v>
      </c>
      <c r="N668" s="63" t="s">
        <v>316</v>
      </c>
      <c r="O668" s="63" t="s">
        <v>372</v>
      </c>
      <c r="P668" s="126" t="s">
        <v>13</v>
      </c>
      <c r="Q668" s="125">
        <v>8.3333299999999999E-2</v>
      </c>
      <c r="R668" s="125">
        <v>8.3333299999999999E-2</v>
      </c>
      <c r="S668" s="125">
        <v>8.3333299999999999E-2</v>
      </c>
      <c r="T668" s="124"/>
      <c r="U668" s="124"/>
      <c r="V668" s="124"/>
      <c r="W668" s="124"/>
      <c r="X668" s="124"/>
      <c r="Y668" s="124"/>
      <c r="Z668" s="367"/>
      <c r="AA668" s="124"/>
      <c r="AB668" s="124"/>
      <c r="AC668" s="295">
        <f>SUM(Q668:AB668)</f>
        <v>0.2499999</v>
      </c>
      <c r="AD668" s="294" t="e">
        <f>+#REF!</f>
        <v>#REF!</v>
      </c>
      <c r="AE668" s="315">
        <f>SUM($Q$11:R668)</f>
        <v>55142.934717125048</v>
      </c>
      <c r="AF668" s="315">
        <f>SUM($Q$11:S668)</f>
        <v>93952.675061611881</v>
      </c>
      <c r="AG668" s="315" t="e">
        <f>SUM($Q$11:T668)</f>
        <v>#DIV/0!</v>
      </c>
      <c r="AH668" s="315" t="e">
        <f>SUM($Q$11:U668)</f>
        <v>#DIV/0!</v>
      </c>
      <c r="AI668" s="315" t="e">
        <f>SUM($Q$11:V668)</f>
        <v>#DIV/0!</v>
      </c>
      <c r="AJ668" s="315" t="e">
        <f>SUM($Q$11:W668)</f>
        <v>#DIV/0!</v>
      </c>
      <c r="AK668" s="315" t="e">
        <f>SUM($Q$11:X668)</f>
        <v>#DIV/0!</v>
      </c>
      <c r="AL668" s="315" t="e">
        <f>SUM($Q$11:Y668)</f>
        <v>#DIV/0!</v>
      </c>
      <c r="AM668" s="315" t="e">
        <f>SUM($Q$11:Z668)</f>
        <v>#DIV/0!</v>
      </c>
      <c r="AN668" s="315" t="e">
        <f>SUM($Q$11:AA668)</f>
        <v>#DIV/0!</v>
      </c>
      <c r="AO668" s="315" t="e">
        <f>SUM($Q$11:AB668)</f>
        <v>#DIV/0!</v>
      </c>
      <c r="AP668" s="63" t="s">
        <v>1141</v>
      </c>
      <c r="AQ668" s="63" t="s">
        <v>1142</v>
      </c>
      <c r="AR668" s="63" t="s">
        <v>1141</v>
      </c>
      <c r="AS668" s="63" t="s">
        <v>1143</v>
      </c>
      <c r="AT668" s="63" t="s">
        <v>1141</v>
      </c>
      <c r="AU668" s="63" t="s">
        <v>1144</v>
      </c>
      <c r="AV668" s="63"/>
      <c r="AW668" s="63"/>
      <c r="AX668" s="138"/>
      <c r="AY668" s="138"/>
      <c r="AZ668" s="138"/>
      <c r="BA668" s="138"/>
      <c r="BB668" s="138"/>
      <c r="BC668" s="138"/>
      <c r="BD668" s="138"/>
      <c r="BE668" s="138"/>
      <c r="BF668" s="138"/>
      <c r="BG668" s="138"/>
      <c r="BH668" s="138"/>
      <c r="BI668" s="138"/>
      <c r="BJ668" s="138"/>
      <c r="BK668" s="138"/>
      <c r="BL668" s="138"/>
      <c r="BM668" s="7"/>
    </row>
    <row r="669" spans="1:66" s="52" customFormat="1" ht="20.100000000000001" customHeight="1" x14ac:dyDescent="0.25">
      <c r="A669" s="39"/>
      <c r="B669" s="65"/>
      <c r="C669" s="138"/>
      <c r="D669" s="63"/>
      <c r="E669" s="63"/>
      <c r="F669" s="63"/>
      <c r="G669" s="65" t="s">
        <v>243</v>
      </c>
      <c r="H669" s="125"/>
      <c r="I669" s="64"/>
      <c r="J669" s="64"/>
      <c r="K669" s="64" t="s">
        <v>133</v>
      </c>
      <c r="L669" s="65" t="s">
        <v>660</v>
      </c>
      <c r="M669" s="63" t="s">
        <v>297</v>
      </c>
      <c r="N669" s="63" t="s">
        <v>316</v>
      </c>
      <c r="O669" s="63" t="s">
        <v>372</v>
      </c>
      <c r="P669" s="126" t="s">
        <v>14</v>
      </c>
      <c r="Q669" s="278">
        <f t="shared" ref="Q669:AB669" si="1994">+Q668/Q667</f>
        <v>1</v>
      </c>
      <c r="R669" s="278">
        <f t="shared" si="1994"/>
        <v>1</v>
      </c>
      <c r="S669" s="278">
        <f t="shared" si="1994"/>
        <v>1</v>
      </c>
      <c r="T669" s="278">
        <f t="shared" si="1994"/>
        <v>0</v>
      </c>
      <c r="U669" s="278">
        <f t="shared" si="1994"/>
        <v>0</v>
      </c>
      <c r="V669" s="278">
        <f t="shared" si="1994"/>
        <v>0</v>
      </c>
      <c r="W669" s="278">
        <f t="shared" si="1994"/>
        <v>0</v>
      </c>
      <c r="X669" s="278">
        <f t="shared" si="1994"/>
        <v>0</v>
      </c>
      <c r="Y669" s="278">
        <f t="shared" si="1994"/>
        <v>0</v>
      </c>
      <c r="Z669" s="278">
        <f t="shared" si="1994"/>
        <v>0</v>
      </c>
      <c r="AA669" s="278">
        <f t="shared" si="1994"/>
        <v>0</v>
      </c>
      <c r="AB669" s="278">
        <f t="shared" si="1994"/>
        <v>0</v>
      </c>
      <c r="AC669" s="278">
        <f>+AC668/AC667</f>
        <v>0.24999999999999994</v>
      </c>
      <c r="AD669" s="294">
        <f t="shared" si="1986"/>
        <v>1</v>
      </c>
      <c r="AE669" s="315">
        <f>SUM($Q$10:R669)</f>
        <v>55144.934717125048</v>
      </c>
      <c r="AF669" s="315">
        <f>SUM($Q$10:S669)</f>
        <v>93955.675061611881</v>
      </c>
      <c r="AG669" s="315" t="e">
        <f>SUM($Q$10:T669)</f>
        <v>#DIV/0!</v>
      </c>
      <c r="AH669" s="315" t="e">
        <f>SUM($Q$10:U669)</f>
        <v>#DIV/0!</v>
      </c>
      <c r="AI669" s="315" t="e">
        <f>SUM($Q$10:V669)</f>
        <v>#DIV/0!</v>
      </c>
      <c r="AJ669" s="315" t="e">
        <f>SUM($Q$10:W669)</f>
        <v>#DIV/0!</v>
      </c>
      <c r="AK669" s="315" t="e">
        <f>SUM($Q$10:X669)</f>
        <v>#DIV/0!</v>
      </c>
      <c r="AL669" s="315" t="e">
        <f>SUM($Q$10:Y669)</f>
        <v>#DIV/0!</v>
      </c>
      <c r="AM669" s="315" t="e">
        <f>SUM($Q$10:Z669)</f>
        <v>#DIV/0!</v>
      </c>
      <c r="AN669" s="315" t="e">
        <f>SUM($Q$10:AA669)</f>
        <v>#DIV/0!</v>
      </c>
      <c r="AO669" s="315" t="e">
        <f>SUM($Q$10:AB669)</f>
        <v>#DIV/0!</v>
      </c>
      <c r="AP669" s="63"/>
      <c r="AQ669" s="63"/>
      <c r="AR669" s="63"/>
      <c r="AS669" s="63"/>
      <c r="AT669" s="63"/>
      <c r="AU669" s="63"/>
      <c r="AV669" s="63"/>
      <c r="AW669" s="63"/>
      <c r="AX669" s="138"/>
      <c r="AY669" s="138"/>
      <c r="AZ669" s="138"/>
      <c r="BA669" s="138"/>
      <c r="BB669" s="138"/>
      <c r="BC669" s="138"/>
      <c r="BD669" s="138"/>
      <c r="BE669" s="138"/>
      <c r="BF669" s="138"/>
      <c r="BG669" s="138"/>
      <c r="BH669" s="138"/>
      <c r="BI669" s="138"/>
      <c r="BJ669" s="138"/>
      <c r="BK669" s="138"/>
      <c r="BL669" s="138"/>
      <c r="BM669" s="7"/>
    </row>
    <row r="670" spans="1:66" ht="20.100000000000001" customHeight="1" x14ac:dyDescent="0.25">
      <c r="A670" s="39"/>
      <c r="B670" s="65" t="s">
        <v>100</v>
      </c>
      <c r="C670" s="138"/>
      <c r="D670" s="63">
        <f>+D667+1</f>
        <v>221</v>
      </c>
      <c r="E670" s="63">
        <v>39</v>
      </c>
      <c r="F670" s="63">
        <v>14</v>
      </c>
      <c r="G670" s="65" t="s">
        <v>244</v>
      </c>
      <c r="H670" s="74">
        <v>1</v>
      </c>
      <c r="I670" s="64" t="s">
        <v>53</v>
      </c>
      <c r="J670" s="64" t="s">
        <v>111</v>
      </c>
      <c r="K670" s="64" t="s">
        <v>133</v>
      </c>
      <c r="L670" s="65" t="s">
        <v>471</v>
      </c>
      <c r="M670" s="63" t="s">
        <v>300</v>
      </c>
      <c r="N670" s="63" t="s">
        <v>336</v>
      </c>
      <c r="O670" s="63" t="s">
        <v>358</v>
      </c>
      <c r="P670" s="126" t="s">
        <v>12</v>
      </c>
      <c r="Q670" s="72">
        <v>0</v>
      </c>
      <c r="R670" s="72">
        <v>0</v>
      </c>
      <c r="S670" s="72">
        <v>0</v>
      </c>
      <c r="T670" s="72">
        <v>0</v>
      </c>
      <c r="U670" s="72">
        <v>0</v>
      </c>
      <c r="V670" s="72">
        <v>0</v>
      </c>
      <c r="W670" s="72">
        <v>0</v>
      </c>
      <c r="X670" s="72">
        <v>0</v>
      </c>
      <c r="Y670" s="72">
        <v>0</v>
      </c>
      <c r="Z670" s="372">
        <v>1</v>
      </c>
      <c r="AA670" s="72">
        <v>0</v>
      </c>
      <c r="AB670" s="72">
        <v>0</v>
      </c>
      <c r="AC670" s="372">
        <f>SUM(Q670:AB670)</f>
        <v>1</v>
      </c>
      <c r="AD670" s="294">
        <f t="shared" si="1986"/>
        <v>0</v>
      </c>
      <c r="AE670" s="315">
        <f>SUM($Q$10:R670)</f>
        <v>55144.934717125048</v>
      </c>
      <c r="AF670" s="315">
        <f>SUM($Q$10:S670)</f>
        <v>93955.675061611881</v>
      </c>
      <c r="AG670" s="315" t="e">
        <f>SUM($Q$10:T670)</f>
        <v>#DIV/0!</v>
      </c>
      <c r="AH670" s="315" t="e">
        <f>SUM($Q$10:U670)</f>
        <v>#DIV/0!</v>
      </c>
      <c r="AI670" s="315" t="e">
        <f>SUM($Q$10:V670)</f>
        <v>#DIV/0!</v>
      </c>
      <c r="AJ670" s="315" t="e">
        <f>SUM($Q$10:W670)</f>
        <v>#DIV/0!</v>
      </c>
      <c r="AK670" s="315" t="e">
        <f>SUM($Q$10:X670)</f>
        <v>#DIV/0!</v>
      </c>
      <c r="AL670" s="315" t="e">
        <f>SUM($Q$10:Y670)</f>
        <v>#DIV/0!</v>
      </c>
      <c r="AM670" s="315" t="e">
        <f>SUM($Q$10:Z670)</f>
        <v>#DIV/0!</v>
      </c>
      <c r="AN670" s="315" t="e">
        <f>SUM($Q$10:AA670)</f>
        <v>#DIV/0!</v>
      </c>
      <c r="AO670" s="315" t="e">
        <f>SUM($Q$10:AB670)</f>
        <v>#DIV/0!</v>
      </c>
      <c r="AP670" s="63"/>
      <c r="AQ670" s="63"/>
      <c r="AR670" s="63"/>
      <c r="AS670" s="63"/>
      <c r="AT670" s="63"/>
      <c r="AU670" s="63"/>
      <c r="AV670" s="63"/>
      <c r="AW670" s="63"/>
      <c r="AX670" s="138"/>
      <c r="AY670" s="138"/>
      <c r="AZ670" s="138"/>
      <c r="BA670" s="138"/>
      <c r="BB670" s="138"/>
      <c r="BC670" s="138"/>
      <c r="BD670" s="138"/>
      <c r="BE670" s="138"/>
      <c r="BF670" s="138"/>
      <c r="BG670" s="138"/>
      <c r="BH670" s="138"/>
      <c r="BI670" s="138"/>
      <c r="BJ670" s="138"/>
      <c r="BK670" s="138"/>
      <c r="BL670" s="138"/>
      <c r="BM670" s="7"/>
      <c r="BN670" s="26"/>
    </row>
    <row r="671" spans="1:66" s="52" customFormat="1" ht="20.100000000000001" customHeight="1" x14ac:dyDescent="0.25">
      <c r="A671" s="39"/>
      <c r="B671" s="65"/>
      <c r="C671" s="138"/>
      <c r="D671" s="63"/>
      <c r="E671" s="63"/>
      <c r="F671" s="63"/>
      <c r="G671" s="65" t="s">
        <v>244</v>
      </c>
      <c r="H671" s="74"/>
      <c r="I671" s="64"/>
      <c r="J671" s="64"/>
      <c r="K671" s="64" t="s">
        <v>133</v>
      </c>
      <c r="L671" s="65" t="s">
        <v>471</v>
      </c>
      <c r="M671" s="63" t="s">
        <v>300</v>
      </c>
      <c r="N671" s="63" t="s">
        <v>336</v>
      </c>
      <c r="O671" s="63" t="s">
        <v>358</v>
      </c>
      <c r="P671" s="126" t="s">
        <v>13</v>
      </c>
      <c r="Q671" s="72">
        <v>0</v>
      </c>
      <c r="R671" s="72">
        <v>0</v>
      </c>
      <c r="S671" s="72">
        <v>0</v>
      </c>
      <c r="T671" s="72"/>
      <c r="U671" s="72"/>
      <c r="V671" s="72"/>
      <c r="W671" s="72"/>
      <c r="X671" s="72"/>
      <c r="Y671" s="72"/>
      <c r="Z671" s="372"/>
      <c r="AA671" s="72"/>
      <c r="AB671" s="72"/>
      <c r="AC671" s="372">
        <f>SUM(Q671:AB671)</f>
        <v>0</v>
      </c>
      <c r="AD671" s="294">
        <f t="shared" si="1986"/>
        <v>0</v>
      </c>
      <c r="AE671" s="315">
        <f>SUM($Q$11:R671)</f>
        <v>55144.934717125048</v>
      </c>
      <c r="AF671" s="315">
        <f>SUM($Q$11:S671)</f>
        <v>93955.675061611881</v>
      </c>
      <c r="AG671" s="315" t="e">
        <f>SUM($Q$11:T671)</f>
        <v>#DIV/0!</v>
      </c>
      <c r="AH671" s="315" t="e">
        <f>SUM($Q$11:U671)</f>
        <v>#DIV/0!</v>
      </c>
      <c r="AI671" s="315" t="e">
        <f>SUM($Q$11:V671)</f>
        <v>#DIV/0!</v>
      </c>
      <c r="AJ671" s="315" t="e">
        <f>SUM($Q$11:W671)</f>
        <v>#DIV/0!</v>
      </c>
      <c r="AK671" s="315" t="e">
        <f>SUM($Q$11:X671)</f>
        <v>#DIV/0!</v>
      </c>
      <c r="AL671" s="315" t="e">
        <f>SUM($Q$11:Y671)</f>
        <v>#DIV/0!</v>
      </c>
      <c r="AM671" s="315" t="e">
        <f>SUM($Q$11:Z671)</f>
        <v>#DIV/0!</v>
      </c>
      <c r="AN671" s="315" t="e">
        <f>SUM($Q$11:AA671)</f>
        <v>#DIV/0!</v>
      </c>
      <c r="AO671" s="315" t="e">
        <f>SUM($Q$11:AB671)</f>
        <v>#DIV/0!</v>
      </c>
      <c r="AP671" s="63" t="s">
        <v>522</v>
      </c>
      <c r="AQ671" s="63" t="s">
        <v>721</v>
      </c>
      <c r="AR671" s="63" t="s">
        <v>522</v>
      </c>
      <c r="AS671" s="63" t="s">
        <v>721</v>
      </c>
      <c r="AT671" s="63" t="s">
        <v>522</v>
      </c>
      <c r="AU671" s="63" t="s">
        <v>721</v>
      </c>
      <c r="AV671" s="63"/>
      <c r="AW671" s="63"/>
      <c r="AX671" s="138"/>
      <c r="AY671" s="138"/>
      <c r="AZ671" s="138"/>
      <c r="BA671" s="138"/>
      <c r="BB671" s="138"/>
      <c r="BC671" s="138"/>
      <c r="BD671" s="138"/>
      <c r="BE671" s="138"/>
      <c r="BF671" s="138"/>
      <c r="BG671" s="138"/>
      <c r="BH671" s="138"/>
      <c r="BI671" s="138"/>
      <c r="BJ671" s="138"/>
      <c r="BK671" s="138"/>
      <c r="BL671" s="138"/>
      <c r="BM671" s="7"/>
    </row>
    <row r="672" spans="1:66" s="52" customFormat="1" ht="20.100000000000001" customHeight="1" x14ac:dyDescent="0.25">
      <c r="A672" s="39"/>
      <c r="B672" s="65"/>
      <c r="C672" s="138"/>
      <c r="D672" s="63"/>
      <c r="E672" s="63"/>
      <c r="F672" s="63"/>
      <c r="G672" s="65" t="s">
        <v>244</v>
      </c>
      <c r="H672" s="74"/>
      <c r="I672" s="64"/>
      <c r="J672" s="64"/>
      <c r="K672" s="64" t="s">
        <v>133</v>
      </c>
      <c r="L672" s="65" t="s">
        <v>471</v>
      </c>
      <c r="M672" s="63" t="s">
        <v>300</v>
      </c>
      <c r="N672" s="63" t="s">
        <v>336</v>
      </c>
      <c r="O672" s="63" t="s">
        <v>358</v>
      </c>
      <c r="P672" s="126" t="s">
        <v>14</v>
      </c>
      <c r="Q672" s="278">
        <v>0</v>
      </c>
      <c r="R672" s="278">
        <v>0</v>
      </c>
      <c r="S672" s="278">
        <v>0</v>
      </c>
      <c r="T672" s="317">
        <v>0</v>
      </c>
      <c r="U672" s="317">
        <v>0</v>
      </c>
      <c r="V672" s="317">
        <v>0</v>
      </c>
      <c r="W672" s="317">
        <v>0</v>
      </c>
      <c r="X672" s="317">
        <v>0</v>
      </c>
      <c r="Y672" s="317">
        <v>0</v>
      </c>
      <c r="Z672" s="317">
        <v>0</v>
      </c>
      <c r="AA672" s="317">
        <v>0</v>
      </c>
      <c r="AB672" s="317">
        <v>0</v>
      </c>
      <c r="AC672" s="278">
        <f>+AC671/AC670</f>
        <v>0</v>
      </c>
      <c r="AD672" s="294">
        <f t="shared" si="1986"/>
        <v>0</v>
      </c>
      <c r="AE672" s="315">
        <f>SUM($Q$10:R672)</f>
        <v>55144.934717125048</v>
      </c>
      <c r="AF672" s="315">
        <f>SUM($Q$10:S672)</f>
        <v>93955.675061611881</v>
      </c>
      <c r="AG672" s="315" t="e">
        <f>SUM($Q$10:T672)</f>
        <v>#DIV/0!</v>
      </c>
      <c r="AH672" s="315" t="e">
        <f>SUM($Q$10:U672)</f>
        <v>#DIV/0!</v>
      </c>
      <c r="AI672" s="315" t="e">
        <f>SUM($Q$10:V672)</f>
        <v>#DIV/0!</v>
      </c>
      <c r="AJ672" s="315" t="e">
        <f>SUM($Q$10:W672)</f>
        <v>#DIV/0!</v>
      </c>
      <c r="AK672" s="315" t="e">
        <f>SUM($Q$10:X672)</f>
        <v>#DIV/0!</v>
      </c>
      <c r="AL672" s="315" t="e">
        <f>SUM($Q$10:Y672)</f>
        <v>#DIV/0!</v>
      </c>
      <c r="AM672" s="315" t="e">
        <f>SUM($Q$10:Z672)</f>
        <v>#DIV/0!</v>
      </c>
      <c r="AN672" s="315" t="e">
        <f>SUM($Q$10:AA672)</f>
        <v>#DIV/0!</v>
      </c>
      <c r="AO672" s="315" t="e">
        <f>SUM($Q$10:AB672)</f>
        <v>#DIV/0!</v>
      </c>
      <c r="AP672" s="63"/>
      <c r="AQ672" s="63"/>
      <c r="AR672" s="63"/>
      <c r="AS672" s="63"/>
      <c r="AT672" s="63"/>
      <c r="AU672" s="63"/>
      <c r="AV672" s="63"/>
      <c r="AW672" s="63"/>
      <c r="AX672" s="138"/>
      <c r="AY672" s="138"/>
      <c r="AZ672" s="138"/>
      <c r="BA672" s="138"/>
      <c r="BB672" s="138"/>
      <c r="BC672" s="138"/>
      <c r="BD672" s="138"/>
      <c r="BE672" s="138"/>
      <c r="BF672" s="138"/>
      <c r="BG672" s="138"/>
      <c r="BH672" s="138"/>
      <c r="BI672" s="138"/>
      <c r="BJ672" s="138"/>
      <c r="BK672" s="138"/>
      <c r="BL672" s="138"/>
      <c r="BM672" s="7"/>
    </row>
    <row r="673" spans="1:66" ht="20.100000000000001" customHeight="1" x14ac:dyDescent="0.25">
      <c r="A673" s="39"/>
      <c r="B673" s="65" t="s">
        <v>100</v>
      </c>
      <c r="C673" s="138"/>
      <c r="D673" s="63">
        <f>+D670+1</f>
        <v>222</v>
      </c>
      <c r="E673" s="63">
        <v>40</v>
      </c>
      <c r="F673" s="63">
        <v>14</v>
      </c>
      <c r="G673" s="65" t="s">
        <v>245</v>
      </c>
      <c r="H673" s="74">
        <v>1</v>
      </c>
      <c r="I673" s="64" t="s">
        <v>53</v>
      </c>
      <c r="J673" s="64" t="s">
        <v>111</v>
      </c>
      <c r="K673" s="64" t="s">
        <v>133</v>
      </c>
      <c r="L673" s="65" t="s">
        <v>470</v>
      </c>
      <c r="M673" s="63" t="s">
        <v>297</v>
      </c>
      <c r="N673" s="63" t="s">
        <v>316</v>
      </c>
      <c r="O673" s="63" t="s">
        <v>317</v>
      </c>
      <c r="P673" s="126" t="s">
        <v>12</v>
      </c>
      <c r="Q673" s="262">
        <v>0</v>
      </c>
      <c r="R673" s="262">
        <v>0</v>
      </c>
      <c r="S673" s="262">
        <v>0</v>
      </c>
      <c r="T673" s="125"/>
      <c r="U673" s="125"/>
      <c r="V673" s="125"/>
      <c r="W673" s="125"/>
      <c r="X673" s="125"/>
      <c r="Y673" s="125"/>
      <c r="Z673" s="129">
        <v>0.5</v>
      </c>
      <c r="AA673" s="125">
        <v>0.5</v>
      </c>
      <c r="AB673" s="125"/>
      <c r="AC673" s="295">
        <f>SUM(Q667:AB667)</f>
        <v>0.99999960000000021</v>
      </c>
      <c r="AD673" s="294">
        <f>+Q667</f>
        <v>8.3333299999999999E-2</v>
      </c>
      <c r="AE673" s="315">
        <f>SUM($Q$10:R672)</f>
        <v>55144.934717125048</v>
      </c>
      <c r="AF673" s="315">
        <f>SUM($Q$10:S672)</f>
        <v>93955.675061611881</v>
      </c>
      <c r="AG673" s="315" t="e">
        <f>SUM($Q$10:T672)</f>
        <v>#DIV/0!</v>
      </c>
      <c r="AH673" s="315" t="e">
        <f>SUM($Q$10:U672)</f>
        <v>#DIV/0!</v>
      </c>
      <c r="AI673" s="315" t="e">
        <f>SUM($Q$10:V672)</f>
        <v>#DIV/0!</v>
      </c>
      <c r="AJ673" s="315" t="e">
        <f>SUM($Q$10:W672)</f>
        <v>#DIV/0!</v>
      </c>
      <c r="AK673" s="315" t="e">
        <f>SUM($Q$10:X672)</f>
        <v>#DIV/0!</v>
      </c>
      <c r="AL673" s="315" t="e">
        <f>SUM($Q$10:Y672)</f>
        <v>#DIV/0!</v>
      </c>
      <c r="AM673" s="315" t="e">
        <f>SUM($Q$10:Z672)</f>
        <v>#DIV/0!</v>
      </c>
      <c r="AN673" s="315" t="e">
        <f>SUM($Q$10:AA672)</f>
        <v>#DIV/0!</v>
      </c>
      <c r="AO673" s="315" t="e">
        <f>SUM($Q$10:AB672)</f>
        <v>#DIV/0!</v>
      </c>
      <c r="AP673" s="63"/>
      <c r="AQ673" s="63"/>
      <c r="AR673" s="63"/>
      <c r="AS673" s="63"/>
      <c r="AT673" s="63"/>
      <c r="AU673" s="63"/>
      <c r="AV673" s="63"/>
      <c r="AW673" s="63"/>
      <c r="AX673" s="138"/>
      <c r="AY673" s="138"/>
      <c r="AZ673" s="138"/>
      <c r="BA673" s="138"/>
      <c r="BB673" s="138"/>
      <c r="BC673" s="138"/>
      <c r="BD673" s="138"/>
      <c r="BE673" s="138"/>
      <c r="BF673" s="138"/>
      <c r="BG673" s="138"/>
      <c r="BH673" s="138"/>
      <c r="BI673" s="138"/>
      <c r="BJ673" s="138"/>
      <c r="BK673" s="138"/>
      <c r="BL673" s="138"/>
      <c r="BM673" s="7"/>
      <c r="BN673" s="26"/>
    </row>
    <row r="674" spans="1:66" s="52" customFormat="1" ht="20.100000000000001" customHeight="1" x14ac:dyDescent="0.25">
      <c r="A674" s="39"/>
      <c r="B674" s="65"/>
      <c r="C674" s="138"/>
      <c r="D674" s="63"/>
      <c r="E674" s="63"/>
      <c r="F674" s="63"/>
      <c r="G674" s="65" t="s">
        <v>245</v>
      </c>
      <c r="H674" s="74"/>
      <c r="I674" s="64"/>
      <c r="J674" s="64"/>
      <c r="K674" s="64" t="s">
        <v>133</v>
      </c>
      <c r="L674" s="65" t="s">
        <v>659</v>
      </c>
      <c r="M674" s="63" t="s">
        <v>297</v>
      </c>
      <c r="N674" s="63" t="s">
        <v>316</v>
      </c>
      <c r="O674" s="63" t="s">
        <v>317</v>
      </c>
      <c r="P674" s="126" t="s">
        <v>13</v>
      </c>
      <c r="Q674" s="262">
        <v>0</v>
      </c>
      <c r="R674" s="262">
        <v>0</v>
      </c>
      <c r="S674" s="262">
        <v>0</v>
      </c>
      <c r="T674" s="124"/>
      <c r="U674" s="124"/>
      <c r="V674" s="124"/>
      <c r="W674" s="124"/>
      <c r="X674" s="124"/>
      <c r="Y674" s="124"/>
      <c r="Z674" s="367"/>
      <c r="AA674" s="124"/>
      <c r="AB674" s="124"/>
      <c r="AC674" s="295">
        <f>SUM(Q674:AB674)</f>
        <v>0</v>
      </c>
      <c r="AD674" s="294">
        <f>+Q668</f>
        <v>8.3333299999999999E-2</v>
      </c>
      <c r="AE674" s="315">
        <f>SUM($Q$11:R673)</f>
        <v>55144.934717125048</v>
      </c>
      <c r="AF674" s="315">
        <f>SUM($Q$11:S674)</f>
        <v>93955.675061611881</v>
      </c>
      <c r="AG674" s="315" t="e">
        <f>SUM($Q$11:T674)</f>
        <v>#DIV/0!</v>
      </c>
      <c r="AH674" s="315" t="e">
        <f>SUM($Q$11:U674)</f>
        <v>#DIV/0!</v>
      </c>
      <c r="AI674" s="315" t="e">
        <f>SUM($Q$11:V674)</f>
        <v>#DIV/0!</v>
      </c>
      <c r="AJ674" s="315" t="e">
        <f>SUM($Q$11:W674)</f>
        <v>#DIV/0!</v>
      </c>
      <c r="AK674" s="315" t="e">
        <f>SUM($Q$11:X674)</f>
        <v>#DIV/0!</v>
      </c>
      <c r="AL674" s="315" t="e">
        <f>SUM($Q$11:Y674)</f>
        <v>#DIV/0!</v>
      </c>
      <c r="AM674" s="315" t="e">
        <f>SUM($Q$11:Z674)</f>
        <v>#DIV/0!</v>
      </c>
      <c r="AN674" s="315" t="e">
        <f>SUM($Q$11:AA674)</f>
        <v>#DIV/0!</v>
      </c>
      <c r="AO674" s="315" t="e">
        <f>SUM($Q$11:AB674)</f>
        <v>#DIV/0!</v>
      </c>
      <c r="AP674" s="63"/>
      <c r="AQ674" s="63"/>
      <c r="AR674" s="63"/>
      <c r="AS674" s="63"/>
      <c r="AT674" s="63"/>
      <c r="AU674" s="63"/>
      <c r="AV674" s="63"/>
      <c r="AW674" s="63"/>
      <c r="AX674" s="138"/>
      <c r="AY674" s="138"/>
      <c r="AZ674" s="138"/>
      <c r="BA674" s="138"/>
      <c r="BB674" s="138"/>
      <c r="BC674" s="138"/>
      <c r="BD674" s="138"/>
      <c r="BE674" s="138"/>
      <c r="BF674" s="138"/>
      <c r="BG674" s="138"/>
      <c r="BH674" s="138"/>
      <c r="BI674" s="138"/>
      <c r="BJ674" s="138"/>
      <c r="BK674" s="138"/>
      <c r="BL674" s="138"/>
      <c r="BM674" s="7"/>
    </row>
    <row r="675" spans="1:66" s="52" customFormat="1" ht="20.100000000000001" customHeight="1" x14ac:dyDescent="0.25">
      <c r="A675" s="39"/>
      <c r="B675" s="65"/>
      <c r="C675" s="138"/>
      <c r="D675" s="63"/>
      <c r="E675" s="63"/>
      <c r="F675" s="63"/>
      <c r="G675" s="65" t="s">
        <v>245</v>
      </c>
      <c r="H675" s="74"/>
      <c r="I675" s="64"/>
      <c r="J675" s="64"/>
      <c r="K675" s="64" t="s">
        <v>133</v>
      </c>
      <c r="L675" s="65" t="s">
        <v>660</v>
      </c>
      <c r="M675" s="63" t="s">
        <v>297</v>
      </c>
      <c r="N675" s="63" t="s">
        <v>316</v>
      </c>
      <c r="O675" s="63" t="s">
        <v>317</v>
      </c>
      <c r="P675" s="126" t="s">
        <v>14</v>
      </c>
      <c r="Q675" s="278">
        <v>0</v>
      </c>
      <c r="R675" s="278">
        <v>0</v>
      </c>
      <c r="S675" s="278">
        <f t="shared" ref="S675:AB675" si="1995">+S674/S667</f>
        <v>0</v>
      </c>
      <c r="T675" s="278">
        <f t="shared" si="1995"/>
        <v>0</v>
      </c>
      <c r="U675" s="278">
        <f t="shared" si="1995"/>
        <v>0</v>
      </c>
      <c r="V675" s="278">
        <f t="shared" si="1995"/>
        <v>0</v>
      </c>
      <c r="W675" s="278">
        <f t="shared" si="1995"/>
        <v>0</v>
      </c>
      <c r="X675" s="278">
        <f t="shared" si="1995"/>
        <v>0</v>
      </c>
      <c r="Y675" s="278">
        <f t="shared" si="1995"/>
        <v>0</v>
      </c>
      <c r="Z675" s="278">
        <f t="shared" si="1995"/>
        <v>0</v>
      </c>
      <c r="AA675" s="278">
        <f t="shared" si="1995"/>
        <v>0</v>
      </c>
      <c r="AB675" s="278">
        <f t="shared" si="1995"/>
        <v>0</v>
      </c>
      <c r="AC675" s="278">
        <f>+AC674/AC673</f>
        <v>0</v>
      </c>
      <c r="AD675" s="294">
        <f t="shared" si="1986"/>
        <v>0</v>
      </c>
      <c r="AE675" s="315">
        <f>SUM($Q$10:R675)</f>
        <v>55144.934717125048</v>
      </c>
      <c r="AF675" s="315">
        <f>SUM($Q$10:S675)</f>
        <v>93955.675061611881</v>
      </c>
      <c r="AG675" s="315" t="e">
        <f>SUM($Q$10:T675)</f>
        <v>#DIV/0!</v>
      </c>
      <c r="AH675" s="315" t="e">
        <f>SUM($Q$10:U675)</f>
        <v>#DIV/0!</v>
      </c>
      <c r="AI675" s="315" t="e">
        <f>SUM($Q$10:V675)</f>
        <v>#DIV/0!</v>
      </c>
      <c r="AJ675" s="315" t="e">
        <f>SUM($Q$10:W675)</f>
        <v>#DIV/0!</v>
      </c>
      <c r="AK675" s="315" t="e">
        <f>SUM($Q$10:X675)</f>
        <v>#DIV/0!</v>
      </c>
      <c r="AL675" s="315" t="e">
        <f>SUM($Q$10:Y675)</f>
        <v>#DIV/0!</v>
      </c>
      <c r="AM675" s="315" t="e">
        <f>SUM($Q$10:Z675)</f>
        <v>#DIV/0!</v>
      </c>
      <c r="AN675" s="315" t="e">
        <f>SUM($Q$10:AA675)</f>
        <v>#DIV/0!</v>
      </c>
      <c r="AO675" s="315" t="e">
        <f>SUM($Q$10:AB675)</f>
        <v>#DIV/0!</v>
      </c>
      <c r="AP675" s="63"/>
      <c r="AQ675" s="63"/>
      <c r="AR675" s="63"/>
      <c r="AS675" s="63"/>
      <c r="AT675" s="63"/>
      <c r="AU675" s="63"/>
      <c r="AV675" s="63"/>
      <c r="AW675" s="63"/>
      <c r="AX675" s="138"/>
      <c r="AY675" s="138"/>
      <c r="AZ675" s="138"/>
      <c r="BA675" s="138"/>
      <c r="BB675" s="138"/>
      <c r="BC675" s="138"/>
      <c r="BD675" s="138"/>
      <c r="BE675" s="138"/>
      <c r="BF675" s="138"/>
      <c r="BG675" s="138"/>
      <c r="BH675" s="138"/>
      <c r="BI675" s="138"/>
      <c r="BJ675" s="138"/>
      <c r="BK675" s="138"/>
      <c r="BL675" s="138"/>
      <c r="BM675" s="7"/>
    </row>
    <row r="676" spans="1:66" ht="20.100000000000001" customHeight="1" x14ac:dyDescent="0.25">
      <c r="A676" s="39"/>
      <c r="B676" s="65" t="s">
        <v>102</v>
      </c>
      <c r="C676" s="138"/>
      <c r="D676" s="63">
        <f>+D673+1</f>
        <v>223</v>
      </c>
      <c r="E676" s="63">
        <v>41</v>
      </c>
      <c r="F676" s="63">
        <v>39</v>
      </c>
      <c r="G676" s="65" t="s">
        <v>246</v>
      </c>
      <c r="H676" s="125">
        <v>1</v>
      </c>
      <c r="I676" s="64" t="s">
        <v>53</v>
      </c>
      <c r="J676" s="64" t="s">
        <v>111</v>
      </c>
      <c r="K676" s="64" t="s">
        <v>133</v>
      </c>
      <c r="L676" s="65" t="s">
        <v>472</v>
      </c>
      <c r="M676" s="63" t="s">
        <v>301</v>
      </c>
      <c r="N676" s="63" t="s">
        <v>342</v>
      </c>
      <c r="O676" s="63" t="s">
        <v>368</v>
      </c>
      <c r="P676" s="126" t="s">
        <v>12</v>
      </c>
      <c r="Q676" s="125">
        <v>0.05</v>
      </c>
      <c r="R676" s="125">
        <v>0.1</v>
      </c>
      <c r="S676" s="125">
        <v>0.1</v>
      </c>
      <c r="T676" s="125">
        <v>0.05</v>
      </c>
      <c r="U676" s="125">
        <v>0.1</v>
      </c>
      <c r="V676" s="125">
        <v>0.1</v>
      </c>
      <c r="W676" s="125">
        <v>0.05</v>
      </c>
      <c r="X676" s="125">
        <v>0.1</v>
      </c>
      <c r="Y676" s="125">
        <v>0.1</v>
      </c>
      <c r="Z676" s="125">
        <v>0.05</v>
      </c>
      <c r="AA676" s="125">
        <v>0.1</v>
      </c>
      <c r="AB676" s="125">
        <v>0.1</v>
      </c>
      <c r="AC676" s="295">
        <f>SUM(Q676:AB676)</f>
        <v>1</v>
      </c>
      <c r="AD676" s="294">
        <f t="shared" si="1986"/>
        <v>0.05</v>
      </c>
      <c r="AE676" s="315">
        <f>SUM($Q$10:R676)</f>
        <v>55145.08471712505</v>
      </c>
      <c r="AF676" s="315">
        <f>SUM($Q$10:S676)</f>
        <v>93955.925061611895</v>
      </c>
      <c r="AG676" s="315" t="e">
        <f>SUM($Q$10:T676)</f>
        <v>#DIV/0!</v>
      </c>
      <c r="AH676" s="315" t="e">
        <f>SUM($Q$10:U676)</f>
        <v>#DIV/0!</v>
      </c>
      <c r="AI676" s="315" t="e">
        <f>SUM($Q$10:V676)</f>
        <v>#DIV/0!</v>
      </c>
      <c r="AJ676" s="315" t="e">
        <f>SUM($Q$10:W676)</f>
        <v>#DIV/0!</v>
      </c>
      <c r="AK676" s="315" t="e">
        <f>SUM($Q$10:X676)</f>
        <v>#DIV/0!</v>
      </c>
      <c r="AL676" s="315" t="e">
        <f>SUM($Q$10:Y676)</f>
        <v>#DIV/0!</v>
      </c>
      <c r="AM676" s="315" t="e">
        <f>SUM($Q$10:Z676)</f>
        <v>#DIV/0!</v>
      </c>
      <c r="AN676" s="315" t="e">
        <f>SUM($Q$10:AA676)</f>
        <v>#DIV/0!</v>
      </c>
      <c r="AO676" s="315" t="e">
        <f>SUM($Q$10:AB676)</f>
        <v>#DIV/0!</v>
      </c>
      <c r="AP676" s="63"/>
      <c r="AQ676" s="63"/>
      <c r="AR676" s="63"/>
      <c r="AS676" s="63"/>
      <c r="AT676" s="63"/>
      <c r="AU676" s="63"/>
      <c r="AV676" s="63"/>
      <c r="AW676" s="63"/>
      <c r="AX676" s="138"/>
      <c r="AY676" s="138"/>
      <c r="AZ676" s="138"/>
      <c r="BA676" s="138"/>
      <c r="BB676" s="138"/>
      <c r="BC676" s="138"/>
      <c r="BD676" s="138"/>
      <c r="BE676" s="138"/>
      <c r="BF676" s="138"/>
      <c r="BG676" s="138"/>
      <c r="BH676" s="138"/>
      <c r="BI676" s="138"/>
      <c r="BJ676" s="138"/>
      <c r="BK676" s="138"/>
      <c r="BL676" s="138"/>
      <c r="BM676" s="7"/>
      <c r="BN676" s="26"/>
    </row>
    <row r="677" spans="1:66" s="52" customFormat="1" ht="20.100000000000001" customHeight="1" x14ac:dyDescent="0.25">
      <c r="A677" s="39"/>
      <c r="B677" s="65"/>
      <c r="C677" s="138"/>
      <c r="D677" s="63"/>
      <c r="E677" s="63"/>
      <c r="F677" s="63"/>
      <c r="G677" s="65" t="s">
        <v>246</v>
      </c>
      <c r="H677" s="125"/>
      <c r="I677" s="64"/>
      <c r="J677" s="64"/>
      <c r="K677" s="64" t="s">
        <v>133</v>
      </c>
      <c r="L677" s="65" t="s">
        <v>472</v>
      </c>
      <c r="M677" s="63" t="s">
        <v>301</v>
      </c>
      <c r="N677" s="63" t="s">
        <v>342</v>
      </c>
      <c r="O677" s="63" t="s">
        <v>368</v>
      </c>
      <c r="P677" s="126" t="s">
        <v>13</v>
      </c>
      <c r="Q677" s="125">
        <v>0.05</v>
      </c>
      <c r="R677" s="125">
        <v>0.1</v>
      </c>
      <c r="S677" s="125">
        <v>0.1</v>
      </c>
      <c r="T677" s="125"/>
      <c r="U677" s="125"/>
      <c r="V677" s="125"/>
      <c r="W677" s="125"/>
      <c r="X677" s="125"/>
      <c r="Y677" s="125"/>
      <c r="Z677" s="129"/>
      <c r="AA677" s="125"/>
      <c r="AB677" s="125"/>
      <c r="AC677" s="295">
        <v>0.15000000000000002</v>
      </c>
      <c r="AD677" s="63" t="s">
        <v>672</v>
      </c>
      <c r="AE677" s="63" t="s">
        <v>673</v>
      </c>
      <c r="AF677" s="63" t="s">
        <v>592</v>
      </c>
      <c r="AG677" s="63" t="s">
        <v>674</v>
      </c>
      <c r="AH677" s="315" t="e">
        <f>SUM($Q$11:U677)</f>
        <v>#DIV/0!</v>
      </c>
      <c r="AI677" s="315" t="e">
        <f>SUM($Q$11:V677)</f>
        <v>#DIV/0!</v>
      </c>
      <c r="AJ677" s="315" t="e">
        <f>SUM($Q$11:W677)</f>
        <v>#DIV/0!</v>
      </c>
      <c r="AK677" s="315" t="e">
        <f>SUM($Q$11:X677)</f>
        <v>#DIV/0!</v>
      </c>
      <c r="AL677" s="315" t="e">
        <f>SUM($Q$11:Y677)</f>
        <v>#DIV/0!</v>
      </c>
      <c r="AM677" s="315" t="e">
        <f>SUM($Q$11:Z677)</f>
        <v>#DIV/0!</v>
      </c>
      <c r="AN677" s="315" t="e">
        <f>SUM($Q$11:AA677)</f>
        <v>#DIV/0!</v>
      </c>
      <c r="AO677" s="315" t="e">
        <f>SUM($Q$11:AB677)</f>
        <v>#DIV/0!</v>
      </c>
      <c r="AP677" s="63" t="s">
        <v>672</v>
      </c>
      <c r="AQ677" s="63" t="s">
        <v>673</v>
      </c>
      <c r="AR677" s="63" t="s">
        <v>592</v>
      </c>
      <c r="AS677" s="63" t="s">
        <v>674</v>
      </c>
      <c r="AT677" s="63" t="s">
        <v>1073</v>
      </c>
      <c r="AU677" s="63" t="s">
        <v>1074</v>
      </c>
      <c r="AV677" s="63"/>
      <c r="AW677" s="63"/>
      <c r="AX677" s="138"/>
      <c r="AY677" s="138"/>
      <c r="AZ677" s="138"/>
      <c r="BA677" s="138"/>
      <c r="BB677" s="138"/>
      <c r="BC677" s="138"/>
      <c r="BD677" s="138"/>
      <c r="BE677" s="138"/>
      <c r="BF677" s="138"/>
      <c r="BG677" s="138"/>
      <c r="BH677" s="138"/>
      <c r="BI677" s="138"/>
      <c r="BJ677" s="138"/>
      <c r="BK677" s="138"/>
      <c r="BL677" s="138"/>
      <c r="BM677" s="7"/>
    </row>
    <row r="678" spans="1:66" s="52" customFormat="1" ht="20.100000000000001" customHeight="1" x14ac:dyDescent="0.25">
      <c r="A678" s="39"/>
      <c r="B678" s="65"/>
      <c r="C678" s="138"/>
      <c r="D678" s="63"/>
      <c r="E678" s="63"/>
      <c r="F678" s="63"/>
      <c r="G678" s="65" t="s">
        <v>246</v>
      </c>
      <c r="H678" s="125"/>
      <c r="I678" s="64"/>
      <c r="J678" s="64"/>
      <c r="K678" s="64" t="s">
        <v>133</v>
      </c>
      <c r="L678" s="65" t="s">
        <v>472</v>
      </c>
      <c r="M678" s="63" t="s">
        <v>301</v>
      </c>
      <c r="N678" s="63" t="s">
        <v>342</v>
      </c>
      <c r="O678" s="63" t="s">
        <v>368</v>
      </c>
      <c r="P678" s="126" t="s">
        <v>14</v>
      </c>
      <c r="Q678" s="278">
        <f t="shared" ref="Q678:AB678" si="1996">+Q677/Q676</f>
        <v>1</v>
      </c>
      <c r="R678" s="278">
        <f t="shared" si="1996"/>
        <v>1</v>
      </c>
      <c r="S678" s="278">
        <f t="shared" si="1996"/>
        <v>1</v>
      </c>
      <c r="T678" s="278">
        <f t="shared" si="1996"/>
        <v>0</v>
      </c>
      <c r="U678" s="278">
        <f t="shared" si="1996"/>
        <v>0</v>
      </c>
      <c r="V678" s="278">
        <f t="shared" si="1996"/>
        <v>0</v>
      </c>
      <c r="W678" s="278">
        <f t="shared" si="1996"/>
        <v>0</v>
      </c>
      <c r="X678" s="278">
        <f t="shared" si="1996"/>
        <v>0</v>
      </c>
      <c r="Y678" s="278">
        <f t="shared" si="1996"/>
        <v>0</v>
      </c>
      <c r="Z678" s="278">
        <f t="shared" si="1996"/>
        <v>0</v>
      </c>
      <c r="AA678" s="278">
        <f t="shared" si="1996"/>
        <v>0</v>
      </c>
      <c r="AB678" s="278">
        <f t="shared" si="1996"/>
        <v>0</v>
      </c>
      <c r="AC678" s="278">
        <f>+AC677/AC676</f>
        <v>0.15000000000000002</v>
      </c>
      <c r="AD678" s="294">
        <f t="shared" si="1986"/>
        <v>1</v>
      </c>
      <c r="AE678" s="315">
        <f>SUM($Q$10:R678)</f>
        <v>55147.234717125051</v>
      </c>
      <c r="AF678" s="315">
        <f>SUM($Q$10:S678)</f>
        <v>93959.17506161191</v>
      </c>
      <c r="AG678" s="315" t="e">
        <f>SUM($Q$10:T678)</f>
        <v>#DIV/0!</v>
      </c>
      <c r="AH678" s="315" t="e">
        <f>SUM($Q$10:U678)</f>
        <v>#DIV/0!</v>
      </c>
      <c r="AI678" s="315" t="e">
        <f>SUM($Q$10:V678)</f>
        <v>#DIV/0!</v>
      </c>
      <c r="AJ678" s="315" t="e">
        <f>SUM($Q$10:W678)</f>
        <v>#DIV/0!</v>
      </c>
      <c r="AK678" s="315" t="e">
        <f>SUM($Q$10:X678)</f>
        <v>#DIV/0!</v>
      </c>
      <c r="AL678" s="315" t="e">
        <f>SUM($Q$10:Y678)</f>
        <v>#DIV/0!</v>
      </c>
      <c r="AM678" s="315" t="e">
        <f>SUM($Q$10:Z678)</f>
        <v>#DIV/0!</v>
      </c>
      <c r="AN678" s="315" t="e">
        <f>SUM($Q$10:AA678)</f>
        <v>#DIV/0!</v>
      </c>
      <c r="AO678" s="315" t="e">
        <f>SUM($Q$10:AB678)</f>
        <v>#DIV/0!</v>
      </c>
      <c r="AP678" s="63"/>
      <c r="AQ678" s="63"/>
      <c r="AR678" s="63"/>
      <c r="AS678" s="63"/>
      <c r="AT678" s="63"/>
      <c r="AU678" s="63"/>
      <c r="AV678" s="63"/>
      <c r="AW678" s="63"/>
      <c r="AX678" s="138"/>
      <c r="AY678" s="138"/>
      <c r="AZ678" s="138"/>
      <c r="BA678" s="138"/>
      <c r="BB678" s="138"/>
      <c r="BC678" s="138"/>
      <c r="BD678" s="138"/>
      <c r="BE678" s="138"/>
      <c r="BF678" s="138"/>
      <c r="BG678" s="138"/>
      <c r="BH678" s="138"/>
      <c r="BI678" s="138"/>
      <c r="BJ678" s="138"/>
      <c r="BK678" s="138"/>
      <c r="BL678" s="138"/>
      <c r="BM678" s="7"/>
    </row>
    <row r="679" spans="1:66" ht="20.100000000000001" customHeight="1" x14ac:dyDescent="0.25">
      <c r="A679" s="39"/>
      <c r="B679" s="65" t="s">
        <v>100</v>
      </c>
      <c r="C679" s="138"/>
      <c r="D679" s="63">
        <f>+D676+1</f>
        <v>224</v>
      </c>
      <c r="E679" s="63">
        <v>42</v>
      </c>
      <c r="F679" s="63">
        <v>15</v>
      </c>
      <c r="G679" s="65" t="s">
        <v>247</v>
      </c>
      <c r="H679" s="125">
        <v>1</v>
      </c>
      <c r="I679" s="64" t="s">
        <v>53</v>
      </c>
      <c r="J679" s="64" t="s">
        <v>111</v>
      </c>
      <c r="K679" s="64" t="s">
        <v>133</v>
      </c>
      <c r="L679" s="65" t="s">
        <v>1184</v>
      </c>
      <c r="M679" s="63" t="s">
        <v>300</v>
      </c>
      <c r="N679" s="63" t="s">
        <v>336</v>
      </c>
      <c r="O679" s="63" t="s">
        <v>358</v>
      </c>
      <c r="P679" s="126" t="s">
        <v>12</v>
      </c>
      <c r="Q679" s="125">
        <v>1</v>
      </c>
      <c r="R679" s="125">
        <v>0</v>
      </c>
      <c r="S679" s="125">
        <v>0</v>
      </c>
      <c r="T679" s="125">
        <v>0</v>
      </c>
      <c r="U679" s="125">
        <v>0</v>
      </c>
      <c r="V679" s="125">
        <v>0</v>
      </c>
      <c r="W679" s="125">
        <v>0</v>
      </c>
      <c r="X679" s="125">
        <v>0</v>
      </c>
      <c r="Y679" s="125">
        <v>0</v>
      </c>
      <c r="Z679" s="129">
        <v>0</v>
      </c>
      <c r="AA679" s="125">
        <v>0</v>
      </c>
      <c r="AB679" s="125">
        <v>0</v>
      </c>
      <c r="AC679" s="295">
        <f>SUM(Q679:AB679)</f>
        <v>1</v>
      </c>
      <c r="AD679" s="294">
        <f t="shared" si="1986"/>
        <v>1</v>
      </c>
      <c r="AE679" s="315">
        <f>SUM($Q$10:R679)</f>
        <v>55148.234717125051</v>
      </c>
      <c r="AF679" s="315">
        <f>SUM($Q$10:S679)</f>
        <v>93960.17506161191</v>
      </c>
      <c r="AG679" s="315" t="e">
        <f>SUM($Q$10:T679)</f>
        <v>#DIV/0!</v>
      </c>
      <c r="AH679" s="315" t="e">
        <f>SUM($Q$10:U679)</f>
        <v>#DIV/0!</v>
      </c>
      <c r="AI679" s="315" t="e">
        <f>SUM($Q$10:V679)</f>
        <v>#DIV/0!</v>
      </c>
      <c r="AJ679" s="315" t="e">
        <f>SUM($Q$10:W679)</f>
        <v>#DIV/0!</v>
      </c>
      <c r="AK679" s="315" t="e">
        <f>SUM($Q$10:X679)</f>
        <v>#DIV/0!</v>
      </c>
      <c r="AL679" s="315" t="e">
        <f>SUM($Q$10:Y679)</f>
        <v>#DIV/0!</v>
      </c>
      <c r="AM679" s="315" t="e">
        <f>SUM($Q$10:Z679)</f>
        <v>#DIV/0!</v>
      </c>
      <c r="AN679" s="315" t="e">
        <f>SUM($Q$10:AA679)</f>
        <v>#DIV/0!</v>
      </c>
      <c r="AO679" s="315" t="e">
        <f>SUM($Q$10:AB679)</f>
        <v>#DIV/0!</v>
      </c>
      <c r="AP679" s="63"/>
      <c r="AQ679" s="63"/>
      <c r="AR679" s="63"/>
      <c r="AS679" s="63"/>
      <c r="AT679" s="63"/>
      <c r="AU679" s="63"/>
      <c r="AV679" s="63"/>
      <c r="AW679" s="63"/>
      <c r="AX679" s="138"/>
      <c r="AY679" s="138"/>
      <c r="AZ679" s="138"/>
      <c r="BA679" s="138"/>
      <c r="BB679" s="138"/>
      <c r="BC679" s="138"/>
      <c r="BD679" s="138"/>
      <c r="BE679" s="138"/>
      <c r="BF679" s="138"/>
      <c r="BG679" s="138"/>
      <c r="BH679" s="138"/>
      <c r="BI679" s="138"/>
      <c r="BJ679" s="138"/>
      <c r="BK679" s="138"/>
      <c r="BL679" s="138"/>
      <c r="BM679" s="7"/>
      <c r="BN679" s="26"/>
    </row>
    <row r="680" spans="1:66" s="52" customFormat="1" ht="20.100000000000001" customHeight="1" x14ac:dyDescent="0.25">
      <c r="A680" s="39"/>
      <c r="B680" s="65"/>
      <c r="C680" s="138"/>
      <c r="D680" s="63"/>
      <c r="E680" s="63"/>
      <c r="F680" s="63"/>
      <c r="G680" s="65" t="s">
        <v>247</v>
      </c>
      <c r="H680" s="125"/>
      <c r="I680" s="64"/>
      <c r="J680" s="64"/>
      <c r="K680" s="64" t="s">
        <v>133</v>
      </c>
      <c r="L680" s="65" t="s">
        <v>1184</v>
      </c>
      <c r="M680" s="63" t="s">
        <v>300</v>
      </c>
      <c r="N680" s="63" t="s">
        <v>336</v>
      </c>
      <c r="O680" s="63" t="s">
        <v>358</v>
      </c>
      <c r="P680" s="126" t="s">
        <v>13</v>
      </c>
      <c r="Q680" s="125">
        <v>1</v>
      </c>
      <c r="R680" s="125">
        <v>0</v>
      </c>
      <c r="S680" s="125">
        <v>0</v>
      </c>
      <c r="T680" s="125">
        <v>0</v>
      </c>
      <c r="U680" s="125">
        <v>0</v>
      </c>
      <c r="V680" s="125">
        <v>0</v>
      </c>
      <c r="W680" s="125">
        <v>0</v>
      </c>
      <c r="X680" s="125">
        <v>0</v>
      </c>
      <c r="Y680" s="125">
        <v>0</v>
      </c>
      <c r="Z680" s="125">
        <v>0</v>
      </c>
      <c r="AA680" s="125">
        <v>0</v>
      </c>
      <c r="AB680" s="125">
        <v>0</v>
      </c>
      <c r="AC680" s="295">
        <f>SUM(Q680:AB680)</f>
        <v>1</v>
      </c>
      <c r="AD680" s="294">
        <f t="shared" si="1986"/>
        <v>1</v>
      </c>
      <c r="AE680" s="315">
        <f>SUM($Q$11:R680)</f>
        <v>55149.234717125051</v>
      </c>
      <c r="AF680" s="315">
        <f>SUM($Q$11:S680)</f>
        <v>93961.17506161191</v>
      </c>
      <c r="AG680" s="315" t="e">
        <f>SUM($Q$11:T680)</f>
        <v>#DIV/0!</v>
      </c>
      <c r="AH680" s="315" t="e">
        <f>SUM($Q$11:U680)</f>
        <v>#DIV/0!</v>
      </c>
      <c r="AI680" s="315" t="e">
        <f>SUM($Q$11:V680)</f>
        <v>#DIV/0!</v>
      </c>
      <c r="AJ680" s="315" t="e">
        <f>SUM($Q$11:W680)</f>
        <v>#DIV/0!</v>
      </c>
      <c r="AK680" s="315" t="e">
        <f>SUM($Q$11:X680)</f>
        <v>#DIV/0!</v>
      </c>
      <c r="AL680" s="315" t="e">
        <f>SUM($Q$11:Y680)</f>
        <v>#DIV/0!</v>
      </c>
      <c r="AM680" s="315" t="e">
        <f>SUM($Q$11:Z680)</f>
        <v>#DIV/0!</v>
      </c>
      <c r="AN680" s="315" t="e">
        <f>SUM($Q$11:AA680)</f>
        <v>#DIV/0!</v>
      </c>
      <c r="AO680" s="315" t="e">
        <f>SUM($Q$11:AB680)</f>
        <v>#DIV/0!</v>
      </c>
      <c r="AP680" s="63" t="s">
        <v>722</v>
      </c>
      <c r="AQ680" s="63" t="s">
        <v>1196</v>
      </c>
      <c r="AR680" s="63"/>
      <c r="AS680" s="63"/>
      <c r="AT680" s="63"/>
      <c r="AU680" s="63"/>
      <c r="AV680" s="63"/>
      <c r="AW680" s="63"/>
      <c r="AX680" s="138"/>
      <c r="AY680" s="138"/>
      <c r="AZ680" s="138"/>
      <c r="BA680" s="138"/>
      <c r="BB680" s="138"/>
      <c r="BC680" s="138"/>
      <c r="BD680" s="138"/>
      <c r="BE680" s="138"/>
      <c r="BF680" s="138"/>
      <c r="BG680" s="138"/>
      <c r="BH680" s="138"/>
      <c r="BI680" s="138"/>
      <c r="BJ680" s="138"/>
      <c r="BK680" s="138"/>
      <c r="BL680" s="138"/>
      <c r="BM680" s="7"/>
    </row>
    <row r="681" spans="1:66" s="52" customFormat="1" ht="20.100000000000001" customHeight="1" x14ac:dyDescent="0.25">
      <c r="A681" s="39"/>
      <c r="B681" s="65"/>
      <c r="C681" s="138"/>
      <c r="D681" s="63"/>
      <c r="E681" s="63"/>
      <c r="F681" s="63"/>
      <c r="G681" s="65" t="s">
        <v>247</v>
      </c>
      <c r="H681" s="125"/>
      <c r="I681" s="64"/>
      <c r="J681" s="64"/>
      <c r="K681" s="64" t="s">
        <v>133</v>
      </c>
      <c r="L681" s="65" t="s">
        <v>1184</v>
      </c>
      <c r="M681" s="63" t="s">
        <v>300</v>
      </c>
      <c r="N681" s="63" t="s">
        <v>336</v>
      </c>
      <c r="O681" s="63" t="s">
        <v>358</v>
      </c>
      <c r="P681" s="126" t="s">
        <v>14</v>
      </c>
      <c r="Q681" s="278">
        <f t="shared" ref="Q681" si="1997">+Q680/Q679</f>
        <v>1</v>
      </c>
      <c r="R681" s="317">
        <v>0</v>
      </c>
      <c r="S681" s="317">
        <v>0</v>
      </c>
      <c r="T681" s="317">
        <v>0</v>
      </c>
      <c r="U681" s="317">
        <v>0</v>
      </c>
      <c r="V681" s="317">
        <v>0</v>
      </c>
      <c r="W681" s="317">
        <v>0</v>
      </c>
      <c r="X681" s="317">
        <v>0</v>
      </c>
      <c r="Y681" s="317">
        <v>0</v>
      </c>
      <c r="Z681" s="317">
        <v>0</v>
      </c>
      <c r="AA681" s="317">
        <v>0</v>
      </c>
      <c r="AB681" s="317">
        <v>0</v>
      </c>
      <c r="AC681" s="278">
        <f>+AC680/AC679</f>
        <v>1</v>
      </c>
      <c r="AD681" s="294">
        <f t="shared" si="1986"/>
        <v>1</v>
      </c>
      <c r="AE681" s="315">
        <f>SUM($Q$10:R681)</f>
        <v>55150.234717125051</v>
      </c>
      <c r="AF681" s="315">
        <f>SUM($Q$10:S681)</f>
        <v>93962.17506161191</v>
      </c>
      <c r="AG681" s="315" t="e">
        <f>SUM($Q$10:T681)</f>
        <v>#DIV/0!</v>
      </c>
      <c r="AH681" s="315" t="e">
        <f>SUM($Q$10:U681)</f>
        <v>#DIV/0!</v>
      </c>
      <c r="AI681" s="315" t="e">
        <f>SUM($Q$10:V681)</f>
        <v>#DIV/0!</v>
      </c>
      <c r="AJ681" s="315" t="e">
        <f>SUM($Q$10:W681)</f>
        <v>#DIV/0!</v>
      </c>
      <c r="AK681" s="315" t="e">
        <f>SUM($Q$10:X681)</f>
        <v>#DIV/0!</v>
      </c>
      <c r="AL681" s="315" t="e">
        <f>SUM($Q$10:Y681)</f>
        <v>#DIV/0!</v>
      </c>
      <c r="AM681" s="315" t="e">
        <f>SUM($Q$10:Z681)</f>
        <v>#DIV/0!</v>
      </c>
      <c r="AN681" s="315" t="e">
        <f>SUM($Q$10:AA681)</f>
        <v>#DIV/0!</v>
      </c>
      <c r="AO681" s="315" t="e">
        <f>SUM($Q$10:AB681)</f>
        <v>#DIV/0!</v>
      </c>
      <c r="AP681" s="63"/>
      <c r="AQ681" s="63"/>
      <c r="AR681" s="63"/>
      <c r="AS681" s="63"/>
      <c r="AT681" s="63"/>
      <c r="AU681" s="63"/>
      <c r="AV681" s="63"/>
      <c r="AW681" s="63"/>
      <c r="AX681" s="138"/>
      <c r="AY681" s="138"/>
      <c r="AZ681" s="138"/>
      <c r="BA681" s="138"/>
      <c r="BB681" s="138"/>
      <c r="BC681" s="138"/>
      <c r="BD681" s="138"/>
      <c r="BE681" s="138"/>
      <c r="BF681" s="138"/>
      <c r="BG681" s="138"/>
      <c r="BH681" s="138"/>
      <c r="BI681" s="138"/>
      <c r="BJ681" s="138"/>
      <c r="BK681" s="138"/>
      <c r="BL681" s="138"/>
      <c r="BM681" s="7"/>
      <c r="BN681" s="52">
        <v>43</v>
      </c>
    </row>
    <row r="682" spans="1:66" ht="20.100000000000001" customHeight="1" x14ac:dyDescent="0.25">
      <c r="A682" s="39"/>
      <c r="B682" s="65" t="s">
        <v>102</v>
      </c>
      <c r="C682" s="138"/>
      <c r="D682" s="63">
        <f>+D679+1</f>
        <v>225</v>
      </c>
      <c r="E682" s="63">
        <v>43</v>
      </c>
      <c r="F682" s="63">
        <v>40</v>
      </c>
      <c r="G682" s="65" t="s">
        <v>248</v>
      </c>
      <c r="H682" s="125">
        <v>1</v>
      </c>
      <c r="I682" s="64" t="s">
        <v>45</v>
      </c>
      <c r="J682" s="64" t="s">
        <v>118</v>
      </c>
      <c r="K682" s="64" t="s">
        <v>133</v>
      </c>
      <c r="L682" s="65" t="s">
        <v>473</v>
      </c>
      <c r="M682" s="63" t="s">
        <v>301</v>
      </c>
      <c r="N682" s="63" t="s">
        <v>342</v>
      </c>
      <c r="O682" s="63" t="s">
        <v>368</v>
      </c>
      <c r="P682" s="126" t="s">
        <v>12</v>
      </c>
      <c r="Q682" s="125">
        <v>0.05</v>
      </c>
      <c r="R682" s="125">
        <v>0.1</v>
      </c>
      <c r="S682" s="125">
        <v>0.1</v>
      </c>
      <c r="T682" s="125">
        <v>0.05</v>
      </c>
      <c r="U682" s="125">
        <v>0.1</v>
      </c>
      <c r="V682" s="125">
        <v>0.1</v>
      </c>
      <c r="W682" s="125">
        <v>0.05</v>
      </c>
      <c r="X682" s="125">
        <v>0.1</v>
      </c>
      <c r="Y682" s="125">
        <v>0.1</v>
      </c>
      <c r="Z682" s="125">
        <v>0.05</v>
      </c>
      <c r="AA682" s="125">
        <v>0.1</v>
      </c>
      <c r="AB682" s="125">
        <v>0.1</v>
      </c>
      <c r="AC682" s="295">
        <f>SUM(Q682:AB682)</f>
        <v>1</v>
      </c>
      <c r="AD682" s="294">
        <f t="shared" si="1986"/>
        <v>0.05</v>
      </c>
      <c r="AE682" s="315">
        <f>SUM($Q$10:R682)</f>
        <v>55150.384717125053</v>
      </c>
      <c r="AF682" s="315">
        <f>SUM($Q$10:S682)</f>
        <v>93962.425061611924</v>
      </c>
      <c r="AG682" s="315" t="e">
        <f>SUM($Q$10:T682)</f>
        <v>#DIV/0!</v>
      </c>
      <c r="AH682" s="315" t="e">
        <f>SUM($Q$10:U682)</f>
        <v>#DIV/0!</v>
      </c>
      <c r="AI682" s="315" t="e">
        <f>SUM($Q$10:V682)</f>
        <v>#DIV/0!</v>
      </c>
      <c r="AJ682" s="315" t="e">
        <f>SUM($Q$10:W682)</f>
        <v>#DIV/0!</v>
      </c>
      <c r="AK682" s="315" t="e">
        <f>SUM($Q$10:X682)</f>
        <v>#DIV/0!</v>
      </c>
      <c r="AL682" s="315" t="e">
        <f>SUM($Q$10:Y682)</f>
        <v>#DIV/0!</v>
      </c>
      <c r="AM682" s="315" t="e">
        <f>SUM($Q$10:Z682)</f>
        <v>#DIV/0!</v>
      </c>
      <c r="AN682" s="315" t="e">
        <f>SUM($Q$10:AA682)</f>
        <v>#DIV/0!</v>
      </c>
      <c r="AO682" s="315" t="e">
        <f>SUM($Q$10:AB682)</f>
        <v>#DIV/0!</v>
      </c>
      <c r="AP682" s="63"/>
      <c r="AQ682" s="63"/>
      <c r="AR682" s="63"/>
      <c r="AS682" s="63"/>
      <c r="AT682" s="63"/>
      <c r="AU682" s="63"/>
      <c r="AV682" s="63"/>
      <c r="AW682" s="63"/>
      <c r="AX682" s="138"/>
      <c r="AY682" s="138"/>
      <c r="AZ682" s="138"/>
      <c r="BA682" s="138"/>
      <c r="BB682" s="138"/>
      <c r="BC682" s="138"/>
      <c r="BD682" s="138"/>
      <c r="BE682" s="138"/>
      <c r="BF682" s="138"/>
      <c r="BG682" s="138"/>
      <c r="BH682" s="138"/>
      <c r="BI682" s="138"/>
      <c r="BJ682" s="138"/>
      <c r="BK682" s="138"/>
      <c r="BL682" s="138"/>
      <c r="BM682" s="7"/>
      <c r="BN682" s="26"/>
    </row>
    <row r="683" spans="1:66" s="52" customFormat="1" ht="20.100000000000001" customHeight="1" x14ac:dyDescent="0.25">
      <c r="A683" s="39"/>
      <c r="B683" s="65"/>
      <c r="C683" s="138"/>
      <c r="D683" s="63"/>
      <c r="E683" s="63"/>
      <c r="F683" s="63"/>
      <c r="G683" s="65" t="s">
        <v>248</v>
      </c>
      <c r="H683" s="125"/>
      <c r="I683" s="64"/>
      <c r="J683" s="64"/>
      <c r="K683" s="64" t="s">
        <v>133</v>
      </c>
      <c r="L683" s="65" t="s">
        <v>661</v>
      </c>
      <c r="M683" s="63" t="s">
        <v>301</v>
      </c>
      <c r="N683" s="63" t="s">
        <v>342</v>
      </c>
      <c r="O683" s="63" t="s">
        <v>368</v>
      </c>
      <c r="P683" s="126" t="s">
        <v>13</v>
      </c>
      <c r="Q683" s="125">
        <v>0.05</v>
      </c>
      <c r="R683" s="125">
        <v>0.1</v>
      </c>
      <c r="S683" s="125">
        <v>0.1</v>
      </c>
      <c r="T683" s="125"/>
      <c r="U683" s="125"/>
      <c r="V683" s="125"/>
      <c r="W683" s="125"/>
      <c r="X683" s="125"/>
      <c r="Y683" s="125"/>
      <c r="Z683" s="129"/>
      <c r="AA683" s="125"/>
      <c r="AB683" s="125"/>
      <c r="AC683" s="295">
        <f>SUM(Q683:AB683)</f>
        <v>0.25</v>
      </c>
      <c r="AD683" s="294">
        <f t="shared" si="1986"/>
        <v>0.05</v>
      </c>
      <c r="AE683" s="315">
        <f>SUM($Q$11:R683)</f>
        <v>55150.534717125054</v>
      </c>
      <c r="AF683" s="315">
        <f>SUM($Q$11:S683)</f>
        <v>93962.675061611939</v>
      </c>
      <c r="AG683" s="315" t="e">
        <f>SUM($Q$11:T683)</f>
        <v>#DIV/0!</v>
      </c>
      <c r="AH683" s="315" t="e">
        <f>SUM($Q$11:U683)</f>
        <v>#DIV/0!</v>
      </c>
      <c r="AI683" s="315" t="e">
        <f>SUM($Q$11:V683)</f>
        <v>#DIV/0!</v>
      </c>
      <c r="AJ683" s="315" t="e">
        <f>SUM($Q$11:W683)</f>
        <v>#DIV/0!</v>
      </c>
      <c r="AK683" s="315" t="e">
        <f>SUM($Q$11:X683)</f>
        <v>#DIV/0!</v>
      </c>
      <c r="AL683" s="315" t="e">
        <f>SUM($Q$11:Y683)</f>
        <v>#DIV/0!</v>
      </c>
      <c r="AM683" s="315" t="e">
        <f>SUM($Q$11:Z683)</f>
        <v>#DIV/0!</v>
      </c>
      <c r="AN683" s="315" t="e">
        <f>SUM($Q$11:AA683)</f>
        <v>#DIV/0!</v>
      </c>
      <c r="AO683" s="315" t="e">
        <f>SUM($Q$11:AB683)</f>
        <v>#DIV/0!</v>
      </c>
      <c r="AP683" s="63" t="s">
        <v>677</v>
      </c>
      <c r="AQ683" s="63" t="s">
        <v>678</v>
      </c>
      <c r="AR683" s="63" t="s">
        <v>679</v>
      </c>
      <c r="AS683" s="63" t="s">
        <v>680</v>
      </c>
      <c r="AT683" s="447" t="s">
        <v>679</v>
      </c>
      <c r="AU683" s="63" t="s">
        <v>1075</v>
      </c>
      <c r="AV683" s="63"/>
      <c r="AW683" s="63"/>
      <c r="AX683" s="138"/>
      <c r="AY683" s="138"/>
      <c r="AZ683" s="138"/>
      <c r="BA683" s="138"/>
      <c r="BB683" s="138"/>
      <c r="BC683" s="138"/>
      <c r="BD683" s="138"/>
      <c r="BE683" s="138"/>
      <c r="BF683" s="138"/>
      <c r="BG683" s="138"/>
      <c r="BH683" s="138"/>
      <c r="BI683" s="138"/>
      <c r="BJ683" s="138"/>
      <c r="BK683" s="138"/>
      <c r="BL683" s="138"/>
      <c r="BM683" s="7"/>
    </row>
    <row r="684" spans="1:66" s="52" customFormat="1" ht="20.100000000000001" customHeight="1" x14ac:dyDescent="0.25">
      <c r="A684" s="39"/>
      <c r="B684" s="65"/>
      <c r="C684" s="138"/>
      <c r="D684" s="63"/>
      <c r="E684" s="63"/>
      <c r="F684" s="63"/>
      <c r="G684" s="65" t="s">
        <v>248</v>
      </c>
      <c r="H684" s="125"/>
      <c r="I684" s="64"/>
      <c r="J684" s="64"/>
      <c r="K684" s="64" t="s">
        <v>133</v>
      </c>
      <c r="L684" s="65" t="s">
        <v>662</v>
      </c>
      <c r="M684" s="63" t="s">
        <v>301</v>
      </c>
      <c r="N684" s="63" t="s">
        <v>342</v>
      </c>
      <c r="O684" s="63" t="s">
        <v>368</v>
      </c>
      <c r="P684" s="126" t="s">
        <v>14</v>
      </c>
      <c r="Q684" s="278">
        <f t="shared" ref="Q684:AB684" si="1998">+Q683/Q682</f>
        <v>1</v>
      </c>
      <c r="R684" s="278">
        <f t="shared" si="1998"/>
        <v>1</v>
      </c>
      <c r="S684" s="278">
        <f t="shared" si="1998"/>
        <v>1</v>
      </c>
      <c r="T684" s="278">
        <f t="shared" si="1998"/>
        <v>0</v>
      </c>
      <c r="U684" s="278">
        <f t="shared" si="1998"/>
        <v>0</v>
      </c>
      <c r="V684" s="278">
        <f t="shared" si="1998"/>
        <v>0</v>
      </c>
      <c r="W684" s="278">
        <f t="shared" si="1998"/>
        <v>0</v>
      </c>
      <c r="X684" s="278">
        <f t="shared" si="1998"/>
        <v>0</v>
      </c>
      <c r="Y684" s="278">
        <f t="shared" si="1998"/>
        <v>0</v>
      </c>
      <c r="Z684" s="278">
        <f t="shared" si="1998"/>
        <v>0</v>
      </c>
      <c r="AA684" s="278">
        <f t="shared" si="1998"/>
        <v>0</v>
      </c>
      <c r="AB684" s="278">
        <f t="shared" si="1998"/>
        <v>0</v>
      </c>
      <c r="AC684" s="278">
        <f>+AC683/AC682</f>
        <v>0.25</v>
      </c>
      <c r="AD684" s="294">
        <f t="shared" si="1986"/>
        <v>1</v>
      </c>
      <c r="AE684" s="315">
        <f>SUM($Q$10:R684)</f>
        <v>55152.534717125054</v>
      </c>
      <c r="AF684" s="315">
        <f>SUM($Q$10:S684)</f>
        <v>93965.675061611939</v>
      </c>
      <c r="AG684" s="315" t="e">
        <f>SUM($Q$10:T684)</f>
        <v>#DIV/0!</v>
      </c>
      <c r="AH684" s="315" t="e">
        <f>SUM($Q$10:U684)</f>
        <v>#DIV/0!</v>
      </c>
      <c r="AI684" s="315" t="e">
        <f>SUM($Q$10:V684)</f>
        <v>#DIV/0!</v>
      </c>
      <c r="AJ684" s="315" t="e">
        <f>SUM($Q$10:W684)</f>
        <v>#DIV/0!</v>
      </c>
      <c r="AK684" s="315" t="e">
        <f>SUM($Q$10:X684)</f>
        <v>#DIV/0!</v>
      </c>
      <c r="AL684" s="315" t="e">
        <f>SUM($Q$10:Y684)</f>
        <v>#DIV/0!</v>
      </c>
      <c r="AM684" s="315" t="e">
        <f>SUM($Q$10:Z684)</f>
        <v>#DIV/0!</v>
      </c>
      <c r="AN684" s="315" t="e">
        <f>SUM($Q$10:AA684)</f>
        <v>#DIV/0!</v>
      </c>
      <c r="AO684" s="315" t="e">
        <f>SUM($Q$10:AB684)</f>
        <v>#DIV/0!</v>
      </c>
      <c r="AP684" s="63"/>
      <c r="AQ684" s="63"/>
      <c r="AR684" s="63"/>
      <c r="AS684" s="63"/>
      <c r="AT684" s="63"/>
      <c r="AU684" s="63"/>
      <c r="AV684" s="63"/>
      <c r="AW684" s="63"/>
      <c r="AX684" s="138"/>
      <c r="AY684" s="138"/>
      <c r="AZ684" s="138"/>
      <c r="BA684" s="138"/>
      <c r="BB684" s="138"/>
      <c r="BC684" s="138"/>
      <c r="BD684" s="138"/>
      <c r="BE684" s="138"/>
      <c r="BF684" s="138"/>
      <c r="BG684" s="138"/>
      <c r="BH684" s="138"/>
      <c r="BI684" s="138"/>
      <c r="BJ684" s="138"/>
      <c r="BK684" s="138"/>
      <c r="BL684" s="138"/>
      <c r="BM684" s="7"/>
    </row>
    <row r="685" spans="1:66" ht="20.100000000000001" customHeight="1" x14ac:dyDescent="0.25">
      <c r="A685" s="39"/>
      <c r="B685" s="65" t="s">
        <v>100</v>
      </c>
      <c r="C685" s="138"/>
      <c r="D685" s="63">
        <f>+D682+1</f>
        <v>226</v>
      </c>
      <c r="E685" s="63">
        <v>44</v>
      </c>
      <c r="F685" s="63">
        <v>15</v>
      </c>
      <c r="G685" s="65" t="s">
        <v>249</v>
      </c>
      <c r="H685" s="125">
        <v>1</v>
      </c>
      <c r="I685" s="64" t="s">
        <v>45</v>
      </c>
      <c r="J685" s="64" t="s">
        <v>118</v>
      </c>
      <c r="K685" s="64" t="s">
        <v>133</v>
      </c>
      <c r="L685" s="65" t="s">
        <v>474</v>
      </c>
      <c r="M685" s="63" t="s">
        <v>297</v>
      </c>
      <c r="N685" s="63" t="s">
        <v>316</v>
      </c>
      <c r="O685" s="63" t="s">
        <v>372</v>
      </c>
      <c r="P685" s="126" t="s">
        <v>12</v>
      </c>
      <c r="Q685" s="125">
        <v>0</v>
      </c>
      <c r="R685" s="125">
        <v>8.3333299999999999E-2</v>
      </c>
      <c r="S685" s="125">
        <v>8.3333299999999999E-2</v>
      </c>
      <c r="T685" s="125">
        <v>8.3333299999999999E-2</v>
      </c>
      <c r="U685" s="125">
        <v>8.3333299999999999E-2</v>
      </c>
      <c r="V685" s="125">
        <v>8.3333299999999999E-2</v>
      </c>
      <c r="W685" s="125">
        <v>8.3333299999999999E-2</v>
      </c>
      <c r="X685" s="125">
        <v>8.3333299999999999E-2</v>
      </c>
      <c r="Y685" s="125">
        <v>8.3333299999999999E-2</v>
      </c>
      <c r="Z685" s="125">
        <v>8.3333299999999999E-2</v>
      </c>
      <c r="AA685" s="125">
        <v>8.3333299999999999E-2</v>
      </c>
      <c r="AB685" s="125">
        <v>8.3333299999999999E-2</v>
      </c>
      <c r="AC685" s="295">
        <f>SUM(Q685:AB685)</f>
        <v>0.91666630000000016</v>
      </c>
      <c r="AD685" s="294">
        <f t="shared" si="1986"/>
        <v>0</v>
      </c>
      <c r="AE685" s="315">
        <f>SUM($Q$10:R685)</f>
        <v>55152.618050425051</v>
      </c>
      <c r="AF685" s="315">
        <f>SUM($Q$10:S685)</f>
        <v>93965.841728211948</v>
      </c>
      <c r="AG685" s="315" t="e">
        <f>SUM($Q$10:T685)</f>
        <v>#DIV/0!</v>
      </c>
      <c r="AH685" s="315" t="e">
        <f>SUM($Q$10:U685)</f>
        <v>#DIV/0!</v>
      </c>
      <c r="AI685" s="315" t="e">
        <f>SUM($Q$10:V685)</f>
        <v>#DIV/0!</v>
      </c>
      <c r="AJ685" s="315" t="e">
        <f>SUM($Q$10:W685)</f>
        <v>#DIV/0!</v>
      </c>
      <c r="AK685" s="315" t="e">
        <f>SUM($Q$10:X685)</f>
        <v>#DIV/0!</v>
      </c>
      <c r="AL685" s="315" t="e">
        <f>SUM($Q$10:Y685)</f>
        <v>#DIV/0!</v>
      </c>
      <c r="AM685" s="315" t="e">
        <f>SUM($Q$10:Z685)</f>
        <v>#DIV/0!</v>
      </c>
      <c r="AN685" s="315" t="e">
        <f>SUM($Q$10:AA685)</f>
        <v>#DIV/0!</v>
      </c>
      <c r="AO685" s="315" t="e">
        <f>SUM($Q$10:AB685)</f>
        <v>#DIV/0!</v>
      </c>
      <c r="AP685" s="63"/>
      <c r="AQ685" s="63"/>
      <c r="AR685" s="63"/>
      <c r="AS685" s="63"/>
      <c r="AT685" s="63"/>
      <c r="AU685" s="63"/>
      <c r="AV685" s="63"/>
      <c r="AW685" s="63"/>
      <c r="AX685" s="138"/>
      <c r="AY685" s="138"/>
      <c r="AZ685" s="138"/>
      <c r="BA685" s="138"/>
      <c r="BB685" s="138"/>
      <c r="BC685" s="138"/>
      <c r="BD685" s="138"/>
      <c r="BE685" s="138"/>
      <c r="BF685" s="138"/>
      <c r="BG685" s="138"/>
      <c r="BH685" s="138"/>
      <c r="BI685" s="138"/>
      <c r="BJ685" s="138"/>
      <c r="BK685" s="138"/>
      <c r="BL685" s="138"/>
      <c r="BM685" s="7"/>
      <c r="BN685" s="26"/>
    </row>
    <row r="686" spans="1:66" s="52" customFormat="1" ht="20.100000000000001" customHeight="1" x14ac:dyDescent="0.25">
      <c r="A686" s="39"/>
      <c r="B686" s="65"/>
      <c r="C686" s="138"/>
      <c r="D686" s="63"/>
      <c r="E686" s="63"/>
      <c r="F686" s="63"/>
      <c r="G686" s="65" t="s">
        <v>249</v>
      </c>
      <c r="H686" s="125"/>
      <c r="I686" s="64"/>
      <c r="J686" s="64"/>
      <c r="K686" s="64" t="s">
        <v>133</v>
      </c>
      <c r="L686" s="65" t="s">
        <v>663</v>
      </c>
      <c r="M686" s="63" t="s">
        <v>297</v>
      </c>
      <c r="N686" s="63" t="s">
        <v>316</v>
      </c>
      <c r="O686" s="63" t="s">
        <v>372</v>
      </c>
      <c r="P686" s="126" t="s">
        <v>13</v>
      </c>
      <c r="Q686" s="125">
        <v>0</v>
      </c>
      <c r="R686" s="125">
        <v>8.3333299999999999E-2</v>
      </c>
      <c r="S686" s="125">
        <v>8.3333299999999999E-2</v>
      </c>
      <c r="T686" s="124"/>
      <c r="U686" s="124"/>
      <c r="V686" s="124"/>
      <c r="W686" s="124"/>
      <c r="X686" s="124"/>
      <c r="Y686" s="124"/>
      <c r="Z686" s="367"/>
      <c r="AA686" s="124"/>
      <c r="AB686" s="124"/>
      <c r="AC686" s="295">
        <f>SUM(Q686:AB686)</f>
        <v>0.1666666</v>
      </c>
      <c r="AD686" s="294">
        <f t="shared" si="1986"/>
        <v>0</v>
      </c>
      <c r="AE686" s="315">
        <f>SUM($Q$11:R686)</f>
        <v>55152.701383725049</v>
      </c>
      <c r="AF686" s="315">
        <f>SUM($Q$11:S686)</f>
        <v>93966.008394811957</v>
      </c>
      <c r="AG686" s="315" t="e">
        <f>SUM($Q$11:T686)</f>
        <v>#DIV/0!</v>
      </c>
      <c r="AH686" s="315" t="e">
        <f>SUM($Q$11:U686)</f>
        <v>#DIV/0!</v>
      </c>
      <c r="AI686" s="315" t="e">
        <f>SUM($Q$11:V686)</f>
        <v>#DIV/0!</v>
      </c>
      <c r="AJ686" s="315" t="e">
        <f>SUM($Q$11:W686)</f>
        <v>#DIV/0!</v>
      </c>
      <c r="AK686" s="315" t="e">
        <f>SUM($Q$11:X686)</f>
        <v>#DIV/0!</v>
      </c>
      <c r="AL686" s="315" t="e">
        <f>SUM($Q$11:Y686)</f>
        <v>#DIV/0!</v>
      </c>
      <c r="AM686" s="315" t="e">
        <f>SUM($Q$11:Z686)</f>
        <v>#DIV/0!</v>
      </c>
      <c r="AN686" s="315" t="e">
        <f>SUM($Q$11:AA686)</f>
        <v>#DIV/0!</v>
      </c>
      <c r="AO686" s="315" t="e">
        <f>SUM($Q$11:AB686)</f>
        <v>#DIV/0!</v>
      </c>
      <c r="AP686" s="63"/>
      <c r="AQ686" s="63"/>
      <c r="AR686" s="63" t="s">
        <v>1145</v>
      </c>
      <c r="AS686" s="63" t="s">
        <v>1146</v>
      </c>
      <c r="AT686" s="63" t="s">
        <v>1147</v>
      </c>
      <c r="AU686" s="63" t="s">
        <v>1082</v>
      </c>
      <c r="AV686" s="63"/>
      <c r="AW686" s="63"/>
      <c r="AX686" s="138"/>
      <c r="AY686" s="138"/>
      <c r="AZ686" s="138"/>
      <c r="BA686" s="138"/>
      <c r="BB686" s="138"/>
      <c r="BC686" s="138"/>
      <c r="BD686" s="138"/>
      <c r="BE686" s="138"/>
      <c r="BF686" s="138"/>
      <c r="BG686" s="138"/>
      <c r="BH686" s="138"/>
      <c r="BI686" s="138"/>
      <c r="BJ686" s="138"/>
      <c r="BK686" s="138"/>
      <c r="BL686" s="138"/>
      <c r="BM686" s="7"/>
    </row>
    <row r="687" spans="1:66" s="52" customFormat="1" ht="20.100000000000001" customHeight="1" x14ac:dyDescent="0.25">
      <c r="A687" s="39"/>
      <c r="B687" s="65"/>
      <c r="C687" s="138"/>
      <c r="D687" s="63"/>
      <c r="E687" s="63"/>
      <c r="F687" s="63"/>
      <c r="G687" s="65" t="s">
        <v>249</v>
      </c>
      <c r="H687" s="125"/>
      <c r="I687" s="64"/>
      <c r="J687" s="64"/>
      <c r="K687" s="64" t="s">
        <v>133</v>
      </c>
      <c r="L687" s="65" t="s">
        <v>664</v>
      </c>
      <c r="M687" s="63" t="s">
        <v>297</v>
      </c>
      <c r="N687" s="63" t="s">
        <v>316</v>
      </c>
      <c r="O687" s="63" t="s">
        <v>372</v>
      </c>
      <c r="P687" s="126" t="s">
        <v>14</v>
      </c>
      <c r="Q687" s="278">
        <v>0</v>
      </c>
      <c r="R687" s="278">
        <f t="shared" ref="R687:AB687" si="1999">+R686/R685</f>
        <v>1</v>
      </c>
      <c r="S687" s="278">
        <f t="shared" si="1999"/>
        <v>1</v>
      </c>
      <c r="T687" s="278">
        <f t="shared" si="1999"/>
        <v>0</v>
      </c>
      <c r="U687" s="278">
        <f t="shared" si="1999"/>
        <v>0</v>
      </c>
      <c r="V687" s="278">
        <f t="shared" si="1999"/>
        <v>0</v>
      </c>
      <c r="W687" s="278">
        <f t="shared" si="1999"/>
        <v>0</v>
      </c>
      <c r="X687" s="278">
        <f t="shared" si="1999"/>
        <v>0</v>
      </c>
      <c r="Y687" s="278">
        <f t="shared" si="1999"/>
        <v>0</v>
      </c>
      <c r="Z687" s="278">
        <f t="shared" si="1999"/>
        <v>0</v>
      </c>
      <c r="AA687" s="278">
        <f t="shared" si="1999"/>
        <v>0</v>
      </c>
      <c r="AB687" s="278">
        <f t="shared" si="1999"/>
        <v>0</v>
      </c>
      <c r="AC687" s="278">
        <f>+AC686/AC685</f>
        <v>0.1818181818181818</v>
      </c>
      <c r="AD687" s="294">
        <f t="shared" si="1986"/>
        <v>0</v>
      </c>
      <c r="AE687" s="315">
        <f>SUM($Q$10:R687)</f>
        <v>55153.701383725049</v>
      </c>
      <c r="AF687" s="315">
        <f>SUM($Q$10:S687)</f>
        <v>93968.008394811957</v>
      </c>
      <c r="AG687" s="315" t="e">
        <f>SUM($Q$10:T687)</f>
        <v>#DIV/0!</v>
      </c>
      <c r="AH687" s="315" t="e">
        <f>SUM($Q$10:U687)</f>
        <v>#DIV/0!</v>
      </c>
      <c r="AI687" s="315" t="e">
        <f>SUM($Q$10:V687)</f>
        <v>#DIV/0!</v>
      </c>
      <c r="AJ687" s="315" t="e">
        <f>SUM($Q$10:W687)</f>
        <v>#DIV/0!</v>
      </c>
      <c r="AK687" s="315" t="e">
        <f>SUM($Q$10:X687)</f>
        <v>#DIV/0!</v>
      </c>
      <c r="AL687" s="315" t="e">
        <f>SUM($Q$10:Y687)</f>
        <v>#DIV/0!</v>
      </c>
      <c r="AM687" s="315" t="e">
        <f>SUM($Q$10:Z687)</f>
        <v>#DIV/0!</v>
      </c>
      <c r="AN687" s="315" t="e">
        <f>SUM($Q$10:AA687)</f>
        <v>#DIV/0!</v>
      </c>
      <c r="AO687" s="315" t="e">
        <f>SUM($Q$10:AB687)</f>
        <v>#DIV/0!</v>
      </c>
      <c r="AP687" s="63"/>
      <c r="AQ687" s="63"/>
      <c r="AR687" s="63"/>
      <c r="AS687" s="63"/>
      <c r="AT687" s="63"/>
      <c r="AU687" s="63"/>
      <c r="AV687" s="63"/>
      <c r="AW687" s="63"/>
      <c r="AX687" s="138"/>
      <c r="AY687" s="138"/>
      <c r="AZ687" s="138"/>
      <c r="BA687" s="138"/>
      <c r="BB687" s="138"/>
      <c r="BC687" s="138"/>
      <c r="BD687" s="138"/>
      <c r="BE687" s="138"/>
      <c r="BF687" s="138"/>
      <c r="BG687" s="138"/>
      <c r="BH687" s="138"/>
      <c r="BI687" s="138"/>
      <c r="BJ687" s="138"/>
      <c r="BK687" s="138"/>
      <c r="BL687" s="138"/>
      <c r="BM687" s="7"/>
    </row>
    <row r="688" spans="1:66" ht="20.100000000000001" customHeight="1" x14ac:dyDescent="0.25">
      <c r="A688" s="39"/>
      <c r="B688" s="65" t="s">
        <v>100</v>
      </c>
      <c r="C688" s="138"/>
      <c r="D688" s="63">
        <f>+D685+1</f>
        <v>227</v>
      </c>
      <c r="E688" s="63">
        <v>45</v>
      </c>
      <c r="F688" s="63">
        <v>15</v>
      </c>
      <c r="G688" s="62" t="s">
        <v>250</v>
      </c>
      <c r="H688" s="125">
        <v>1</v>
      </c>
      <c r="I688" s="64" t="s">
        <v>45</v>
      </c>
      <c r="J688" s="64" t="s">
        <v>118</v>
      </c>
      <c r="K688" s="64" t="s">
        <v>133</v>
      </c>
      <c r="L688" s="65" t="s">
        <v>475</v>
      </c>
      <c r="M688" s="63" t="s">
        <v>295</v>
      </c>
      <c r="N688" s="63" t="s">
        <v>363</v>
      </c>
      <c r="O688" s="63" t="s">
        <v>364</v>
      </c>
      <c r="P688" s="126" t="s">
        <v>12</v>
      </c>
      <c r="Q688" s="262">
        <v>0</v>
      </c>
      <c r="R688" s="262">
        <v>0</v>
      </c>
      <c r="S688" s="262">
        <v>0</v>
      </c>
      <c r="T688" s="124"/>
      <c r="U688" s="124"/>
      <c r="V688" s="124"/>
      <c r="W688" s="124"/>
      <c r="X688" s="124"/>
      <c r="Y688" s="72">
        <v>1</v>
      </c>
      <c r="Z688" s="72"/>
      <c r="AA688" s="72"/>
      <c r="AB688" s="72"/>
      <c r="AC688" s="72">
        <f>SUM(Q688:AB688)</f>
        <v>1</v>
      </c>
      <c r="AD688" s="294">
        <f t="shared" si="1986"/>
        <v>0</v>
      </c>
      <c r="AE688" s="315">
        <f>SUM($Q$10:R688)</f>
        <v>55153.701383725049</v>
      </c>
      <c r="AF688" s="315">
        <f>SUM($Q$10:S688)</f>
        <v>93968.008394811957</v>
      </c>
      <c r="AG688" s="315" t="e">
        <f>SUM($Q$10:T688)</f>
        <v>#DIV/0!</v>
      </c>
      <c r="AH688" s="315" t="e">
        <f>SUM($Q$10:U688)</f>
        <v>#DIV/0!</v>
      </c>
      <c r="AI688" s="315" t="e">
        <f>SUM($Q$10:V688)</f>
        <v>#DIV/0!</v>
      </c>
      <c r="AJ688" s="315" t="e">
        <f>SUM($Q$10:W688)</f>
        <v>#DIV/0!</v>
      </c>
      <c r="AK688" s="315" t="e">
        <f>SUM($Q$10:X688)</f>
        <v>#DIV/0!</v>
      </c>
      <c r="AL688" s="315" t="e">
        <f>SUM($Q$10:Y688)</f>
        <v>#DIV/0!</v>
      </c>
      <c r="AM688" s="315" t="e">
        <f>SUM($Q$10:Z688)</f>
        <v>#DIV/0!</v>
      </c>
      <c r="AN688" s="315" t="e">
        <f>SUM($Q$10:AA688)</f>
        <v>#DIV/0!</v>
      </c>
      <c r="AO688" s="315" t="e">
        <f>SUM($Q$10:AB688)</f>
        <v>#DIV/0!</v>
      </c>
      <c r="AP688" s="63"/>
      <c r="AQ688" s="63"/>
      <c r="AR688" s="63"/>
      <c r="AS688" s="63"/>
      <c r="AT688" s="63"/>
      <c r="AU688" s="63"/>
      <c r="AV688" s="63"/>
      <c r="AW688" s="63"/>
      <c r="AX688" s="138"/>
      <c r="AY688" s="138"/>
      <c r="AZ688" s="138"/>
      <c r="BA688" s="138"/>
      <c r="BB688" s="138"/>
      <c r="BC688" s="138"/>
      <c r="BD688" s="138"/>
      <c r="BE688" s="138"/>
      <c r="BF688" s="138"/>
      <c r="BG688" s="138"/>
      <c r="BH688" s="138"/>
      <c r="BI688" s="138"/>
      <c r="BJ688" s="138"/>
      <c r="BK688" s="138"/>
      <c r="BL688" s="138"/>
      <c r="BM688" s="7"/>
      <c r="BN688" s="26"/>
    </row>
    <row r="689" spans="1:66" s="52" customFormat="1" ht="20.100000000000001" customHeight="1" x14ac:dyDescent="0.25">
      <c r="A689" s="39"/>
      <c r="B689" s="65"/>
      <c r="C689" s="138"/>
      <c r="D689" s="63"/>
      <c r="E689" s="63"/>
      <c r="F689" s="63"/>
      <c r="G689" s="62" t="s">
        <v>250</v>
      </c>
      <c r="H689" s="125"/>
      <c r="I689" s="64"/>
      <c r="J689" s="64"/>
      <c r="K689" s="64" t="s">
        <v>133</v>
      </c>
      <c r="L689" s="65" t="s">
        <v>665</v>
      </c>
      <c r="M689" s="63" t="s">
        <v>295</v>
      </c>
      <c r="N689" s="63" t="s">
        <v>363</v>
      </c>
      <c r="O689" s="63" t="s">
        <v>364</v>
      </c>
      <c r="P689" s="126" t="s">
        <v>13</v>
      </c>
      <c r="Q689" s="262">
        <v>0</v>
      </c>
      <c r="R689" s="262">
        <v>0</v>
      </c>
      <c r="S689" s="262">
        <v>0</v>
      </c>
      <c r="T689" s="124"/>
      <c r="U689" s="124"/>
      <c r="V689" s="124"/>
      <c r="W689" s="124"/>
      <c r="X689" s="124"/>
      <c r="Y689" s="124"/>
      <c r="Z689" s="72"/>
      <c r="AA689" s="72"/>
      <c r="AB689" s="72"/>
      <c r="AC689" s="72">
        <f>SUM(Q689:AB689)</f>
        <v>0</v>
      </c>
      <c r="AD689" s="294">
        <f t="shared" si="1986"/>
        <v>0</v>
      </c>
      <c r="AE689" s="315">
        <f>SUM($Q$11:R689)</f>
        <v>55153.701383725049</v>
      </c>
      <c r="AF689" s="315">
        <f>SUM($Q$11:S689)</f>
        <v>93968.008394811957</v>
      </c>
      <c r="AG689" s="315" t="e">
        <f>SUM($Q$11:T689)</f>
        <v>#DIV/0!</v>
      </c>
      <c r="AH689" s="315" t="e">
        <f>SUM($Q$11:U689)</f>
        <v>#DIV/0!</v>
      </c>
      <c r="AI689" s="315" t="e">
        <f>SUM($Q$11:V689)</f>
        <v>#DIV/0!</v>
      </c>
      <c r="AJ689" s="315" t="e">
        <f>SUM($Q$11:W689)</f>
        <v>#DIV/0!</v>
      </c>
      <c r="AK689" s="315" t="e">
        <f>SUM($Q$11:X689)</f>
        <v>#DIV/0!</v>
      </c>
      <c r="AL689" s="315" t="e">
        <f>SUM($Q$11:Y689)</f>
        <v>#DIV/0!</v>
      </c>
      <c r="AM689" s="315" t="e">
        <f>SUM($Q$11:Z689)</f>
        <v>#DIV/0!</v>
      </c>
      <c r="AN689" s="315" t="e">
        <f>SUM($Q$11:AA689)</f>
        <v>#DIV/0!</v>
      </c>
      <c r="AO689" s="315" t="e">
        <f>SUM($Q$11:AB689)</f>
        <v>#DIV/0!</v>
      </c>
      <c r="AP689" s="63"/>
      <c r="AQ689" s="63"/>
      <c r="AR689" s="63"/>
      <c r="AS689" s="63"/>
      <c r="AT689" s="63"/>
      <c r="AU689" s="63"/>
      <c r="AV689" s="63"/>
      <c r="AW689" s="63"/>
      <c r="AX689" s="138"/>
      <c r="AY689" s="138"/>
      <c r="AZ689" s="138"/>
      <c r="BA689" s="138"/>
      <c r="BB689" s="138"/>
      <c r="BC689" s="138"/>
      <c r="BD689" s="138"/>
      <c r="BE689" s="138"/>
      <c r="BF689" s="138"/>
      <c r="BG689" s="138"/>
      <c r="BH689" s="138"/>
      <c r="BI689" s="138"/>
      <c r="BJ689" s="138"/>
      <c r="BK689" s="138"/>
      <c r="BL689" s="138"/>
      <c r="BM689" s="7"/>
    </row>
    <row r="690" spans="1:66" s="52" customFormat="1" ht="20.100000000000001" customHeight="1" x14ac:dyDescent="0.25">
      <c r="A690" s="39"/>
      <c r="B690" s="65"/>
      <c r="C690" s="138"/>
      <c r="D690" s="63"/>
      <c r="E690" s="63"/>
      <c r="F690" s="63"/>
      <c r="G690" s="62" t="s">
        <v>250</v>
      </c>
      <c r="H690" s="125"/>
      <c r="I690" s="64"/>
      <c r="J690" s="64"/>
      <c r="K690" s="64" t="s">
        <v>133</v>
      </c>
      <c r="L690" s="65" t="s">
        <v>666</v>
      </c>
      <c r="M690" s="63" t="s">
        <v>295</v>
      </c>
      <c r="N690" s="63" t="s">
        <v>363</v>
      </c>
      <c r="O690" s="63" t="s">
        <v>364</v>
      </c>
      <c r="P690" s="126" t="s">
        <v>14</v>
      </c>
      <c r="Q690" s="278">
        <v>0</v>
      </c>
      <c r="R690" s="278">
        <v>0</v>
      </c>
      <c r="S690" s="278">
        <v>0</v>
      </c>
      <c r="T690" s="278" t="e">
        <f t="shared" ref="T690:AB690" si="2000">+T689/T688</f>
        <v>#DIV/0!</v>
      </c>
      <c r="U690" s="278" t="e">
        <f t="shared" si="2000"/>
        <v>#DIV/0!</v>
      </c>
      <c r="V690" s="278" t="e">
        <f t="shared" si="2000"/>
        <v>#DIV/0!</v>
      </c>
      <c r="W690" s="278" t="e">
        <f t="shared" si="2000"/>
        <v>#DIV/0!</v>
      </c>
      <c r="X690" s="278" t="e">
        <f t="shared" si="2000"/>
        <v>#DIV/0!</v>
      </c>
      <c r="Y690" s="278">
        <f t="shared" si="2000"/>
        <v>0</v>
      </c>
      <c r="Z690" s="278" t="e">
        <f t="shared" si="2000"/>
        <v>#DIV/0!</v>
      </c>
      <c r="AA690" s="278" t="e">
        <f t="shared" si="2000"/>
        <v>#DIV/0!</v>
      </c>
      <c r="AB690" s="278" t="e">
        <f t="shared" si="2000"/>
        <v>#DIV/0!</v>
      </c>
      <c r="AC690" s="278">
        <f>+AC689/AC688</f>
        <v>0</v>
      </c>
      <c r="AD690" s="294">
        <f t="shared" si="1986"/>
        <v>0</v>
      </c>
      <c r="AE690" s="315">
        <f>SUM($Q$10:R690)</f>
        <v>55153.701383725049</v>
      </c>
      <c r="AF690" s="315">
        <f>SUM($Q$10:S690)</f>
        <v>93968.008394811957</v>
      </c>
      <c r="AG690" s="315" t="e">
        <f>SUM($Q$10:T690)</f>
        <v>#DIV/0!</v>
      </c>
      <c r="AH690" s="315" t="e">
        <f>SUM($Q$10:U690)</f>
        <v>#DIV/0!</v>
      </c>
      <c r="AI690" s="315" t="e">
        <f>SUM($Q$10:V690)</f>
        <v>#DIV/0!</v>
      </c>
      <c r="AJ690" s="315" t="e">
        <f>SUM($Q$10:W690)</f>
        <v>#DIV/0!</v>
      </c>
      <c r="AK690" s="315" t="e">
        <f>SUM($Q$10:X690)</f>
        <v>#DIV/0!</v>
      </c>
      <c r="AL690" s="315" t="e">
        <f>SUM($Q$10:Y690)</f>
        <v>#DIV/0!</v>
      </c>
      <c r="AM690" s="315" t="e">
        <f>SUM($Q$10:Z690)</f>
        <v>#DIV/0!</v>
      </c>
      <c r="AN690" s="315" t="e">
        <f>SUM($Q$10:AA690)</f>
        <v>#DIV/0!</v>
      </c>
      <c r="AO690" s="315" t="e">
        <f>SUM($Q$10:AB690)</f>
        <v>#DIV/0!</v>
      </c>
      <c r="AP690" s="63"/>
      <c r="AQ690" s="63"/>
      <c r="AR690" s="63"/>
      <c r="AS690" s="63"/>
      <c r="AT690" s="63"/>
      <c r="AU690" s="63"/>
      <c r="AV690" s="63"/>
      <c r="AW690" s="63"/>
      <c r="AX690" s="138"/>
      <c r="AY690" s="138"/>
      <c r="AZ690" s="138"/>
      <c r="BA690" s="138"/>
      <c r="BB690" s="138"/>
      <c r="BC690" s="138"/>
      <c r="BD690" s="138"/>
      <c r="BE690" s="138"/>
      <c r="BF690" s="138"/>
      <c r="BG690" s="138"/>
      <c r="BH690" s="138"/>
      <c r="BI690" s="138"/>
      <c r="BJ690" s="138"/>
      <c r="BK690" s="138"/>
      <c r="BL690" s="138"/>
      <c r="BM690" s="7"/>
    </row>
    <row r="691" spans="1:66" ht="20.100000000000001" customHeight="1" x14ac:dyDescent="0.25">
      <c r="A691" s="39"/>
      <c r="B691" s="65" t="s">
        <v>100</v>
      </c>
      <c r="C691" s="138"/>
      <c r="D691" s="63">
        <f>+D688+1</f>
        <v>228</v>
      </c>
      <c r="E691" s="63">
        <v>46</v>
      </c>
      <c r="F691" s="63">
        <v>17</v>
      </c>
      <c r="G691" s="62" t="s">
        <v>251</v>
      </c>
      <c r="H691" s="125">
        <v>1</v>
      </c>
      <c r="I691" s="64" t="s">
        <v>45</v>
      </c>
      <c r="J691" s="64" t="s">
        <v>118</v>
      </c>
      <c r="K691" s="64" t="s">
        <v>133</v>
      </c>
      <c r="L691" s="65" t="s">
        <v>475</v>
      </c>
      <c r="M691" s="63" t="s">
        <v>303</v>
      </c>
      <c r="N691" s="63" t="s">
        <v>365</v>
      </c>
      <c r="O691" s="63" t="s">
        <v>304</v>
      </c>
      <c r="P691" s="126" t="s">
        <v>12</v>
      </c>
      <c r="Q691" s="121">
        <v>0</v>
      </c>
      <c r="R691" s="121">
        <v>0</v>
      </c>
      <c r="S691" s="121">
        <v>0</v>
      </c>
      <c r="T691" s="124"/>
      <c r="U691" s="124"/>
      <c r="V691" s="124"/>
      <c r="W691" s="124"/>
      <c r="X691" s="124"/>
      <c r="Y691" s="124"/>
      <c r="Z691" s="372">
        <v>1</v>
      </c>
      <c r="AA691" s="124"/>
      <c r="AB691" s="124"/>
      <c r="AC691" s="372">
        <f>SUM(Q691:AB691)</f>
        <v>1</v>
      </c>
      <c r="AD691" s="294">
        <f t="shared" si="1986"/>
        <v>0</v>
      </c>
      <c r="AE691" s="315">
        <f>SUM($Q$10:R691)</f>
        <v>55153.701383725049</v>
      </c>
      <c r="AF691" s="315">
        <f>SUM($Q$10:S691)</f>
        <v>93968.008394811957</v>
      </c>
      <c r="AG691" s="315" t="e">
        <f>SUM($Q$10:T691)</f>
        <v>#DIV/0!</v>
      </c>
      <c r="AH691" s="315" t="e">
        <f>SUM($Q$10:U691)</f>
        <v>#DIV/0!</v>
      </c>
      <c r="AI691" s="315" t="e">
        <f>SUM($Q$10:V691)</f>
        <v>#DIV/0!</v>
      </c>
      <c r="AJ691" s="315" t="e">
        <f>SUM($Q$10:W691)</f>
        <v>#DIV/0!</v>
      </c>
      <c r="AK691" s="315" t="e">
        <f>SUM($Q$10:X691)</f>
        <v>#DIV/0!</v>
      </c>
      <c r="AL691" s="315" t="e">
        <f>SUM($Q$10:Y691)</f>
        <v>#DIV/0!</v>
      </c>
      <c r="AM691" s="315" t="e">
        <f>SUM($Q$10:Z691)</f>
        <v>#DIV/0!</v>
      </c>
      <c r="AN691" s="315" t="e">
        <f>SUM($Q$10:AA691)</f>
        <v>#DIV/0!</v>
      </c>
      <c r="AO691" s="315" t="e">
        <f>SUM($Q$10:AB691)</f>
        <v>#DIV/0!</v>
      </c>
      <c r="AP691" s="63"/>
      <c r="AQ691" s="63"/>
      <c r="AR691" s="63"/>
      <c r="AS691" s="63"/>
      <c r="AT691" s="63"/>
      <c r="AU691" s="63"/>
      <c r="AV691" s="63"/>
      <c r="AW691" s="63"/>
      <c r="AX691" s="138"/>
      <c r="AY691" s="138"/>
      <c r="AZ691" s="138"/>
      <c r="BA691" s="138"/>
      <c r="BB691" s="138"/>
      <c r="BC691" s="138"/>
      <c r="BD691" s="138"/>
      <c r="BE691" s="138"/>
      <c r="BF691" s="138"/>
      <c r="BG691" s="138"/>
      <c r="BH691" s="138"/>
      <c r="BI691" s="138"/>
      <c r="BJ691" s="138"/>
      <c r="BK691" s="138"/>
      <c r="BL691" s="138"/>
      <c r="BM691" s="7"/>
      <c r="BN691" s="26"/>
    </row>
    <row r="692" spans="1:66" s="52" customFormat="1" ht="20.100000000000001" customHeight="1" x14ac:dyDescent="0.25">
      <c r="A692" s="39"/>
      <c r="B692" s="65"/>
      <c r="C692" s="138"/>
      <c r="D692" s="63"/>
      <c r="E692" s="63"/>
      <c r="F692" s="63"/>
      <c r="G692" s="62" t="s">
        <v>251</v>
      </c>
      <c r="H692" s="125"/>
      <c r="I692" s="64" t="s">
        <v>45</v>
      </c>
      <c r="J692" s="64" t="s">
        <v>118</v>
      </c>
      <c r="K692" s="64" t="s">
        <v>133</v>
      </c>
      <c r="L692" s="65" t="s">
        <v>665</v>
      </c>
      <c r="M692" s="63" t="s">
        <v>303</v>
      </c>
      <c r="N692" s="63" t="s">
        <v>365</v>
      </c>
      <c r="O692" s="63" t="s">
        <v>366</v>
      </c>
      <c r="P692" s="126" t="s">
        <v>13</v>
      </c>
      <c r="Q692" s="121">
        <v>0</v>
      </c>
      <c r="R692" s="121">
        <v>0</v>
      </c>
      <c r="S692" s="121">
        <v>0</v>
      </c>
      <c r="T692" s="124"/>
      <c r="U692" s="124"/>
      <c r="V692" s="124"/>
      <c r="W692" s="124"/>
      <c r="X692" s="124"/>
      <c r="Y692" s="124"/>
      <c r="Z692" s="367"/>
      <c r="AA692" s="124"/>
      <c r="AB692" s="124"/>
      <c r="AC692" s="372">
        <f>SUM(Q692:AB692)</f>
        <v>0</v>
      </c>
      <c r="AD692" s="294">
        <f t="shared" si="1986"/>
        <v>0</v>
      </c>
      <c r="AE692" s="315">
        <f>SUM($Q$11:R692)</f>
        <v>55153.701383725049</v>
      </c>
      <c r="AF692" s="315">
        <f>SUM($Q$11:S692)</f>
        <v>93968.008394811957</v>
      </c>
      <c r="AG692" s="315" t="e">
        <f>SUM($Q$11:T692)</f>
        <v>#DIV/0!</v>
      </c>
      <c r="AH692" s="315" t="e">
        <f>SUM($Q$11:U692)</f>
        <v>#DIV/0!</v>
      </c>
      <c r="AI692" s="315" t="e">
        <f>SUM($Q$11:V692)</f>
        <v>#DIV/0!</v>
      </c>
      <c r="AJ692" s="315" t="e">
        <f>SUM($Q$11:W692)</f>
        <v>#DIV/0!</v>
      </c>
      <c r="AK692" s="315" t="e">
        <f>SUM($Q$11:X692)</f>
        <v>#DIV/0!</v>
      </c>
      <c r="AL692" s="315" t="e">
        <f>SUM($Q$11:Y692)</f>
        <v>#DIV/0!</v>
      </c>
      <c r="AM692" s="315" t="e">
        <f>SUM($Q$11:Z692)</f>
        <v>#DIV/0!</v>
      </c>
      <c r="AN692" s="315" t="e">
        <f>SUM($Q$11:AA692)</f>
        <v>#DIV/0!</v>
      </c>
      <c r="AO692" s="315" t="e">
        <f>SUM($Q$11:AB692)</f>
        <v>#DIV/0!</v>
      </c>
      <c r="AP692" s="63"/>
      <c r="AQ692" s="63"/>
      <c r="AR692" s="63"/>
      <c r="AS692" s="63"/>
      <c r="AT692" s="63"/>
      <c r="AU692" s="63"/>
      <c r="AV692" s="63"/>
      <c r="AW692" s="63"/>
      <c r="AX692" s="138"/>
      <c r="AY692" s="138"/>
      <c r="AZ692" s="138"/>
      <c r="BA692" s="138"/>
      <c r="BB692" s="138"/>
      <c r="BC692" s="138"/>
      <c r="BD692" s="138"/>
      <c r="BE692" s="138"/>
      <c r="BF692" s="138"/>
      <c r="BG692" s="138"/>
      <c r="BH692" s="138"/>
      <c r="BI692" s="138"/>
      <c r="BJ692" s="138"/>
      <c r="BK692" s="138"/>
      <c r="BL692" s="138"/>
      <c r="BM692" s="7"/>
    </row>
    <row r="693" spans="1:66" s="52" customFormat="1" ht="20.100000000000001" customHeight="1" x14ac:dyDescent="0.25">
      <c r="A693" s="39"/>
      <c r="B693" s="65"/>
      <c r="C693" s="138"/>
      <c r="D693" s="63"/>
      <c r="E693" s="63"/>
      <c r="F693" s="63"/>
      <c r="G693" s="62" t="s">
        <v>251</v>
      </c>
      <c r="H693" s="125"/>
      <c r="I693" s="64" t="s">
        <v>45</v>
      </c>
      <c r="J693" s="64" t="s">
        <v>118</v>
      </c>
      <c r="K693" s="64" t="s">
        <v>133</v>
      </c>
      <c r="L693" s="65" t="s">
        <v>666</v>
      </c>
      <c r="M693" s="63" t="s">
        <v>303</v>
      </c>
      <c r="N693" s="63" t="s">
        <v>365</v>
      </c>
      <c r="O693" s="63" t="s">
        <v>366</v>
      </c>
      <c r="P693" s="126" t="s">
        <v>14</v>
      </c>
      <c r="Q693" s="278">
        <v>0</v>
      </c>
      <c r="R693" s="278">
        <v>0</v>
      </c>
      <c r="S693" s="274">
        <v>0</v>
      </c>
      <c r="T693" s="278" t="e">
        <f t="shared" ref="T693:AB693" si="2001">+T692/T691</f>
        <v>#DIV/0!</v>
      </c>
      <c r="U693" s="278" t="e">
        <f t="shared" si="2001"/>
        <v>#DIV/0!</v>
      </c>
      <c r="V693" s="278" t="e">
        <f t="shared" si="2001"/>
        <v>#DIV/0!</v>
      </c>
      <c r="W693" s="278" t="e">
        <f t="shared" si="2001"/>
        <v>#DIV/0!</v>
      </c>
      <c r="X693" s="278" t="e">
        <f t="shared" si="2001"/>
        <v>#DIV/0!</v>
      </c>
      <c r="Y693" s="278" t="e">
        <f t="shared" si="2001"/>
        <v>#DIV/0!</v>
      </c>
      <c r="Z693" s="278">
        <f t="shared" si="2001"/>
        <v>0</v>
      </c>
      <c r="AA693" s="278" t="e">
        <f t="shared" si="2001"/>
        <v>#DIV/0!</v>
      </c>
      <c r="AB693" s="278" t="e">
        <f t="shared" si="2001"/>
        <v>#DIV/0!</v>
      </c>
      <c r="AC693" s="278">
        <f>+AC692/AC691</f>
        <v>0</v>
      </c>
      <c r="AD693" s="294">
        <f t="shared" si="1986"/>
        <v>0</v>
      </c>
      <c r="AE693" s="315">
        <f>SUM($Q$10:R693)</f>
        <v>55153.701383725049</v>
      </c>
      <c r="AF693" s="315">
        <f>SUM($Q$10:S693)</f>
        <v>93968.008394811957</v>
      </c>
      <c r="AG693" s="315" t="e">
        <f>SUM($Q$10:T693)</f>
        <v>#DIV/0!</v>
      </c>
      <c r="AH693" s="315" t="e">
        <f>SUM($Q$10:U693)</f>
        <v>#DIV/0!</v>
      </c>
      <c r="AI693" s="315" t="e">
        <f>SUM($Q$10:V693)</f>
        <v>#DIV/0!</v>
      </c>
      <c r="AJ693" s="315" t="e">
        <f>SUM($Q$10:W693)</f>
        <v>#DIV/0!</v>
      </c>
      <c r="AK693" s="315" t="e">
        <f>SUM($Q$10:X693)</f>
        <v>#DIV/0!</v>
      </c>
      <c r="AL693" s="315" t="e">
        <f>SUM($Q$10:Y693)</f>
        <v>#DIV/0!</v>
      </c>
      <c r="AM693" s="315" t="e">
        <f>SUM($Q$10:Z693)</f>
        <v>#DIV/0!</v>
      </c>
      <c r="AN693" s="315" t="e">
        <f>SUM($Q$10:AA693)</f>
        <v>#DIV/0!</v>
      </c>
      <c r="AO693" s="315" t="e">
        <f>SUM($Q$10:AB693)</f>
        <v>#DIV/0!</v>
      </c>
      <c r="AP693" s="63"/>
      <c r="AQ693" s="63"/>
      <c r="AR693" s="63"/>
      <c r="AS693" s="63"/>
      <c r="AT693" s="63"/>
      <c r="AU693" s="63"/>
      <c r="AV693" s="63"/>
      <c r="AW693" s="63"/>
      <c r="AX693" s="138"/>
      <c r="AY693" s="138"/>
      <c r="AZ693" s="138"/>
      <c r="BA693" s="138"/>
      <c r="BB693" s="138"/>
      <c r="BC693" s="138"/>
      <c r="BD693" s="138"/>
      <c r="BE693" s="138"/>
      <c r="BF693" s="138"/>
      <c r="BG693" s="138"/>
      <c r="BH693" s="138"/>
      <c r="BI693" s="138"/>
      <c r="BJ693" s="138"/>
      <c r="BK693" s="138"/>
      <c r="BL693" s="138"/>
      <c r="BM693" s="7"/>
    </row>
    <row r="694" spans="1:66" ht="20.100000000000001" customHeight="1" x14ac:dyDescent="0.25">
      <c r="A694" s="39"/>
      <c r="B694" s="65" t="s">
        <v>100</v>
      </c>
      <c r="C694" s="138"/>
      <c r="D694" s="63">
        <f>+D691+1</f>
        <v>229</v>
      </c>
      <c r="E694" s="63">
        <v>47</v>
      </c>
      <c r="F694" s="63">
        <v>20</v>
      </c>
      <c r="G694" s="64" t="s">
        <v>252</v>
      </c>
      <c r="H694" s="125">
        <v>1</v>
      </c>
      <c r="I694" s="64" t="s">
        <v>45</v>
      </c>
      <c r="J694" s="64" t="s">
        <v>118</v>
      </c>
      <c r="K694" s="64" t="s">
        <v>133</v>
      </c>
      <c r="L694" s="65" t="s">
        <v>475</v>
      </c>
      <c r="M694" s="63" t="s">
        <v>294</v>
      </c>
      <c r="N694" s="63" t="s">
        <v>361</v>
      </c>
      <c r="O694" s="63" t="s">
        <v>362</v>
      </c>
      <c r="P694" s="126" t="s">
        <v>12</v>
      </c>
      <c r="Q694" s="262">
        <v>0</v>
      </c>
      <c r="R694" s="262">
        <v>0</v>
      </c>
      <c r="S694" s="72">
        <v>0</v>
      </c>
      <c r="T694" s="72">
        <v>0</v>
      </c>
      <c r="U694" s="72">
        <v>0</v>
      </c>
      <c r="V694" s="72">
        <v>1</v>
      </c>
      <c r="W694" s="72">
        <v>0</v>
      </c>
      <c r="X694" s="72">
        <v>0</v>
      </c>
      <c r="Y694" s="72">
        <v>0</v>
      </c>
      <c r="Z694" s="72">
        <v>0</v>
      </c>
      <c r="AA694" s="72">
        <v>0</v>
      </c>
      <c r="AB694" s="72">
        <v>0</v>
      </c>
      <c r="AC694" s="72">
        <f>SUM(Q694:AB694)</f>
        <v>1</v>
      </c>
      <c r="AD694" s="124">
        <f t="shared" si="1986"/>
        <v>0</v>
      </c>
      <c r="AE694" s="124">
        <f>SUM($Q$10:R694)</f>
        <v>55153.701383725049</v>
      </c>
      <c r="AF694" s="124">
        <f>SUM($Q$10:S694)</f>
        <v>93968.008394811957</v>
      </c>
      <c r="AG694" s="124" t="e">
        <f>SUM($Q$10:T694)</f>
        <v>#DIV/0!</v>
      </c>
      <c r="AH694" s="124" t="e">
        <f>SUM($Q$10:U694)</f>
        <v>#DIV/0!</v>
      </c>
      <c r="AI694" s="367" t="e">
        <f>SUM($Q$10:V694)</f>
        <v>#DIV/0!</v>
      </c>
      <c r="AJ694" s="124" t="e">
        <f>SUM($Q$10:W694)</f>
        <v>#DIV/0!</v>
      </c>
      <c r="AK694" s="124" t="e">
        <f>SUM($Q$10:X694)</f>
        <v>#DIV/0!</v>
      </c>
      <c r="AL694" s="315" t="e">
        <f>SUM($Q$10:Y694)</f>
        <v>#DIV/0!</v>
      </c>
      <c r="AM694" s="315" t="e">
        <f>SUM($Q$10:Z694)</f>
        <v>#DIV/0!</v>
      </c>
      <c r="AN694" s="315" t="e">
        <f>SUM($Q$10:AA694)</f>
        <v>#DIV/0!</v>
      </c>
      <c r="AO694" s="315" t="e">
        <f>SUM($Q$10:AB694)</f>
        <v>#DIV/0!</v>
      </c>
      <c r="AP694" s="63"/>
      <c r="AQ694" s="63"/>
      <c r="AR694" s="63"/>
      <c r="AS694" s="63"/>
      <c r="AT694" s="63"/>
      <c r="AU694" s="63"/>
      <c r="AV694" s="63"/>
      <c r="AW694" s="63"/>
      <c r="AX694" s="138"/>
      <c r="AY694" s="138"/>
      <c r="AZ694" s="138"/>
      <c r="BA694" s="138"/>
      <c r="BB694" s="138"/>
      <c r="BC694" s="138"/>
      <c r="BD694" s="138"/>
      <c r="BE694" s="138"/>
      <c r="BF694" s="138"/>
      <c r="BG694" s="138"/>
      <c r="BH694" s="138"/>
      <c r="BI694" s="138"/>
      <c r="BJ694" s="138"/>
      <c r="BK694" s="138"/>
      <c r="BL694" s="138"/>
      <c r="BM694" s="7"/>
      <c r="BN694" s="26"/>
    </row>
    <row r="695" spans="1:66" s="52" customFormat="1" ht="20.100000000000001" customHeight="1" x14ac:dyDescent="0.25">
      <c r="A695" s="39"/>
      <c r="B695" s="65"/>
      <c r="C695" s="138"/>
      <c r="D695" s="63"/>
      <c r="E695" s="63"/>
      <c r="F695" s="63"/>
      <c r="G695" s="64" t="s">
        <v>252</v>
      </c>
      <c r="H695" s="125"/>
      <c r="I695" s="64"/>
      <c r="J695" s="64"/>
      <c r="K695" s="64" t="s">
        <v>133</v>
      </c>
      <c r="L695" s="65" t="s">
        <v>665</v>
      </c>
      <c r="M695" s="63" t="s">
        <v>294</v>
      </c>
      <c r="N695" s="63" t="s">
        <v>361</v>
      </c>
      <c r="O695" s="63" t="s">
        <v>362</v>
      </c>
      <c r="P695" s="126" t="s">
        <v>13</v>
      </c>
      <c r="Q695" s="262">
        <v>0</v>
      </c>
      <c r="R695" s="262">
        <v>0</v>
      </c>
      <c r="S695" s="262">
        <v>0</v>
      </c>
      <c r="T695" s="124"/>
      <c r="U695" s="124"/>
      <c r="V695" s="124"/>
      <c r="W695" s="124"/>
      <c r="X695" s="124"/>
      <c r="Y695" s="124"/>
      <c r="Z695" s="367"/>
      <c r="AA695" s="124"/>
      <c r="AB695" s="124"/>
      <c r="AC695" s="72">
        <f>SUM(Q695:AB695)</f>
        <v>0</v>
      </c>
      <c r="AD695" s="294">
        <f t="shared" si="1986"/>
        <v>0</v>
      </c>
      <c r="AE695" s="315">
        <f>SUM($Q$11:R695)</f>
        <v>55153.701383725049</v>
      </c>
      <c r="AF695" s="315">
        <f>SUM($Q$11:S695)</f>
        <v>93968.008394811957</v>
      </c>
      <c r="AG695" s="315" t="e">
        <f>SUM($Q$11:T695)</f>
        <v>#DIV/0!</v>
      </c>
      <c r="AH695" s="315" t="e">
        <f>SUM($Q$11:U695)</f>
        <v>#DIV/0!</v>
      </c>
      <c r="AI695" s="315" t="e">
        <f>SUM($Q$11:V695)</f>
        <v>#DIV/0!</v>
      </c>
      <c r="AJ695" s="315" t="e">
        <f>SUM($Q$11:W695)</f>
        <v>#DIV/0!</v>
      </c>
      <c r="AK695" s="315" t="e">
        <f>SUM($Q$11:X695)</f>
        <v>#DIV/0!</v>
      </c>
      <c r="AL695" s="315" t="e">
        <f>SUM($Q$11:Y695)</f>
        <v>#DIV/0!</v>
      </c>
      <c r="AM695" s="315" t="e">
        <f>SUM($Q$11:Z695)</f>
        <v>#DIV/0!</v>
      </c>
      <c r="AN695" s="315" t="e">
        <f>SUM($Q$11:AA695)</f>
        <v>#DIV/0!</v>
      </c>
      <c r="AO695" s="315" t="e">
        <f>SUM($Q$11:AB695)</f>
        <v>#DIV/0!</v>
      </c>
      <c r="AP695" s="63"/>
      <c r="AQ695" s="63"/>
      <c r="AR695" s="63"/>
      <c r="AS695" s="63"/>
      <c r="AT695" s="63"/>
      <c r="AU695" s="63"/>
      <c r="AV695" s="63"/>
      <c r="AW695" s="63"/>
      <c r="AX695" s="138"/>
      <c r="AY695" s="138"/>
      <c r="AZ695" s="138"/>
      <c r="BA695" s="138"/>
      <c r="BB695" s="138"/>
      <c r="BC695" s="138"/>
      <c r="BD695" s="138"/>
      <c r="BE695" s="138"/>
      <c r="BF695" s="138"/>
      <c r="BG695" s="138"/>
      <c r="BH695" s="138"/>
      <c r="BI695" s="138"/>
      <c r="BJ695" s="138"/>
      <c r="BK695" s="138"/>
      <c r="BL695" s="138"/>
      <c r="BM695" s="7"/>
    </row>
    <row r="696" spans="1:66" s="52" customFormat="1" ht="20.100000000000001" customHeight="1" x14ac:dyDescent="0.25">
      <c r="A696" s="39"/>
      <c r="B696" s="65"/>
      <c r="C696" s="138"/>
      <c r="D696" s="63"/>
      <c r="E696" s="63"/>
      <c r="F696" s="63"/>
      <c r="G696" s="64" t="s">
        <v>252</v>
      </c>
      <c r="H696" s="125"/>
      <c r="I696" s="64"/>
      <c r="J696" s="64"/>
      <c r="K696" s="64" t="s">
        <v>133</v>
      </c>
      <c r="L696" s="65" t="s">
        <v>666</v>
      </c>
      <c r="M696" s="63" t="s">
        <v>294</v>
      </c>
      <c r="N696" s="63" t="s">
        <v>361</v>
      </c>
      <c r="O696" s="63" t="s">
        <v>362</v>
      </c>
      <c r="P696" s="126" t="s">
        <v>14</v>
      </c>
      <c r="Q696" s="278">
        <v>0</v>
      </c>
      <c r="R696" s="278">
        <v>0</v>
      </c>
      <c r="S696" s="278">
        <v>0</v>
      </c>
      <c r="T696" s="278" t="e">
        <f t="shared" ref="T696:AB696" si="2002">+T695/T694</f>
        <v>#DIV/0!</v>
      </c>
      <c r="U696" s="278" t="e">
        <f t="shared" si="2002"/>
        <v>#DIV/0!</v>
      </c>
      <c r="V696" s="278">
        <f t="shared" si="2002"/>
        <v>0</v>
      </c>
      <c r="W696" s="278" t="e">
        <f t="shared" si="2002"/>
        <v>#DIV/0!</v>
      </c>
      <c r="X696" s="278" t="e">
        <f t="shared" si="2002"/>
        <v>#DIV/0!</v>
      </c>
      <c r="Y696" s="278" t="e">
        <f t="shared" si="2002"/>
        <v>#DIV/0!</v>
      </c>
      <c r="Z696" s="278" t="e">
        <f t="shared" si="2002"/>
        <v>#DIV/0!</v>
      </c>
      <c r="AA696" s="278" t="e">
        <f t="shared" si="2002"/>
        <v>#DIV/0!</v>
      </c>
      <c r="AB696" s="278" t="e">
        <f t="shared" si="2002"/>
        <v>#DIV/0!</v>
      </c>
      <c r="AC696" s="278">
        <f>+AC695/AC694</f>
        <v>0</v>
      </c>
      <c r="AD696" s="294">
        <f t="shared" si="1986"/>
        <v>0</v>
      </c>
      <c r="AE696" s="315">
        <f>SUM($Q$10:R696)</f>
        <v>55153.701383725049</v>
      </c>
      <c r="AF696" s="315">
        <f>SUM($Q$10:S696)</f>
        <v>93968.008394811957</v>
      </c>
      <c r="AG696" s="315" t="e">
        <f>SUM($Q$10:T696)</f>
        <v>#DIV/0!</v>
      </c>
      <c r="AH696" s="315" t="e">
        <f>SUM($Q$10:U696)</f>
        <v>#DIV/0!</v>
      </c>
      <c r="AI696" s="315" t="e">
        <f>SUM($Q$10:V696)</f>
        <v>#DIV/0!</v>
      </c>
      <c r="AJ696" s="315" t="e">
        <f>SUM($Q$10:W696)</f>
        <v>#DIV/0!</v>
      </c>
      <c r="AK696" s="315" t="e">
        <f>SUM($Q$10:X696)</f>
        <v>#DIV/0!</v>
      </c>
      <c r="AL696" s="315" t="e">
        <f>SUM($Q$10:Y696)</f>
        <v>#DIV/0!</v>
      </c>
      <c r="AM696" s="315" t="e">
        <f>SUM($Q$10:Z696)</f>
        <v>#DIV/0!</v>
      </c>
      <c r="AN696" s="315" t="e">
        <f>SUM($Q$10:AA696)</f>
        <v>#DIV/0!</v>
      </c>
      <c r="AO696" s="315" t="e">
        <f>SUM($Q$10:AB696)</f>
        <v>#DIV/0!</v>
      </c>
      <c r="AP696" s="63"/>
      <c r="AQ696" s="63"/>
      <c r="AR696" s="63"/>
      <c r="AS696" s="63"/>
      <c r="AT696" s="63"/>
      <c r="AU696" s="63"/>
      <c r="AV696" s="63"/>
      <c r="AW696" s="63"/>
      <c r="AX696" s="138"/>
      <c r="AY696" s="138"/>
      <c r="AZ696" s="138"/>
      <c r="BA696" s="138"/>
      <c r="BB696" s="138"/>
      <c r="BC696" s="138"/>
      <c r="BD696" s="138"/>
      <c r="BE696" s="138"/>
      <c r="BF696" s="138"/>
      <c r="BG696" s="138"/>
      <c r="BH696" s="138"/>
      <c r="BI696" s="138"/>
      <c r="BJ696" s="138"/>
      <c r="BK696" s="138"/>
      <c r="BL696" s="138"/>
      <c r="BM696" s="7"/>
    </row>
    <row r="697" spans="1:66" ht="20.100000000000001" customHeight="1" x14ac:dyDescent="0.25">
      <c r="A697" s="39"/>
      <c r="B697" s="65" t="s">
        <v>100</v>
      </c>
      <c r="C697" s="138"/>
      <c r="D697" s="63">
        <f>+D694+1</f>
        <v>230</v>
      </c>
      <c r="E697" s="63">
        <v>48</v>
      </c>
      <c r="F697" s="63">
        <v>18</v>
      </c>
      <c r="G697" s="64" t="s">
        <v>253</v>
      </c>
      <c r="H697" s="125">
        <v>1</v>
      </c>
      <c r="I697" s="64" t="s">
        <v>45</v>
      </c>
      <c r="J697" s="64" t="s">
        <v>118</v>
      </c>
      <c r="K697" s="64" t="s">
        <v>133</v>
      </c>
      <c r="L697" s="65" t="s">
        <v>475</v>
      </c>
      <c r="M697" s="63" t="s">
        <v>296</v>
      </c>
      <c r="N697" s="63" t="s">
        <v>359</v>
      </c>
      <c r="O697" s="63" t="s">
        <v>360</v>
      </c>
      <c r="P697" s="126" t="s">
        <v>12</v>
      </c>
      <c r="Q697" s="74">
        <v>0</v>
      </c>
      <c r="R697" s="74">
        <v>0</v>
      </c>
      <c r="S697" s="74">
        <v>0</v>
      </c>
      <c r="T697" s="72">
        <v>0</v>
      </c>
      <c r="U697" s="72">
        <v>0</v>
      </c>
      <c r="V697" s="72">
        <v>0</v>
      </c>
      <c r="W697" s="125">
        <v>0</v>
      </c>
      <c r="X697" s="125">
        <v>0</v>
      </c>
      <c r="Y697" s="125">
        <v>0.2</v>
      </c>
      <c r="Z697" s="125">
        <v>0</v>
      </c>
      <c r="AA697" s="125">
        <v>0.8</v>
      </c>
      <c r="AB697" s="125">
        <v>0</v>
      </c>
      <c r="AC697" s="295">
        <f>SUM(Q697:AB697)</f>
        <v>1</v>
      </c>
      <c r="AD697" s="294">
        <f t="shared" si="1986"/>
        <v>0</v>
      </c>
      <c r="AE697" s="315">
        <f>SUM($Q$10:R697)</f>
        <v>55153.701383725049</v>
      </c>
      <c r="AF697" s="315">
        <f>SUM($Q$10:S697)</f>
        <v>93968.008394811957</v>
      </c>
      <c r="AG697" s="315" t="e">
        <f>SUM($Q$10:T697)</f>
        <v>#DIV/0!</v>
      </c>
      <c r="AH697" s="315" t="e">
        <f>SUM($Q$10:U697)</f>
        <v>#DIV/0!</v>
      </c>
      <c r="AI697" s="315" t="e">
        <f>SUM($Q$10:V697)</f>
        <v>#DIV/0!</v>
      </c>
      <c r="AJ697" s="315" t="e">
        <f>SUM($Q$10:W697)</f>
        <v>#DIV/0!</v>
      </c>
      <c r="AK697" s="315" t="e">
        <f>SUM($Q$10:X697)</f>
        <v>#DIV/0!</v>
      </c>
      <c r="AL697" s="315" t="e">
        <f>SUM($Q$10:Y697)</f>
        <v>#DIV/0!</v>
      </c>
      <c r="AM697" s="315" t="e">
        <f>SUM($Q$10:Z697)</f>
        <v>#DIV/0!</v>
      </c>
      <c r="AN697" s="315" t="e">
        <f>SUM($Q$10:AA697)</f>
        <v>#DIV/0!</v>
      </c>
      <c r="AO697" s="315" t="e">
        <f>SUM($Q$10:AB697)</f>
        <v>#DIV/0!</v>
      </c>
      <c r="AP697" s="63"/>
      <c r="AQ697" s="63"/>
      <c r="AR697" s="63"/>
      <c r="AS697" s="63"/>
      <c r="AT697" s="63"/>
      <c r="AU697" s="63"/>
      <c r="AV697" s="63"/>
      <c r="AW697" s="63"/>
      <c r="AX697" s="138"/>
      <c r="AY697" s="138"/>
      <c r="AZ697" s="138"/>
      <c r="BA697" s="138"/>
      <c r="BB697" s="138"/>
      <c r="BC697" s="138"/>
      <c r="BD697" s="138"/>
      <c r="BE697" s="138"/>
      <c r="BF697" s="138"/>
      <c r="BG697" s="138"/>
      <c r="BH697" s="138"/>
      <c r="BI697" s="138"/>
      <c r="BJ697" s="138"/>
      <c r="BK697" s="138"/>
      <c r="BL697" s="138"/>
      <c r="BM697" s="7"/>
      <c r="BN697" s="26"/>
    </row>
    <row r="698" spans="1:66" s="52" customFormat="1" ht="20.100000000000001" customHeight="1" x14ac:dyDescent="0.25">
      <c r="A698" s="39"/>
      <c r="B698" s="65"/>
      <c r="C698" s="138"/>
      <c r="D698" s="63"/>
      <c r="E698" s="63"/>
      <c r="F698" s="63"/>
      <c r="G698" s="64" t="s">
        <v>253</v>
      </c>
      <c r="H698" s="125"/>
      <c r="I698" s="64"/>
      <c r="J698" s="64"/>
      <c r="K698" s="64" t="s">
        <v>133</v>
      </c>
      <c r="L698" s="65" t="s">
        <v>665</v>
      </c>
      <c r="M698" s="63" t="s">
        <v>296</v>
      </c>
      <c r="N698" s="63" t="s">
        <v>359</v>
      </c>
      <c r="O698" s="63" t="s">
        <v>360</v>
      </c>
      <c r="P698" s="126" t="s">
        <v>13</v>
      </c>
      <c r="Q698" s="74">
        <v>0</v>
      </c>
      <c r="R698" s="74">
        <v>0</v>
      </c>
      <c r="S698" s="74">
        <v>0</v>
      </c>
      <c r="T698" s="124"/>
      <c r="U698" s="124"/>
      <c r="V698" s="124"/>
      <c r="W698" s="124"/>
      <c r="X698" s="124"/>
      <c r="Y698" s="124"/>
      <c r="Z698" s="367"/>
      <c r="AA698" s="124"/>
      <c r="AB698" s="124"/>
      <c r="AC698" s="295">
        <f>SUM(Q698:AB698)</f>
        <v>0</v>
      </c>
      <c r="AD698" s="294">
        <f t="shared" si="1986"/>
        <v>0</v>
      </c>
      <c r="AE698" s="315">
        <f>SUM($Q$11:R698)</f>
        <v>55153.701383725049</v>
      </c>
      <c r="AF698" s="315">
        <f>SUM($Q$11:S698)</f>
        <v>93968.008394811957</v>
      </c>
      <c r="AG698" s="315" t="e">
        <f>SUM($Q$11:T698)</f>
        <v>#DIV/0!</v>
      </c>
      <c r="AH698" s="315" t="e">
        <f>SUM($Q$11:U698)</f>
        <v>#DIV/0!</v>
      </c>
      <c r="AI698" s="315" t="e">
        <f>SUM($Q$11:V698)</f>
        <v>#DIV/0!</v>
      </c>
      <c r="AJ698" s="315" t="e">
        <f>SUM($Q$11:W698)</f>
        <v>#DIV/0!</v>
      </c>
      <c r="AK698" s="315" t="e">
        <f>SUM($Q$11:X698)</f>
        <v>#DIV/0!</v>
      </c>
      <c r="AL698" s="315" t="e">
        <f>SUM($Q$11:Y698)</f>
        <v>#DIV/0!</v>
      </c>
      <c r="AM698" s="315" t="e">
        <f>SUM($Q$11:Z698)</f>
        <v>#DIV/0!</v>
      </c>
      <c r="AN698" s="315" t="e">
        <f>SUM($Q$11:AA698)</f>
        <v>#DIV/0!</v>
      </c>
      <c r="AO698" s="315" t="e">
        <f>SUM($Q$11:AB698)</f>
        <v>#DIV/0!</v>
      </c>
      <c r="AP698" s="63" t="s">
        <v>915</v>
      </c>
      <c r="AQ698" s="74" t="s">
        <v>888</v>
      </c>
      <c r="AR698" s="63" t="s">
        <v>915</v>
      </c>
      <c r="AS698" s="74" t="s">
        <v>888</v>
      </c>
      <c r="AT698" s="63" t="s">
        <v>915</v>
      </c>
      <c r="AU698" s="74" t="s">
        <v>888</v>
      </c>
      <c r="AV698" s="63"/>
      <c r="AW698" s="63"/>
      <c r="AX698" s="138"/>
      <c r="AY698" s="138"/>
      <c r="AZ698" s="138"/>
      <c r="BA698" s="138"/>
      <c r="BB698" s="138"/>
      <c r="BC698" s="138"/>
      <c r="BD698" s="138"/>
      <c r="BE698" s="138"/>
      <c r="BF698" s="138"/>
      <c r="BG698" s="138"/>
      <c r="BH698" s="138"/>
      <c r="BI698" s="138"/>
      <c r="BJ698" s="138"/>
      <c r="BK698" s="138"/>
      <c r="BL698" s="138"/>
      <c r="BM698" s="7"/>
    </row>
    <row r="699" spans="1:66" s="52" customFormat="1" ht="20.100000000000001" customHeight="1" x14ac:dyDescent="0.25">
      <c r="A699" s="39"/>
      <c r="B699" s="65"/>
      <c r="C699" s="138"/>
      <c r="D699" s="63"/>
      <c r="E699" s="63"/>
      <c r="F699" s="63"/>
      <c r="G699" s="64" t="s">
        <v>253</v>
      </c>
      <c r="H699" s="125"/>
      <c r="I699" s="64"/>
      <c r="J699" s="64"/>
      <c r="K699" s="64" t="s">
        <v>133</v>
      </c>
      <c r="L699" s="65" t="s">
        <v>666</v>
      </c>
      <c r="M699" s="63" t="s">
        <v>296</v>
      </c>
      <c r="N699" s="63" t="s">
        <v>359</v>
      </c>
      <c r="O699" s="63" t="s">
        <v>360</v>
      </c>
      <c r="P699" s="126" t="s">
        <v>14</v>
      </c>
      <c r="Q699" s="278">
        <v>0</v>
      </c>
      <c r="R699" s="278">
        <v>0</v>
      </c>
      <c r="S699" s="278">
        <v>0</v>
      </c>
      <c r="T699" s="278" t="e">
        <f t="shared" ref="T699:AB699" si="2003">+T698/T697</f>
        <v>#DIV/0!</v>
      </c>
      <c r="U699" s="278" t="e">
        <f t="shared" si="2003"/>
        <v>#DIV/0!</v>
      </c>
      <c r="V699" s="278" t="e">
        <f t="shared" si="2003"/>
        <v>#DIV/0!</v>
      </c>
      <c r="W699" s="278" t="e">
        <f t="shared" si="2003"/>
        <v>#DIV/0!</v>
      </c>
      <c r="X699" s="278" t="e">
        <f t="shared" si="2003"/>
        <v>#DIV/0!</v>
      </c>
      <c r="Y699" s="278">
        <f t="shared" si="2003"/>
        <v>0</v>
      </c>
      <c r="Z699" s="278" t="e">
        <f t="shared" si="2003"/>
        <v>#DIV/0!</v>
      </c>
      <c r="AA699" s="278">
        <f t="shared" si="2003"/>
        <v>0</v>
      </c>
      <c r="AB699" s="278" t="e">
        <f t="shared" si="2003"/>
        <v>#DIV/0!</v>
      </c>
      <c r="AC699" s="278">
        <f>+AC698/AC697</f>
        <v>0</v>
      </c>
      <c r="AD699" s="294">
        <f t="shared" si="1986"/>
        <v>0</v>
      </c>
      <c r="AE699" s="315">
        <f>SUM($Q$10:R699)</f>
        <v>55153.701383725049</v>
      </c>
      <c r="AF699" s="315">
        <f>SUM($Q$10:S699)</f>
        <v>93968.008394811957</v>
      </c>
      <c r="AG699" s="315" t="e">
        <f>SUM($Q$10:T699)</f>
        <v>#DIV/0!</v>
      </c>
      <c r="AH699" s="315" t="e">
        <f>SUM($Q$10:U699)</f>
        <v>#DIV/0!</v>
      </c>
      <c r="AI699" s="315" t="e">
        <f>SUM($Q$10:V699)</f>
        <v>#DIV/0!</v>
      </c>
      <c r="AJ699" s="315" t="e">
        <f>SUM($Q$10:W699)</f>
        <v>#DIV/0!</v>
      </c>
      <c r="AK699" s="315" t="e">
        <f>SUM($Q$10:X699)</f>
        <v>#DIV/0!</v>
      </c>
      <c r="AL699" s="315" t="e">
        <f>SUM($Q$10:Y699)</f>
        <v>#DIV/0!</v>
      </c>
      <c r="AM699" s="315" t="e">
        <f>SUM($Q$10:Z699)</f>
        <v>#DIV/0!</v>
      </c>
      <c r="AN699" s="315" t="e">
        <f>SUM($Q$10:AA699)</f>
        <v>#DIV/0!</v>
      </c>
      <c r="AO699" s="315" t="e">
        <f>SUM($Q$10:AB699)</f>
        <v>#DIV/0!</v>
      </c>
      <c r="AP699" s="63"/>
      <c r="AQ699" s="63"/>
      <c r="AR699" s="63"/>
      <c r="AS699" s="63"/>
      <c r="AT699" s="63"/>
      <c r="AU699" s="63"/>
      <c r="AV699" s="63"/>
      <c r="AW699" s="63"/>
      <c r="AX699" s="138"/>
      <c r="AY699" s="138"/>
      <c r="AZ699" s="138"/>
      <c r="BA699" s="138"/>
      <c r="BB699" s="138"/>
      <c r="BC699" s="138"/>
      <c r="BD699" s="138"/>
      <c r="BE699" s="138"/>
      <c r="BF699" s="138"/>
      <c r="BG699" s="138"/>
      <c r="BH699" s="138"/>
      <c r="BI699" s="138"/>
      <c r="BJ699" s="138"/>
      <c r="BK699" s="138"/>
      <c r="BL699" s="138"/>
      <c r="BM699" s="7"/>
    </row>
    <row r="700" spans="1:66" ht="20.100000000000001" customHeight="1" x14ac:dyDescent="0.25">
      <c r="A700" s="39"/>
      <c r="B700" s="65" t="s">
        <v>100</v>
      </c>
      <c r="C700" s="138"/>
      <c r="D700" s="63">
        <f>+D697+1</f>
        <v>231</v>
      </c>
      <c r="E700" s="63">
        <v>49</v>
      </c>
      <c r="F700" s="63">
        <v>19</v>
      </c>
      <c r="G700" s="62" t="s">
        <v>254</v>
      </c>
      <c r="H700" s="125">
        <v>1</v>
      </c>
      <c r="I700" s="64" t="s">
        <v>45</v>
      </c>
      <c r="J700" s="64" t="s">
        <v>118</v>
      </c>
      <c r="K700" s="64" t="s">
        <v>133</v>
      </c>
      <c r="L700" s="65" t="s">
        <v>475</v>
      </c>
      <c r="M700" s="63" t="s">
        <v>296</v>
      </c>
      <c r="N700" s="63" t="s">
        <v>359</v>
      </c>
      <c r="O700" s="63" t="s">
        <v>360</v>
      </c>
      <c r="P700" s="126" t="s">
        <v>12</v>
      </c>
      <c r="Q700" s="74">
        <v>0</v>
      </c>
      <c r="R700" s="74">
        <v>0.2</v>
      </c>
      <c r="S700" s="74">
        <v>0.2</v>
      </c>
      <c r="T700" s="74">
        <v>0</v>
      </c>
      <c r="U700" s="74">
        <v>0</v>
      </c>
      <c r="V700" s="74">
        <v>0.2</v>
      </c>
      <c r="W700" s="74">
        <v>0</v>
      </c>
      <c r="X700" s="74">
        <v>0</v>
      </c>
      <c r="Y700" s="74">
        <v>0.2</v>
      </c>
      <c r="Z700" s="74">
        <v>0</v>
      </c>
      <c r="AA700" s="74">
        <v>0</v>
      </c>
      <c r="AB700" s="74">
        <v>0.2</v>
      </c>
      <c r="AC700" s="295">
        <f>SUM(Q700:AB700)</f>
        <v>1</v>
      </c>
      <c r="AD700" s="294">
        <f t="shared" si="1986"/>
        <v>0</v>
      </c>
      <c r="AE700" s="315">
        <f>SUM($Q$10:R700)</f>
        <v>55153.901383725046</v>
      </c>
      <c r="AF700" s="315">
        <f>SUM($Q$10:S700)</f>
        <v>93968.408394811951</v>
      </c>
      <c r="AG700" s="315" t="e">
        <f>SUM($Q$10:T700)</f>
        <v>#DIV/0!</v>
      </c>
      <c r="AH700" s="315" t="e">
        <f>SUM($Q$10:U700)</f>
        <v>#DIV/0!</v>
      </c>
      <c r="AI700" s="315" t="e">
        <f>SUM($Q$10:V700)</f>
        <v>#DIV/0!</v>
      </c>
      <c r="AJ700" s="315" t="e">
        <f>SUM($Q$10:W700)</f>
        <v>#DIV/0!</v>
      </c>
      <c r="AK700" s="315" t="e">
        <f>SUM($Q$10:X700)</f>
        <v>#DIV/0!</v>
      </c>
      <c r="AL700" s="315" t="e">
        <f>SUM($Q$10:Y700)</f>
        <v>#DIV/0!</v>
      </c>
      <c r="AM700" s="315" t="e">
        <f>SUM($Q$10:Z700)</f>
        <v>#DIV/0!</v>
      </c>
      <c r="AN700" s="315" t="e">
        <f>SUM($Q$10:AA700)</f>
        <v>#DIV/0!</v>
      </c>
      <c r="AO700" s="315" t="e">
        <f>SUM($Q$10:AB700)</f>
        <v>#DIV/0!</v>
      </c>
      <c r="AP700" s="63"/>
      <c r="AQ700" s="63"/>
      <c r="AR700" s="63"/>
      <c r="AS700" s="63"/>
      <c r="AT700" s="63"/>
      <c r="AU700" s="63"/>
      <c r="AV700" s="63"/>
      <c r="AW700" s="63"/>
      <c r="AX700" s="138"/>
      <c r="AY700" s="138"/>
      <c r="AZ700" s="138"/>
      <c r="BA700" s="138"/>
      <c r="BB700" s="138"/>
      <c r="BC700" s="138"/>
      <c r="BD700" s="138"/>
      <c r="BE700" s="138"/>
      <c r="BF700" s="138"/>
      <c r="BG700" s="138"/>
      <c r="BH700" s="138"/>
      <c r="BI700" s="138"/>
      <c r="BJ700" s="138"/>
      <c r="BK700" s="138"/>
      <c r="BL700" s="138"/>
      <c r="BM700" s="7"/>
      <c r="BN700" s="26"/>
    </row>
    <row r="701" spans="1:66" s="52" customFormat="1" ht="20.100000000000001" customHeight="1" x14ac:dyDescent="0.25">
      <c r="A701" s="39"/>
      <c r="B701" s="65"/>
      <c r="C701" s="138"/>
      <c r="D701" s="63"/>
      <c r="E701" s="63"/>
      <c r="F701" s="63"/>
      <c r="G701" s="62" t="s">
        <v>254</v>
      </c>
      <c r="H701" s="125"/>
      <c r="I701" s="64"/>
      <c r="J701" s="64"/>
      <c r="K701" s="64" t="s">
        <v>133</v>
      </c>
      <c r="L701" s="65" t="s">
        <v>665</v>
      </c>
      <c r="M701" s="63" t="s">
        <v>296</v>
      </c>
      <c r="N701" s="63" t="s">
        <v>359</v>
      </c>
      <c r="O701" s="63" t="s">
        <v>360</v>
      </c>
      <c r="P701" s="126" t="s">
        <v>13</v>
      </c>
      <c r="Q701" s="74">
        <v>0</v>
      </c>
      <c r="R701" s="74">
        <v>0.2</v>
      </c>
      <c r="S701" s="74">
        <v>0.2</v>
      </c>
      <c r="T701" s="124"/>
      <c r="U701" s="124"/>
      <c r="V701" s="124"/>
      <c r="W701" s="124"/>
      <c r="X701" s="124"/>
      <c r="Y701" s="124"/>
      <c r="Z701" s="367"/>
      <c r="AA701" s="124"/>
      <c r="AB701" s="124"/>
      <c r="AC701" s="295">
        <f>SUM(Q701:AB701)</f>
        <v>0.4</v>
      </c>
      <c r="AD701" s="294">
        <f t="shared" si="1986"/>
        <v>0</v>
      </c>
      <c r="AE701" s="315">
        <f>SUM($Q$11:R701)</f>
        <v>55154.101383725043</v>
      </c>
      <c r="AF701" s="315">
        <f>SUM($Q$11:S701)</f>
        <v>93968.808394811946</v>
      </c>
      <c r="AG701" s="315" t="e">
        <f>SUM($Q$11:T701)</f>
        <v>#DIV/0!</v>
      </c>
      <c r="AH701" s="315" t="e">
        <f>SUM($Q$11:U701)</f>
        <v>#DIV/0!</v>
      </c>
      <c r="AI701" s="315" t="e">
        <f>SUM($Q$11:V701)</f>
        <v>#DIV/0!</v>
      </c>
      <c r="AJ701" s="315" t="e">
        <f>SUM($Q$11:W701)</f>
        <v>#DIV/0!</v>
      </c>
      <c r="AK701" s="315" t="e">
        <f>SUM($Q$11:X701)</f>
        <v>#DIV/0!</v>
      </c>
      <c r="AL701" s="315" t="e">
        <f>SUM($Q$11:Y701)</f>
        <v>#DIV/0!</v>
      </c>
      <c r="AM701" s="315" t="e">
        <f>SUM($Q$11:Z701)</f>
        <v>#DIV/0!</v>
      </c>
      <c r="AN701" s="315" t="e">
        <f>SUM($Q$11:AA701)</f>
        <v>#DIV/0!</v>
      </c>
      <c r="AO701" s="315" t="e">
        <f>SUM($Q$11:AB701)</f>
        <v>#DIV/0!</v>
      </c>
      <c r="AP701" s="63" t="s">
        <v>915</v>
      </c>
      <c r="AQ701" s="74" t="s">
        <v>888</v>
      </c>
      <c r="AR701" s="63" t="s">
        <v>920</v>
      </c>
      <c r="AS701" s="74" t="s">
        <v>921</v>
      </c>
      <c r="AT701" s="63" t="s">
        <v>922</v>
      </c>
      <c r="AU701" s="74" t="s">
        <v>921</v>
      </c>
      <c r="AV701" s="63"/>
      <c r="AW701" s="63"/>
      <c r="AX701" s="138"/>
      <c r="AY701" s="138"/>
      <c r="AZ701" s="138"/>
      <c r="BA701" s="138"/>
      <c r="BB701" s="138"/>
      <c r="BC701" s="138"/>
      <c r="BD701" s="138"/>
      <c r="BE701" s="138"/>
      <c r="BF701" s="138"/>
      <c r="BG701" s="138"/>
      <c r="BH701" s="138"/>
      <c r="BI701" s="138"/>
      <c r="BJ701" s="138"/>
      <c r="BK701" s="138"/>
      <c r="BL701" s="138"/>
      <c r="BM701" s="7"/>
    </row>
    <row r="702" spans="1:66" s="52" customFormat="1" ht="20.100000000000001" customHeight="1" x14ac:dyDescent="0.25">
      <c r="A702" s="39"/>
      <c r="B702" s="65"/>
      <c r="C702" s="138"/>
      <c r="D702" s="63"/>
      <c r="E702" s="63"/>
      <c r="F702" s="63"/>
      <c r="G702" s="62" t="s">
        <v>254</v>
      </c>
      <c r="H702" s="125"/>
      <c r="I702" s="64"/>
      <c r="J702" s="64"/>
      <c r="K702" s="64" t="s">
        <v>133</v>
      </c>
      <c r="L702" s="65" t="s">
        <v>666</v>
      </c>
      <c r="M702" s="63" t="s">
        <v>296</v>
      </c>
      <c r="N702" s="63" t="s">
        <v>359</v>
      </c>
      <c r="O702" s="63" t="s">
        <v>360</v>
      </c>
      <c r="P702" s="126" t="s">
        <v>14</v>
      </c>
      <c r="Q702" s="278">
        <v>0</v>
      </c>
      <c r="R702" s="278">
        <f t="shared" ref="R702:AB702" si="2004">+R701/R700</f>
        <v>1</v>
      </c>
      <c r="S702" s="278">
        <f t="shared" si="2004"/>
        <v>1</v>
      </c>
      <c r="T702" s="278" t="e">
        <f t="shared" si="2004"/>
        <v>#DIV/0!</v>
      </c>
      <c r="U702" s="278" t="e">
        <f t="shared" si="2004"/>
        <v>#DIV/0!</v>
      </c>
      <c r="V702" s="278">
        <f t="shared" si="2004"/>
        <v>0</v>
      </c>
      <c r="W702" s="278" t="e">
        <f t="shared" si="2004"/>
        <v>#DIV/0!</v>
      </c>
      <c r="X702" s="278" t="e">
        <f t="shared" si="2004"/>
        <v>#DIV/0!</v>
      </c>
      <c r="Y702" s="278">
        <f t="shared" si="2004"/>
        <v>0</v>
      </c>
      <c r="Z702" s="278" t="e">
        <f t="shared" si="2004"/>
        <v>#DIV/0!</v>
      </c>
      <c r="AA702" s="278" t="e">
        <f t="shared" si="2004"/>
        <v>#DIV/0!</v>
      </c>
      <c r="AB702" s="278">
        <f t="shared" si="2004"/>
        <v>0</v>
      </c>
      <c r="AC702" s="278">
        <f>+AC701/AC700</f>
        <v>0.4</v>
      </c>
      <c r="AD702" s="294">
        <f t="shared" si="1986"/>
        <v>0</v>
      </c>
      <c r="AE702" s="315">
        <f>SUM($Q$10:R702)</f>
        <v>55155.101383725043</v>
      </c>
      <c r="AF702" s="315">
        <f>SUM($Q$10:S702)</f>
        <v>93970.808394811946</v>
      </c>
      <c r="AG702" s="315" t="e">
        <f>SUM($Q$10:T702)</f>
        <v>#DIV/0!</v>
      </c>
      <c r="AH702" s="315" t="e">
        <f>SUM($Q$10:U702)</f>
        <v>#DIV/0!</v>
      </c>
      <c r="AI702" s="315" t="e">
        <f>SUM($Q$10:V702)</f>
        <v>#DIV/0!</v>
      </c>
      <c r="AJ702" s="315" t="e">
        <f>SUM($Q$10:W702)</f>
        <v>#DIV/0!</v>
      </c>
      <c r="AK702" s="315" t="e">
        <f>SUM($Q$10:X702)</f>
        <v>#DIV/0!</v>
      </c>
      <c r="AL702" s="315" t="e">
        <f>SUM($Q$10:Y702)</f>
        <v>#DIV/0!</v>
      </c>
      <c r="AM702" s="315" t="e">
        <f>SUM($Q$10:Z702)</f>
        <v>#DIV/0!</v>
      </c>
      <c r="AN702" s="315" t="e">
        <f>SUM($Q$10:AA702)</f>
        <v>#DIV/0!</v>
      </c>
      <c r="AO702" s="315" t="e">
        <f>SUM($Q$10:AB702)</f>
        <v>#DIV/0!</v>
      </c>
      <c r="AP702" s="63"/>
      <c r="AQ702" s="63"/>
      <c r="AR702" s="63"/>
      <c r="AS702" s="63"/>
      <c r="AT702" s="63"/>
      <c r="AU702" s="63"/>
      <c r="AV702" s="63"/>
      <c r="AW702" s="63"/>
      <c r="AX702" s="138"/>
      <c r="AY702" s="138"/>
      <c r="AZ702" s="138"/>
      <c r="BA702" s="138"/>
      <c r="BB702" s="138"/>
      <c r="BC702" s="138"/>
      <c r="BD702" s="138"/>
      <c r="BE702" s="138"/>
      <c r="BF702" s="138"/>
      <c r="BG702" s="138"/>
      <c r="BH702" s="138"/>
      <c r="BI702" s="138"/>
      <c r="BJ702" s="138"/>
      <c r="BK702" s="138"/>
      <c r="BL702" s="138"/>
      <c r="BM702" s="7"/>
    </row>
    <row r="703" spans="1:66" ht="20.100000000000001" customHeight="1" x14ac:dyDescent="0.25">
      <c r="A703" s="39"/>
      <c r="B703" s="65" t="s">
        <v>100</v>
      </c>
      <c r="C703" s="138"/>
      <c r="D703" s="63">
        <f>+D700+1</f>
        <v>232</v>
      </c>
      <c r="E703" s="63">
        <v>50</v>
      </c>
      <c r="F703" s="63">
        <v>21</v>
      </c>
      <c r="G703" s="65" t="s">
        <v>254</v>
      </c>
      <c r="H703" s="125">
        <v>1</v>
      </c>
      <c r="I703" s="64" t="s">
        <v>45</v>
      </c>
      <c r="J703" s="64" t="s">
        <v>118</v>
      </c>
      <c r="K703" s="64" t="s">
        <v>133</v>
      </c>
      <c r="L703" s="65" t="s">
        <v>475</v>
      </c>
      <c r="M703" s="63" t="s">
        <v>294</v>
      </c>
      <c r="N703" s="63" t="s">
        <v>361</v>
      </c>
      <c r="O703" s="63" t="s">
        <v>362</v>
      </c>
      <c r="P703" s="126" t="s">
        <v>12</v>
      </c>
      <c r="Q703" s="262">
        <v>0</v>
      </c>
      <c r="R703" s="262">
        <v>0</v>
      </c>
      <c r="S703" s="72">
        <v>1</v>
      </c>
      <c r="T703" s="72">
        <v>0</v>
      </c>
      <c r="U703" s="72">
        <v>0</v>
      </c>
      <c r="V703" s="72">
        <v>0</v>
      </c>
      <c r="W703" s="72">
        <v>0</v>
      </c>
      <c r="X703" s="72">
        <v>0</v>
      </c>
      <c r="Y703" s="72">
        <v>1</v>
      </c>
      <c r="Z703" s="72">
        <v>0</v>
      </c>
      <c r="AA703" s="72">
        <v>0</v>
      </c>
      <c r="AB703" s="72">
        <v>0</v>
      </c>
      <c r="AC703" s="72">
        <f>SUM(Q703:AB703)</f>
        <v>2</v>
      </c>
      <c r="AD703" s="294">
        <f t="shared" si="1986"/>
        <v>0</v>
      </c>
      <c r="AE703" s="315">
        <f>SUM($Q$10:R703)</f>
        <v>55155.101383725043</v>
      </c>
      <c r="AF703" s="315">
        <f>SUM($Q$10:S703)</f>
        <v>93971.808394811946</v>
      </c>
      <c r="AG703" s="315" t="e">
        <f>SUM($Q$10:T703)</f>
        <v>#DIV/0!</v>
      </c>
      <c r="AH703" s="315" t="e">
        <f>SUM($Q$10:U703)</f>
        <v>#DIV/0!</v>
      </c>
      <c r="AI703" s="315" t="e">
        <f>SUM($Q$10:V703)</f>
        <v>#DIV/0!</v>
      </c>
      <c r="AJ703" s="315" t="e">
        <f>SUM($Q$10:W703)</f>
        <v>#DIV/0!</v>
      </c>
      <c r="AK703" s="315" t="e">
        <f>SUM($Q$10:X703)</f>
        <v>#DIV/0!</v>
      </c>
      <c r="AL703" s="315" t="e">
        <f>SUM($Q$10:Y703)</f>
        <v>#DIV/0!</v>
      </c>
      <c r="AM703" s="315" t="e">
        <f>SUM($Q$10:Z703)</f>
        <v>#DIV/0!</v>
      </c>
      <c r="AN703" s="315" t="e">
        <f>SUM($Q$10:AA703)</f>
        <v>#DIV/0!</v>
      </c>
      <c r="AO703" s="315" t="e">
        <f>SUM($Q$10:AB703)</f>
        <v>#DIV/0!</v>
      </c>
      <c r="AP703" s="63"/>
      <c r="AQ703" s="63"/>
      <c r="AR703" s="63"/>
      <c r="AS703" s="63"/>
      <c r="AT703" s="63"/>
      <c r="AU703" s="63"/>
      <c r="AV703" s="63"/>
      <c r="AW703" s="63"/>
      <c r="AX703" s="138"/>
      <c r="AY703" s="138"/>
      <c r="AZ703" s="138"/>
      <c r="BA703" s="138"/>
      <c r="BB703" s="138"/>
      <c r="BC703" s="138"/>
      <c r="BD703" s="138"/>
      <c r="BE703" s="138"/>
      <c r="BF703" s="138"/>
      <c r="BG703" s="138"/>
      <c r="BH703" s="138"/>
      <c r="BI703" s="138"/>
      <c r="BJ703" s="138"/>
      <c r="BK703" s="138"/>
      <c r="BL703" s="138"/>
      <c r="BM703" s="7"/>
      <c r="BN703" s="26"/>
    </row>
    <row r="704" spans="1:66" s="52" customFormat="1" ht="20.100000000000001" customHeight="1" x14ac:dyDescent="0.25">
      <c r="A704" s="39"/>
      <c r="B704" s="65"/>
      <c r="C704" s="138"/>
      <c r="D704" s="63"/>
      <c r="E704" s="63"/>
      <c r="F704" s="63"/>
      <c r="G704" s="65" t="s">
        <v>254</v>
      </c>
      <c r="H704" s="125"/>
      <c r="I704" s="64"/>
      <c r="J704" s="64"/>
      <c r="K704" s="64" t="s">
        <v>133</v>
      </c>
      <c r="L704" s="65" t="s">
        <v>665</v>
      </c>
      <c r="M704" s="63" t="s">
        <v>294</v>
      </c>
      <c r="N704" s="63" t="s">
        <v>361</v>
      </c>
      <c r="O704" s="63" t="s">
        <v>362</v>
      </c>
      <c r="P704" s="126" t="s">
        <v>13</v>
      </c>
      <c r="Q704" s="262">
        <v>0</v>
      </c>
      <c r="R704" s="262">
        <v>0</v>
      </c>
      <c r="S704" s="72">
        <v>1</v>
      </c>
      <c r="T704" s="124"/>
      <c r="U704" s="124"/>
      <c r="V704" s="124"/>
      <c r="W704" s="124"/>
      <c r="X704" s="124"/>
      <c r="Y704" s="124"/>
      <c r="Z704" s="367"/>
      <c r="AA704" s="124"/>
      <c r="AB704" s="124"/>
      <c r="AC704" s="72">
        <f>SUM(Q704:AB704)</f>
        <v>1</v>
      </c>
      <c r="AD704" s="294">
        <f t="shared" si="1986"/>
        <v>0</v>
      </c>
      <c r="AE704" s="315">
        <f>SUM($Q$11:R704)</f>
        <v>55155.101383725043</v>
      </c>
      <c r="AF704" s="315">
        <f>SUM($Q$11:S704)</f>
        <v>93972.808394811946</v>
      </c>
      <c r="AG704" s="315" t="e">
        <f>SUM($Q$11:T704)</f>
        <v>#DIV/0!</v>
      </c>
      <c r="AH704" s="315" t="e">
        <f>SUM($Q$11:U704)</f>
        <v>#DIV/0!</v>
      </c>
      <c r="AI704" s="315" t="e">
        <f>SUM($Q$11:V704)</f>
        <v>#DIV/0!</v>
      </c>
      <c r="AJ704" s="315" t="e">
        <f>SUM($Q$11:W704)</f>
        <v>#DIV/0!</v>
      </c>
      <c r="AK704" s="315" t="e">
        <f>SUM($Q$11:X704)</f>
        <v>#DIV/0!</v>
      </c>
      <c r="AL704" s="315" t="e">
        <f>SUM($Q$11:Y704)</f>
        <v>#DIV/0!</v>
      </c>
      <c r="AM704" s="315" t="e">
        <f>SUM($Q$11:Z704)</f>
        <v>#DIV/0!</v>
      </c>
      <c r="AN704" s="315" t="e">
        <f>SUM($Q$11:AA704)</f>
        <v>#DIV/0!</v>
      </c>
      <c r="AO704" s="315" t="e">
        <f>SUM($Q$11:AB704)</f>
        <v>#DIV/0!</v>
      </c>
      <c r="AP704" s="63"/>
      <c r="AQ704" s="63"/>
      <c r="AR704" s="63"/>
      <c r="AS704" s="63"/>
      <c r="AT704" s="63" t="s">
        <v>945</v>
      </c>
      <c r="AU704" s="65" t="s">
        <v>946</v>
      </c>
      <c r="AV704" s="63"/>
      <c r="AW704" s="63"/>
      <c r="AX704" s="138"/>
      <c r="AY704" s="138"/>
      <c r="AZ704" s="138"/>
      <c r="BA704" s="138"/>
      <c r="BB704" s="138"/>
      <c r="BC704" s="138"/>
      <c r="BD704" s="138"/>
      <c r="BE704" s="138"/>
      <c r="BF704" s="138"/>
      <c r="BG704" s="138"/>
      <c r="BH704" s="138"/>
      <c r="BI704" s="138"/>
      <c r="BJ704" s="138"/>
      <c r="BK704" s="138"/>
      <c r="BL704" s="138"/>
      <c r="BM704" s="7"/>
    </row>
    <row r="705" spans="1:66" s="52" customFormat="1" ht="20.100000000000001" customHeight="1" x14ac:dyDescent="0.25">
      <c r="A705" s="39"/>
      <c r="B705" s="65"/>
      <c r="C705" s="138"/>
      <c r="D705" s="63"/>
      <c r="E705" s="63"/>
      <c r="F705" s="63"/>
      <c r="G705" s="65" t="s">
        <v>254</v>
      </c>
      <c r="H705" s="125"/>
      <c r="I705" s="64"/>
      <c r="J705" s="64"/>
      <c r="K705" s="64" t="s">
        <v>133</v>
      </c>
      <c r="L705" s="65" t="s">
        <v>666</v>
      </c>
      <c r="M705" s="63" t="s">
        <v>294</v>
      </c>
      <c r="N705" s="63" t="s">
        <v>361</v>
      </c>
      <c r="O705" s="63" t="s">
        <v>362</v>
      </c>
      <c r="P705" s="126" t="s">
        <v>14</v>
      </c>
      <c r="Q705" s="278">
        <v>0</v>
      </c>
      <c r="R705" s="278">
        <v>0</v>
      </c>
      <c r="S705" s="278">
        <f t="shared" ref="S705:AB705" si="2005">+S704/S703</f>
        <v>1</v>
      </c>
      <c r="T705" s="278" t="e">
        <f t="shared" si="2005"/>
        <v>#DIV/0!</v>
      </c>
      <c r="U705" s="278" t="e">
        <f t="shared" si="2005"/>
        <v>#DIV/0!</v>
      </c>
      <c r="V705" s="278" t="e">
        <f t="shared" si="2005"/>
        <v>#DIV/0!</v>
      </c>
      <c r="W705" s="278" t="e">
        <f t="shared" si="2005"/>
        <v>#DIV/0!</v>
      </c>
      <c r="X705" s="278" t="e">
        <f t="shared" si="2005"/>
        <v>#DIV/0!</v>
      </c>
      <c r="Y705" s="278">
        <f t="shared" si="2005"/>
        <v>0</v>
      </c>
      <c r="Z705" s="278" t="e">
        <f t="shared" si="2005"/>
        <v>#DIV/0!</v>
      </c>
      <c r="AA705" s="278" t="e">
        <f t="shared" si="2005"/>
        <v>#DIV/0!</v>
      </c>
      <c r="AB705" s="278" t="e">
        <f t="shared" si="2005"/>
        <v>#DIV/0!</v>
      </c>
      <c r="AC705" s="278">
        <f>+AC704/AC703</f>
        <v>0.5</v>
      </c>
      <c r="AD705" s="294">
        <f t="shared" si="1986"/>
        <v>0</v>
      </c>
      <c r="AE705" s="315">
        <f>SUM($Q$10:R705)</f>
        <v>55155.101383725043</v>
      </c>
      <c r="AF705" s="315">
        <f>SUM($Q$10:S705)</f>
        <v>93973.808394811946</v>
      </c>
      <c r="AG705" s="315" t="e">
        <f>SUM($Q$10:T705)</f>
        <v>#DIV/0!</v>
      </c>
      <c r="AH705" s="315" t="e">
        <f>SUM($Q$10:U705)</f>
        <v>#DIV/0!</v>
      </c>
      <c r="AI705" s="315" t="e">
        <f>SUM($Q$10:V705)</f>
        <v>#DIV/0!</v>
      </c>
      <c r="AJ705" s="315" t="e">
        <f>SUM($Q$10:W705)</f>
        <v>#DIV/0!</v>
      </c>
      <c r="AK705" s="315" t="e">
        <f>SUM($Q$10:X705)</f>
        <v>#DIV/0!</v>
      </c>
      <c r="AL705" s="315" t="e">
        <f>SUM($Q$10:Y705)</f>
        <v>#DIV/0!</v>
      </c>
      <c r="AM705" s="315" t="e">
        <f>SUM($Q$10:Z705)</f>
        <v>#DIV/0!</v>
      </c>
      <c r="AN705" s="315" t="e">
        <f>SUM($Q$10:AA705)</f>
        <v>#DIV/0!</v>
      </c>
      <c r="AO705" s="315" t="e">
        <f>SUM($Q$10:AB705)</f>
        <v>#DIV/0!</v>
      </c>
      <c r="AP705" s="63"/>
      <c r="AQ705" s="63"/>
      <c r="AR705" s="63"/>
      <c r="AS705" s="63"/>
      <c r="AT705" s="63"/>
      <c r="AU705" s="63"/>
      <c r="AV705" s="63"/>
      <c r="AW705" s="63"/>
      <c r="AX705" s="138"/>
      <c r="AY705" s="138"/>
      <c r="AZ705" s="138"/>
      <c r="BA705" s="138"/>
      <c r="BB705" s="138"/>
      <c r="BC705" s="138"/>
      <c r="BD705" s="138"/>
      <c r="BE705" s="138"/>
      <c r="BF705" s="138"/>
      <c r="BG705" s="138"/>
      <c r="BH705" s="138"/>
      <c r="BI705" s="138"/>
      <c r="BJ705" s="138"/>
      <c r="BK705" s="138"/>
      <c r="BL705" s="138"/>
      <c r="BM705" s="7"/>
    </row>
    <row r="706" spans="1:66" ht="20.100000000000001" customHeight="1" x14ac:dyDescent="0.25">
      <c r="A706" s="39"/>
      <c r="B706" s="65" t="s">
        <v>100</v>
      </c>
      <c r="C706" s="138"/>
      <c r="D706" s="63">
        <f>+D703+1</f>
        <v>233</v>
      </c>
      <c r="E706" s="63">
        <v>51</v>
      </c>
      <c r="F706" s="63">
        <v>16</v>
      </c>
      <c r="G706" s="65" t="s">
        <v>254</v>
      </c>
      <c r="H706" s="125">
        <v>1</v>
      </c>
      <c r="I706" s="64" t="s">
        <v>45</v>
      </c>
      <c r="J706" s="64" t="s">
        <v>118</v>
      </c>
      <c r="K706" s="64" t="s">
        <v>133</v>
      </c>
      <c r="L706" s="65" t="s">
        <v>475</v>
      </c>
      <c r="M706" s="63" t="s">
        <v>295</v>
      </c>
      <c r="N706" s="63" t="s">
        <v>363</v>
      </c>
      <c r="O706" s="63" t="s">
        <v>364</v>
      </c>
      <c r="P706" s="126" t="s">
        <v>12</v>
      </c>
      <c r="Q706" s="407">
        <v>8</v>
      </c>
      <c r="R706" s="407">
        <v>8</v>
      </c>
      <c r="S706" s="407">
        <v>8</v>
      </c>
      <c r="T706" s="407">
        <v>8</v>
      </c>
      <c r="U706" s="407">
        <v>8</v>
      </c>
      <c r="V706" s="407">
        <v>8</v>
      </c>
      <c r="W706" s="407">
        <v>8</v>
      </c>
      <c r="X706" s="407">
        <v>8</v>
      </c>
      <c r="Y706" s="407">
        <v>8</v>
      </c>
      <c r="Z706" s="372">
        <v>8</v>
      </c>
      <c r="AA706" s="407">
        <v>8</v>
      </c>
      <c r="AB706" s="407">
        <v>8</v>
      </c>
      <c r="AC706" s="408">
        <f>SUM(Q706:AB706)</f>
        <v>96</v>
      </c>
      <c r="AD706" s="294">
        <f t="shared" ref="AD706:AD765" si="2006">+Q706</f>
        <v>8</v>
      </c>
      <c r="AE706" s="315">
        <f>SUM($Q$10:R706)</f>
        <v>55171.101383725043</v>
      </c>
      <c r="AF706" s="315">
        <f>SUM($Q$10:S706)</f>
        <v>93997.808394811946</v>
      </c>
      <c r="AG706" s="315" t="e">
        <f>SUM($Q$10:T706)</f>
        <v>#DIV/0!</v>
      </c>
      <c r="AH706" s="315" t="e">
        <f>SUM($Q$10:U706)</f>
        <v>#DIV/0!</v>
      </c>
      <c r="AI706" s="315" t="e">
        <f>SUM($Q$10:V706)</f>
        <v>#DIV/0!</v>
      </c>
      <c r="AJ706" s="315" t="e">
        <f>SUM($Q$10:W706)</f>
        <v>#DIV/0!</v>
      </c>
      <c r="AK706" s="315" t="e">
        <f>SUM($Q$10:X706)</f>
        <v>#DIV/0!</v>
      </c>
      <c r="AL706" s="315" t="e">
        <f>SUM($Q$10:Y706)</f>
        <v>#DIV/0!</v>
      </c>
      <c r="AM706" s="315" t="e">
        <f>SUM($Q$10:Z706)</f>
        <v>#DIV/0!</v>
      </c>
      <c r="AN706" s="315" t="e">
        <f>SUM($Q$10:AA706)</f>
        <v>#DIV/0!</v>
      </c>
      <c r="AO706" s="315" t="e">
        <f>SUM($Q$10:AB706)</f>
        <v>#DIV/0!</v>
      </c>
      <c r="AP706" s="63"/>
      <c r="AQ706" s="63"/>
      <c r="AR706" s="63"/>
      <c r="AS706" s="63"/>
      <c r="AT706" s="63"/>
      <c r="AU706" s="63"/>
      <c r="AV706" s="63"/>
      <c r="AW706" s="63"/>
      <c r="AX706" s="138"/>
      <c r="AY706" s="138"/>
      <c r="AZ706" s="138"/>
      <c r="BA706" s="138"/>
      <c r="BB706" s="138"/>
      <c r="BC706" s="138"/>
      <c r="BD706" s="138"/>
      <c r="BE706" s="138"/>
      <c r="BF706" s="138"/>
      <c r="BG706" s="138"/>
      <c r="BH706" s="138"/>
      <c r="BI706" s="138"/>
      <c r="BJ706" s="138"/>
      <c r="BK706" s="138"/>
      <c r="BL706" s="138"/>
      <c r="BM706" s="7"/>
      <c r="BN706" s="26"/>
    </row>
    <row r="707" spans="1:66" s="52" customFormat="1" ht="20.100000000000001" customHeight="1" x14ac:dyDescent="0.25">
      <c r="A707" s="39"/>
      <c r="B707" s="65"/>
      <c r="C707" s="138"/>
      <c r="D707" s="63"/>
      <c r="E707" s="63"/>
      <c r="F707" s="63"/>
      <c r="G707" s="65" t="s">
        <v>254</v>
      </c>
      <c r="H707" s="125"/>
      <c r="I707" s="64"/>
      <c r="J707" s="64"/>
      <c r="K707" s="64" t="s">
        <v>133</v>
      </c>
      <c r="L707" s="65" t="s">
        <v>665</v>
      </c>
      <c r="M707" s="63" t="s">
        <v>295</v>
      </c>
      <c r="N707" s="63" t="s">
        <v>363</v>
      </c>
      <c r="O707" s="63" t="s">
        <v>364</v>
      </c>
      <c r="P707" s="126" t="s">
        <v>13</v>
      </c>
      <c r="Q707" s="72">
        <v>16</v>
      </c>
      <c r="R707" s="72">
        <v>15</v>
      </c>
      <c r="S707" s="72">
        <v>17</v>
      </c>
      <c r="T707" s="407"/>
      <c r="U707" s="407"/>
      <c r="V707" s="407"/>
      <c r="W707" s="407"/>
      <c r="X707" s="407"/>
      <c r="Y707" s="407"/>
      <c r="Z707" s="372"/>
      <c r="AA707" s="407"/>
      <c r="AB707" s="407"/>
      <c r="AC707" s="408">
        <f>SUM(Q707:AB707)</f>
        <v>48</v>
      </c>
      <c r="AD707" s="294">
        <f t="shared" si="2006"/>
        <v>16</v>
      </c>
      <c r="AE707" s="315">
        <f>SUM($Q$11:R707)</f>
        <v>55202.101383725043</v>
      </c>
      <c r="AF707" s="315">
        <f>SUM($Q$11:S707)</f>
        <v>94045.808394811946</v>
      </c>
      <c r="AG707" s="315" t="e">
        <f>SUM($Q$11:T707)</f>
        <v>#DIV/0!</v>
      </c>
      <c r="AH707" s="315" t="e">
        <f>SUM($Q$11:U707)</f>
        <v>#DIV/0!</v>
      </c>
      <c r="AI707" s="315" t="e">
        <f>SUM($Q$11:V707)</f>
        <v>#DIV/0!</v>
      </c>
      <c r="AJ707" s="315" t="e">
        <f>SUM($Q$11:W707)</f>
        <v>#DIV/0!</v>
      </c>
      <c r="AK707" s="315" t="e">
        <f>SUM($Q$11:X707)</f>
        <v>#DIV/0!</v>
      </c>
      <c r="AL707" s="315" t="e">
        <f>SUM($Q$11:Y707)</f>
        <v>#DIV/0!</v>
      </c>
      <c r="AM707" s="315" t="e">
        <f>SUM($Q$11:Z707)</f>
        <v>#DIV/0!</v>
      </c>
      <c r="AN707" s="315" t="e">
        <f>SUM($Q$11:AA707)</f>
        <v>#DIV/0!</v>
      </c>
      <c r="AO707" s="315" t="e">
        <f>SUM($Q$11:AB707)</f>
        <v>#DIV/0!</v>
      </c>
      <c r="AP707" s="63" t="s">
        <v>1114</v>
      </c>
      <c r="AQ707" s="63" t="s">
        <v>1114</v>
      </c>
      <c r="AR707" s="63" t="s">
        <v>1114</v>
      </c>
      <c r="AS707" s="63" t="s">
        <v>1114</v>
      </c>
      <c r="AT707" s="63" t="s">
        <v>1114</v>
      </c>
      <c r="AU707" s="63" t="s">
        <v>1114</v>
      </c>
      <c r="AV707" s="63"/>
      <c r="AW707" s="63"/>
      <c r="AX707" s="138"/>
      <c r="AY707" s="138"/>
      <c r="AZ707" s="138"/>
      <c r="BA707" s="138"/>
      <c r="BB707" s="138"/>
      <c r="BC707" s="138"/>
      <c r="BD707" s="138"/>
      <c r="BE707" s="138"/>
      <c r="BF707" s="138"/>
      <c r="BG707" s="138"/>
      <c r="BH707" s="138"/>
      <c r="BI707" s="138"/>
      <c r="BJ707" s="138"/>
      <c r="BK707" s="138"/>
      <c r="BL707" s="138"/>
      <c r="BM707" s="7"/>
    </row>
    <row r="708" spans="1:66" s="52" customFormat="1" ht="20.100000000000001" customHeight="1" x14ac:dyDescent="0.25">
      <c r="A708" s="39"/>
      <c r="B708" s="65"/>
      <c r="C708" s="138"/>
      <c r="D708" s="63"/>
      <c r="E708" s="63"/>
      <c r="F708" s="63"/>
      <c r="G708" s="65" t="s">
        <v>254</v>
      </c>
      <c r="H708" s="125"/>
      <c r="I708" s="64"/>
      <c r="J708" s="64"/>
      <c r="K708" s="64" t="s">
        <v>133</v>
      </c>
      <c r="L708" s="65" t="s">
        <v>666</v>
      </c>
      <c r="M708" s="63" t="s">
        <v>295</v>
      </c>
      <c r="N708" s="63" t="s">
        <v>363</v>
      </c>
      <c r="O708" s="63" t="s">
        <v>364</v>
      </c>
      <c r="P708" s="126" t="s">
        <v>14</v>
      </c>
      <c r="Q708" s="278">
        <f t="shared" ref="Q708:AB708" si="2007">+Q707/Q706</f>
        <v>2</v>
      </c>
      <c r="R708" s="278">
        <f t="shared" si="2007"/>
        <v>1.875</v>
      </c>
      <c r="S708" s="278">
        <f t="shared" si="2007"/>
        <v>2.125</v>
      </c>
      <c r="T708" s="278">
        <f t="shared" si="2007"/>
        <v>0</v>
      </c>
      <c r="U708" s="278">
        <f t="shared" si="2007"/>
        <v>0</v>
      </c>
      <c r="V708" s="278">
        <f t="shared" si="2007"/>
        <v>0</v>
      </c>
      <c r="W708" s="278">
        <f t="shared" si="2007"/>
        <v>0</v>
      </c>
      <c r="X708" s="278">
        <f t="shared" si="2007"/>
        <v>0</v>
      </c>
      <c r="Y708" s="278">
        <f t="shared" si="2007"/>
        <v>0</v>
      </c>
      <c r="Z708" s="278">
        <f t="shared" si="2007"/>
        <v>0</v>
      </c>
      <c r="AA708" s="278">
        <f t="shared" si="2007"/>
        <v>0</v>
      </c>
      <c r="AB708" s="278">
        <f t="shared" si="2007"/>
        <v>0</v>
      </c>
      <c r="AC708" s="278">
        <f>+AC707/AC706</f>
        <v>0.5</v>
      </c>
      <c r="AD708" s="294">
        <f t="shared" si="2006"/>
        <v>2</v>
      </c>
      <c r="AE708" s="315">
        <f>SUM($Q$10:R708)</f>
        <v>55205.976383725043</v>
      </c>
      <c r="AF708" s="315">
        <f>SUM($Q$10:S708)</f>
        <v>94051.808394811946</v>
      </c>
      <c r="AG708" s="315" t="e">
        <f>SUM($Q$10:T708)</f>
        <v>#DIV/0!</v>
      </c>
      <c r="AH708" s="315" t="e">
        <f>SUM($Q$10:U708)</f>
        <v>#DIV/0!</v>
      </c>
      <c r="AI708" s="315" t="e">
        <f>SUM($Q$10:V708)</f>
        <v>#DIV/0!</v>
      </c>
      <c r="AJ708" s="315" t="e">
        <f>SUM($Q$10:W708)</f>
        <v>#DIV/0!</v>
      </c>
      <c r="AK708" s="315" t="e">
        <f>SUM($Q$10:X708)</f>
        <v>#DIV/0!</v>
      </c>
      <c r="AL708" s="315" t="e">
        <f>SUM($Q$10:Y708)</f>
        <v>#DIV/0!</v>
      </c>
      <c r="AM708" s="315" t="e">
        <f>SUM($Q$10:Z708)</f>
        <v>#DIV/0!</v>
      </c>
      <c r="AN708" s="315" t="e">
        <f>SUM($Q$10:AA708)</f>
        <v>#DIV/0!</v>
      </c>
      <c r="AO708" s="315" t="e">
        <f>SUM($Q$10:AB708)</f>
        <v>#DIV/0!</v>
      </c>
      <c r="AP708" s="63"/>
      <c r="AQ708" s="63"/>
      <c r="AR708" s="63"/>
      <c r="AS708" s="63"/>
      <c r="AT708" s="63"/>
      <c r="AU708" s="63"/>
      <c r="AV708" s="63"/>
      <c r="AW708" s="63"/>
      <c r="AX708" s="138"/>
      <c r="AY708" s="138"/>
      <c r="AZ708" s="138"/>
      <c r="BA708" s="138"/>
      <c r="BB708" s="138"/>
      <c r="BC708" s="138"/>
      <c r="BD708" s="138"/>
      <c r="BE708" s="138"/>
      <c r="BF708" s="138"/>
      <c r="BG708" s="138"/>
      <c r="BH708" s="138"/>
      <c r="BI708" s="138"/>
      <c r="BJ708" s="138"/>
      <c r="BK708" s="138"/>
      <c r="BL708" s="138"/>
      <c r="BM708" s="7"/>
    </row>
    <row r="709" spans="1:66" ht="20.100000000000001" customHeight="1" x14ac:dyDescent="0.25">
      <c r="A709" s="39"/>
      <c r="B709" s="65" t="s">
        <v>100</v>
      </c>
      <c r="C709" s="138"/>
      <c r="D709" s="63">
        <f>+D706+1</f>
        <v>234</v>
      </c>
      <c r="E709" s="63">
        <v>52</v>
      </c>
      <c r="F709" s="63">
        <v>16</v>
      </c>
      <c r="G709" s="64" t="s">
        <v>255</v>
      </c>
      <c r="H709" s="125">
        <v>1</v>
      </c>
      <c r="I709" s="64" t="s">
        <v>45</v>
      </c>
      <c r="J709" s="64" t="s">
        <v>118</v>
      </c>
      <c r="K709" s="64" t="s">
        <v>133</v>
      </c>
      <c r="L709" s="80" t="s">
        <v>1186</v>
      </c>
      <c r="M709" s="63" t="s">
        <v>300</v>
      </c>
      <c r="N709" s="63" t="s">
        <v>336</v>
      </c>
      <c r="O709" s="63" t="s">
        <v>358</v>
      </c>
      <c r="P709" s="126" t="s">
        <v>12</v>
      </c>
      <c r="Q709" s="125">
        <v>0</v>
      </c>
      <c r="R709" s="125">
        <v>0</v>
      </c>
      <c r="S709" s="125">
        <v>0</v>
      </c>
      <c r="T709" s="125">
        <v>0</v>
      </c>
      <c r="U709" s="125">
        <v>0</v>
      </c>
      <c r="V709" s="125">
        <v>1</v>
      </c>
      <c r="W709" s="125">
        <v>0</v>
      </c>
      <c r="X709" s="125">
        <v>0</v>
      </c>
      <c r="Y709" s="125">
        <v>0</v>
      </c>
      <c r="Z709" s="129">
        <v>0</v>
      </c>
      <c r="AA709" s="125">
        <v>0</v>
      </c>
      <c r="AB709" s="125">
        <v>0</v>
      </c>
      <c r="AC709" s="295">
        <f>SUM(Q709:AB709)</f>
        <v>1</v>
      </c>
      <c r="AD709" s="294">
        <f t="shared" si="2006"/>
        <v>0</v>
      </c>
      <c r="AE709" s="315">
        <f>SUM($Q$10:R709)</f>
        <v>55205.976383725043</v>
      </c>
      <c r="AF709" s="315">
        <f>SUM($Q$10:S709)</f>
        <v>94051.808394811946</v>
      </c>
      <c r="AG709" s="315" t="e">
        <f>SUM($Q$10:T709)</f>
        <v>#DIV/0!</v>
      </c>
      <c r="AH709" s="315" t="e">
        <f>SUM($Q$10:U709)</f>
        <v>#DIV/0!</v>
      </c>
      <c r="AI709" s="315" t="e">
        <f>SUM($Q$10:V709)</f>
        <v>#DIV/0!</v>
      </c>
      <c r="AJ709" s="315" t="e">
        <f>SUM($Q$10:W709)</f>
        <v>#DIV/0!</v>
      </c>
      <c r="AK709" s="315" t="e">
        <f>SUM($Q$10:X709)</f>
        <v>#DIV/0!</v>
      </c>
      <c r="AL709" s="315" t="e">
        <f>SUM($Q$10:Y709)</f>
        <v>#DIV/0!</v>
      </c>
      <c r="AM709" s="315" t="e">
        <f>SUM($Q$10:Z709)</f>
        <v>#DIV/0!</v>
      </c>
      <c r="AN709" s="315" t="e">
        <f>SUM($Q$10:AA709)</f>
        <v>#DIV/0!</v>
      </c>
      <c r="AO709" s="315" t="e">
        <f>SUM($Q$10:AB709)</f>
        <v>#DIV/0!</v>
      </c>
      <c r="AP709" s="63"/>
      <c r="AQ709" s="63"/>
      <c r="AR709" s="63"/>
      <c r="AS709" s="63"/>
      <c r="AT709" s="63"/>
      <c r="AU709" s="63"/>
      <c r="AV709" s="63"/>
      <c r="AW709" s="63"/>
      <c r="AX709" s="138"/>
      <c r="AY709" s="138"/>
      <c r="AZ709" s="138"/>
      <c r="BA709" s="138"/>
      <c r="BB709" s="138"/>
      <c r="BC709" s="138"/>
      <c r="BD709" s="138"/>
      <c r="BE709" s="138"/>
      <c r="BF709" s="138"/>
      <c r="BG709" s="138"/>
      <c r="BH709" s="138"/>
      <c r="BI709" s="138"/>
      <c r="BJ709" s="138"/>
      <c r="BK709" s="138"/>
      <c r="BL709" s="138"/>
      <c r="BM709" s="7"/>
      <c r="BN709" s="26"/>
    </row>
    <row r="710" spans="1:66" s="52" customFormat="1" ht="20.100000000000001" customHeight="1" x14ac:dyDescent="0.25">
      <c r="A710" s="39"/>
      <c r="B710" s="65"/>
      <c r="C710" s="138"/>
      <c r="D710" s="63"/>
      <c r="E710" s="63"/>
      <c r="F710" s="63"/>
      <c r="G710" s="64" t="s">
        <v>255</v>
      </c>
      <c r="H710" s="125"/>
      <c r="I710" s="64"/>
      <c r="J710" s="64"/>
      <c r="K710" s="64" t="s">
        <v>133</v>
      </c>
      <c r="L710" s="80" t="s">
        <v>1186</v>
      </c>
      <c r="M710" s="63" t="s">
        <v>300</v>
      </c>
      <c r="N710" s="63" t="s">
        <v>336</v>
      </c>
      <c r="O710" s="63" t="s">
        <v>358</v>
      </c>
      <c r="P710" s="126" t="s">
        <v>13</v>
      </c>
      <c r="Q710" s="125">
        <v>0</v>
      </c>
      <c r="R710" s="125">
        <v>0</v>
      </c>
      <c r="S710" s="125">
        <v>0</v>
      </c>
      <c r="T710" s="124"/>
      <c r="U710" s="124"/>
      <c r="V710" s="124"/>
      <c r="W710" s="124"/>
      <c r="X710" s="124"/>
      <c r="Y710" s="124"/>
      <c r="Z710" s="367"/>
      <c r="AA710" s="124"/>
      <c r="AB710" s="124"/>
      <c r="AC710" s="295">
        <f>SUM(Q710:AB710)</f>
        <v>0</v>
      </c>
      <c r="AD710" s="294">
        <f t="shared" si="2006"/>
        <v>0</v>
      </c>
      <c r="AE710" s="315">
        <f>SUM($Q$11:R710)</f>
        <v>55205.976383725043</v>
      </c>
      <c r="AF710" s="315">
        <f>SUM($Q$11:S710)</f>
        <v>94051.808394811946</v>
      </c>
      <c r="AG710" s="315" t="e">
        <f>SUM($Q$11:T710)</f>
        <v>#DIV/0!</v>
      </c>
      <c r="AH710" s="315" t="e">
        <f>SUM($Q$11:U710)</f>
        <v>#DIV/0!</v>
      </c>
      <c r="AI710" s="315" t="e">
        <f>SUM($Q$11:V710)</f>
        <v>#DIV/0!</v>
      </c>
      <c r="AJ710" s="315" t="e">
        <f>SUM($Q$11:W710)</f>
        <v>#DIV/0!</v>
      </c>
      <c r="AK710" s="315" t="e">
        <f>SUM($Q$11:X710)</f>
        <v>#DIV/0!</v>
      </c>
      <c r="AL710" s="315" t="e">
        <f>SUM($Q$11:Y710)</f>
        <v>#DIV/0!</v>
      </c>
      <c r="AM710" s="315" t="e">
        <f>SUM($Q$11:Z710)</f>
        <v>#DIV/0!</v>
      </c>
      <c r="AN710" s="315" t="e">
        <f>SUM($Q$11:AA710)</f>
        <v>#DIV/0!</v>
      </c>
      <c r="AO710" s="315" t="e">
        <f>SUM($Q$11:AB710)</f>
        <v>#DIV/0!</v>
      </c>
      <c r="AP710" s="63" t="s">
        <v>522</v>
      </c>
      <c r="AQ710" s="63" t="s">
        <v>721</v>
      </c>
      <c r="AR710" s="63" t="s">
        <v>522</v>
      </c>
      <c r="AS710" s="63" t="s">
        <v>721</v>
      </c>
      <c r="AT710" s="63" t="s">
        <v>522</v>
      </c>
      <c r="AU710" s="63" t="s">
        <v>721</v>
      </c>
      <c r="AV710" s="63"/>
      <c r="AW710" s="63"/>
      <c r="AX710" s="138"/>
      <c r="AY710" s="138"/>
      <c r="AZ710" s="138"/>
      <c r="BA710" s="138"/>
      <c r="BB710" s="138"/>
      <c r="BC710" s="138"/>
      <c r="BD710" s="138"/>
      <c r="BE710" s="138"/>
      <c r="BF710" s="138"/>
      <c r="BG710" s="138"/>
      <c r="BH710" s="138"/>
      <c r="BI710" s="138"/>
      <c r="BJ710" s="138"/>
      <c r="BK710" s="138"/>
      <c r="BL710" s="138"/>
      <c r="BM710" s="7"/>
    </row>
    <row r="711" spans="1:66" s="52" customFormat="1" ht="20.100000000000001" customHeight="1" x14ac:dyDescent="0.25">
      <c r="A711" s="39"/>
      <c r="B711" s="65"/>
      <c r="C711" s="138"/>
      <c r="D711" s="63"/>
      <c r="E711" s="63"/>
      <c r="F711" s="63"/>
      <c r="G711" s="64" t="s">
        <v>255</v>
      </c>
      <c r="H711" s="125"/>
      <c r="I711" s="64"/>
      <c r="J711" s="64"/>
      <c r="K711" s="64" t="s">
        <v>133</v>
      </c>
      <c r="L711" s="80" t="s">
        <v>1186</v>
      </c>
      <c r="M711" s="63" t="s">
        <v>300</v>
      </c>
      <c r="N711" s="63" t="s">
        <v>336</v>
      </c>
      <c r="O711" s="63" t="s">
        <v>358</v>
      </c>
      <c r="P711" s="126" t="s">
        <v>14</v>
      </c>
      <c r="Q711" s="278">
        <v>0</v>
      </c>
      <c r="R711" s="278">
        <v>0</v>
      </c>
      <c r="S711" s="278">
        <v>0</v>
      </c>
      <c r="T711" s="317">
        <f t="shared" ref="T711:AB711" si="2008">IFERROR(T710/T709,0)</f>
        <v>0</v>
      </c>
      <c r="U711" s="317">
        <f t="shared" si="2008"/>
        <v>0</v>
      </c>
      <c r="V711" s="317">
        <f t="shared" si="2008"/>
        <v>0</v>
      </c>
      <c r="W711" s="317">
        <f t="shared" si="2008"/>
        <v>0</v>
      </c>
      <c r="X711" s="317">
        <f t="shared" si="2008"/>
        <v>0</v>
      </c>
      <c r="Y711" s="317">
        <f t="shared" si="2008"/>
        <v>0</v>
      </c>
      <c r="Z711" s="317">
        <f t="shared" si="2008"/>
        <v>0</v>
      </c>
      <c r="AA711" s="317">
        <f t="shared" si="2008"/>
        <v>0</v>
      </c>
      <c r="AB711" s="317">
        <f t="shared" si="2008"/>
        <v>0</v>
      </c>
      <c r="AC711" s="317">
        <f>+AC710/AC709</f>
        <v>0</v>
      </c>
      <c r="AD711" s="294">
        <f t="shared" si="2006"/>
        <v>0</v>
      </c>
      <c r="AE711" s="315">
        <f>SUM($Q$10:R711)</f>
        <v>55205.976383725043</v>
      </c>
      <c r="AF711" s="315">
        <f>SUM($Q$10:S711)</f>
        <v>94051.808394811946</v>
      </c>
      <c r="AG711" s="315" t="e">
        <f>SUM($Q$10:T711)</f>
        <v>#DIV/0!</v>
      </c>
      <c r="AH711" s="315" t="e">
        <f>SUM($Q$10:U711)</f>
        <v>#DIV/0!</v>
      </c>
      <c r="AI711" s="315" t="e">
        <f>SUM($Q$10:V711)</f>
        <v>#DIV/0!</v>
      </c>
      <c r="AJ711" s="315" t="e">
        <f>SUM($Q$10:W711)</f>
        <v>#DIV/0!</v>
      </c>
      <c r="AK711" s="315" t="e">
        <f>SUM($Q$10:X711)</f>
        <v>#DIV/0!</v>
      </c>
      <c r="AL711" s="315" t="e">
        <f>SUM($Q$10:Y711)</f>
        <v>#DIV/0!</v>
      </c>
      <c r="AM711" s="315" t="e">
        <f>SUM($Q$10:Z711)</f>
        <v>#DIV/0!</v>
      </c>
      <c r="AN711" s="315" t="e">
        <f>SUM($Q$10:AA711)</f>
        <v>#DIV/0!</v>
      </c>
      <c r="AO711" s="315" t="e">
        <f>SUM($Q$10:AB711)</f>
        <v>#DIV/0!</v>
      </c>
      <c r="AP711" s="63"/>
      <c r="AQ711" s="63"/>
      <c r="AR711" s="63"/>
      <c r="AS711" s="63"/>
      <c r="AT711" s="63"/>
      <c r="AU711" s="63"/>
      <c r="AV711" s="63"/>
      <c r="AW711" s="63"/>
      <c r="AX711" s="138"/>
      <c r="AY711" s="138"/>
      <c r="AZ711" s="138"/>
      <c r="BA711" s="138"/>
      <c r="BB711" s="138"/>
      <c r="BC711" s="138"/>
      <c r="BD711" s="138"/>
      <c r="BE711" s="138"/>
      <c r="BF711" s="138"/>
      <c r="BG711" s="138"/>
      <c r="BH711" s="138"/>
      <c r="BI711" s="138"/>
      <c r="BJ711" s="138"/>
      <c r="BK711" s="138"/>
      <c r="BL711" s="138"/>
      <c r="BM711" s="7"/>
    </row>
    <row r="712" spans="1:66" ht="20.100000000000001" customHeight="1" x14ac:dyDescent="0.25">
      <c r="A712" s="39"/>
      <c r="B712" s="65" t="s">
        <v>100</v>
      </c>
      <c r="C712" s="138"/>
      <c r="D712" s="63">
        <f>+D709+1</f>
        <v>235</v>
      </c>
      <c r="E712" s="63">
        <v>53</v>
      </c>
      <c r="F712" s="63">
        <v>17</v>
      </c>
      <c r="G712" s="62" t="s">
        <v>256</v>
      </c>
      <c r="H712" s="125">
        <v>1</v>
      </c>
      <c r="I712" s="64" t="s">
        <v>45</v>
      </c>
      <c r="J712" s="64" t="s">
        <v>118</v>
      </c>
      <c r="K712" s="64" t="s">
        <v>133</v>
      </c>
      <c r="L712" s="80" t="s">
        <v>1186</v>
      </c>
      <c r="M712" s="63" t="s">
        <v>300</v>
      </c>
      <c r="N712" s="63" t="s">
        <v>336</v>
      </c>
      <c r="O712" s="63" t="s">
        <v>358</v>
      </c>
      <c r="P712" s="126" t="s">
        <v>12</v>
      </c>
      <c r="Q712" s="125">
        <v>0</v>
      </c>
      <c r="R712" s="125">
        <v>0</v>
      </c>
      <c r="S712" s="125">
        <v>0</v>
      </c>
      <c r="T712" s="125">
        <v>0</v>
      </c>
      <c r="U712" s="125">
        <v>0</v>
      </c>
      <c r="V712" s="125">
        <v>0</v>
      </c>
      <c r="W712" s="125">
        <v>0</v>
      </c>
      <c r="X712" s="125">
        <v>0</v>
      </c>
      <c r="Y712" s="125">
        <v>0</v>
      </c>
      <c r="Z712" s="129">
        <v>1</v>
      </c>
      <c r="AA712" s="125">
        <v>0</v>
      </c>
      <c r="AB712" s="125">
        <v>0</v>
      </c>
      <c r="AC712" s="295">
        <f>SUM(Q712:AB712)</f>
        <v>1</v>
      </c>
      <c r="AD712" s="294">
        <f t="shared" si="2006"/>
        <v>0</v>
      </c>
      <c r="AE712" s="315">
        <f>SUM($Q$10:R712)</f>
        <v>55205.976383725043</v>
      </c>
      <c r="AF712" s="315">
        <f>SUM($Q$10:S712)</f>
        <v>94051.808394811946</v>
      </c>
      <c r="AG712" s="315" t="e">
        <f>SUM($Q$10:T712)</f>
        <v>#DIV/0!</v>
      </c>
      <c r="AH712" s="315" t="e">
        <f>SUM($Q$10:U712)</f>
        <v>#DIV/0!</v>
      </c>
      <c r="AI712" s="315" t="e">
        <f>SUM($Q$10:V712)</f>
        <v>#DIV/0!</v>
      </c>
      <c r="AJ712" s="315" t="e">
        <f>SUM($Q$10:W712)</f>
        <v>#DIV/0!</v>
      </c>
      <c r="AK712" s="315" t="e">
        <f>SUM($Q$10:X712)</f>
        <v>#DIV/0!</v>
      </c>
      <c r="AL712" s="315" t="e">
        <f>SUM($Q$10:Y712)</f>
        <v>#DIV/0!</v>
      </c>
      <c r="AM712" s="315" t="e">
        <f>SUM($Q$10:Z712)</f>
        <v>#DIV/0!</v>
      </c>
      <c r="AN712" s="315" t="e">
        <f>SUM($Q$10:AA712)</f>
        <v>#DIV/0!</v>
      </c>
      <c r="AO712" s="315" t="e">
        <f>SUM($Q$10:AB712)</f>
        <v>#DIV/0!</v>
      </c>
      <c r="AP712" s="63"/>
      <c r="AQ712" s="63"/>
      <c r="AR712" s="63"/>
      <c r="AS712" s="63"/>
      <c r="AT712" s="63"/>
      <c r="AU712" s="63"/>
      <c r="AV712" s="63"/>
      <c r="AW712" s="63"/>
      <c r="AX712" s="138"/>
      <c r="AY712" s="138"/>
      <c r="AZ712" s="138"/>
      <c r="BA712" s="138"/>
      <c r="BB712" s="138"/>
      <c r="BC712" s="138"/>
      <c r="BD712" s="138"/>
      <c r="BE712" s="138"/>
      <c r="BF712" s="138"/>
      <c r="BG712" s="138"/>
      <c r="BH712" s="138"/>
      <c r="BI712" s="138"/>
      <c r="BJ712" s="138"/>
      <c r="BK712" s="138"/>
      <c r="BL712" s="138"/>
      <c r="BM712" s="7"/>
      <c r="BN712" s="26"/>
    </row>
    <row r="713" spans="1:66" s="52" customFormat="1" ht="20.100000000000001" customHeight="1" x14ac:dyDescent="0.25">
      <c r="A713" s="39"/>
      <c r="B713" s="65"/>
      <c r="C713" s="138"/>
      <c r="D713" s="63"/>
      <c r="E713" s="63"/>
      <c r="F713" s="63"/>
      <c r="G713" s="62" t="s">
        <v>256</v>
      </c>
      <c r="H713" s="125"/>
      <c r="I713" s="64"/>
      <c r="J713" s="64"/>
      <c r="K713" s="64" t="s">
        <v>133</v>
      </c>
      <c r="L713" s="80" t="s">
        <v>1186</v>
      </c>
      <c r="M713" s="63" t="s">
        <v>300</v>
      </c>
      <c r="N713" s="63" t="s">
        <v>336</v>
      </c>
      <c r="O713" s="63" t="s">
        <v>358</v>
      </c>
      <c r="P713" s="126" t="s">
        <v>13</v>
      </c>
      <c r="Q713" s="125">
        <v>0</v>
      </c>
      <c r="R713" s="125">
        <v>0</v>
      </c>
      <c r="S713" s="125">
        <v>0</v>
      </c>
      <c r="T713" s="124"/>
      <c r="U713" s="124"/>
      <c r="V713" s="124"/>
      <c r="W713" s="124"/>
      <c r="X713" s="124"/>
      <c r="Y713" s="124"/>
      <c r="Z713" s="367"/>
      <c r="AA713" s="124"/>
      <c r="AB713" s="124"/>
      <c r="AC713" s="295">
        <f>SUM(Q713:AB713)</f>
        <v>0</v>
      </c>
      <c r="AD713" s="294">
        <f t="shared" si="2006"/>
        <v>0</v>
      </c>
      <c r="AE713" s="315">
        <f>SUM($Q$11:R713)</f>
        <v>55205.976383725043</v>
      </c>
      <c r="AF713" s="315">
        <f>SUM($Q$11:S713)</f>
        <v>94051.808394811946</v>
      </c>
      <c r="AG713" s="315" t="e">
        <f>SUM($Q$11:T713)</f>
        <v>#DIV/0!</v>
      </c>
      <c r="AH713" s="315" t="e">
        <f>SUM($Q$11:U713)</f>
        <v>#DIV/0!</v>
      </c>
      <c r="AI713" s="315" t="e">
        <f>SUM($Q$11:V713)</f>
        <v>#DIV/0!</v>
      </c>
      <c r="AJ713" s="315" t="e">
        <f>SUM($Q$11:W713)</f>
        <v>#DIV/0!</v>
      </c>
      <c r="AK713" s="315" t="e">
        <f>SUM($Q$11:X713)</f>
        <v>#DIV/0!</v>
      </c>
      <c r="AL713" s="315" t="e">
        <f>SUM($Q$11:Y713)</f>
        <v>#DIV/0!</v>
      </c>
      <c r="AM713" s="315" t="e">
        <f>SUM($Q$11:Z713)</f>
        <v>#DIV/0!</v>
      </c>
      <c r="AN713" s="315" t="e">
        <f>SUM($Q$11:AA713)</f>
        <v>#DIV/0!</v>
      </c>
      <c r="AO713" s="315" t="e">
        <f>SUM($Q$11:AB713)</f>
        <v>#DIV/0!</v>
      </c>
      <c r="AP713" s="63" t="s">
        <v>522</v>
      </c>
      <c r="AQ713" s="63" t="s">
        <v>721</v>
      </c>
      <c r="AR713" s="63" t="s">
        <v>522</v>
      </c>
      <c r="AS713" s="63" t="s">
        <v>721</v>
      </c>
      <c r="AT713" s="63" t="s">
        <v>522</v>
      </c>
      <c r="AU713" s="63" t="s">
        <v>721</v>
      </c>
      <c r="AV713" s="63"/>
      <c r="AW713" s="63"/>
      <c r="AX713" s="138"/>
      <c r="AY713" s="138"/>
      <c r="AZ713" s="138"/>
      <c r="BA713" s="138"/>
      <c r="BB713" s="138"/>
      <c r="BC713" s="138"/>
      <c r="BD713" s="138"/>
      <c r="BE713" s="138"/>
      <c r="BF713" s="138"/>
      <c r="BG713" s="138"/>
      <c r="BH713" s="138"/>
      <c r="BI713" s="138"/>
      <c r="BJ713" s="138"/>
      <c r="BK713" s="138"/>
      <c r="BL713" s="138"/>
      <c r="BM713" s="7"/>
    </row>
    <row r="714" spans="1:66" s="52" customFormat="1" ht="20.100000000000001" customHeight="1" x14ac:dyDescent="0.25">
      <c r="A714" s="39"/>
      <c r="B714" s="65"/>
      <c r="C714" s="138"/>
      <c r="D714" s="63"/>
      <c r="E714" s="63"/>
      <c r="F714" s="63"/>
      <c r="G714" s="62" t="s">
        <v>256</v>
      </c>
      <c r="H714" s="125"/>
      <c r="I714" s="64"/>
      <c r="J714" s="64"/>
      <c r="K714" s="64" t="s">
        <v>133</v>
      </c>
      <c r="L714" s="80" t="s">
        <v>1186</v>
      </c>
      <c r="M714" s="63" t="s">
        <v>300</v>
      </c>
      <c r="N714" s="63" t="s">
        <v>336</v>
      </c>
      <c r="O714" s="63" t="s">
        <v>358</v>
      </c>
      <c r="P714" s="126" t="s">
        <v>14</v>
      </c>
      <c r="Q714" s="278">
        <v>0</v>
      </c>
      <c r="R714" s="278">
        <v>0</v>
      </c>
      <c r="S714" s="278">
        <v>0</v>
      </c>
      <c r="T714" s="317">
        <f t="shared" ref="T714:AB714" si="2009">IFERROR(T713/T712,0)</f>
        <v>0</v>
      </c>
      <c r="U714" s="317">
        <f t="shared" si="2009"/>
        <v>0</v>
      </c>
      <c r="V714" s="317">
        <f t="shared" si="2009"/>
        <v>0</v>
      </c>
      <c r="W714" s="317">
        <f t="shared" si="2009"/>
        <v>0</v>
      </c>
      <c r="X714" s="317">
        <f t="shared" si="2009"/>
        <v>0</v>
      </c>
      <c r="Y714" s="317">
        <f t="shared" si="2009"/>
        <v>0</v>
      </c>
      <c r="Z714" s="317">
        <f t="shared" si="2009"/>
        <v>0</v>
      </c>
      <c r="AA714" s="317">
        <f t="shared" si="2009"/>
        <v>0</v>
      </c>
      <c r="AB714" s="317">
        <f t="shared" si="2009"/>
        <v>0</v>
      </c>
      <c r="AC714" s="317">
        <f>+AC713/AC712</f>
        <v>0</v>
      </c>
      <c r="AD714" s="294">
        <f t="shared" si="2006"/>
        <v>0</v>
      </c>
      <c r="AE714" s="315">
        <f>SUM($Q$10:R714)</f>
        <v>55205.976383725043</v>
      </c>
      <c r="AF714" s="315">
        <f>SUM($Q$10:S714)</f>
        <v>94051.808394811946</v>
      </c>
      <c r="AG714" s="315" t="e">
        <f>SUM($Q$10:T714)</f>
        <v>#DIV/0!</v>
      </c>
      <c r="AH714" s="315" t="e">
        <f>SUM($Q$10:U714)</f>
        <v>#DIV/0!</v>
      </c>
      <c r="AI714" s="315" t="e">
        <f>SUM($Q$10:V714)</f>
        <v>#DIV/0!</v>
      </c>
      <c r="AJ714" s="315" t="e">
        <f>SUM($Q$10:W714)</f>
        <v>#DIV/0!</v>
      </c>
      <c r="AK714" s="315" t="e">
        <f>SUM($Q$10:X714)</f>
        <v>#DIV/0!</v>
      </c>
      <c r="AL714" s="315" t="e">
        <f>SUM($Q$10:Y714)</f>
        <v>#DIV/0!</v>
      </c>
      <c r="AM714" s="315" t="e">
        <f>SUM($Q$10:Z714)</f>
        <v>#DIV/0!</v>
      </c>
      <c r="AN714" s="315" t="e">
        <f>SUM($Q$10:AA714)</f>
        <v>#DIV/0!</v>
      </c>
      <c r="AO714" s="315" t="e">
        <f>SUM($Q$10:AB714)</f>
        <v>#DIV/0!</v>
      </c>
      <c r="AP714" s="63"/>
      <c r="AQ714" s="63"/>
      <c r="AR714" s="63"/>
      <c r="AS714" s="63"/>
      <c r="AT714" s="63"/>
      <c r="AU714" s="63"/>
      <c r="AV714" s="63"/>
      <c r="AW714" s="63"/>
      <c r="AX714" s="138"/>
      <c r="AY714" s="138"/>
      <c r="AZ714" s="138"/>
      <c r="BA714" s="138"/>
      <c r="BB714" s="138"/>
      <c r="BC714" s="138"/>
      <c r="BD714" s="138"/>
      <c r="BE714" s="138"/>
      <c r="BF714" s="138"/>
      <c r="BG714" s="138"/>
      <c r="BH714" s="138"/>
      <c r="BI714" s="138"/>
      <c r="BJ714" s="138"/>
      <c r="BK714" s="138"/>
      <c r="BL714" s="138"/>
      <c r="BM714" s="7"/>
    </row>
    <row r="715" spans="1:66" ht="20.100000000000001" customHeight="1" x14ac:dyDescent="0.25">
      <c r="A715" s="39"/>
      <c r="B715" s="65" t="s">
        <v>100</v>
      </c>
      <c r="C715" s="138"/>
      <c r="D715" s="63">
        <f>+D712+1</f>
        <v>236</v>
      </c>
      <c r="E715" s="63">
        <v>54</v>
      </c>
      <c r="F715" s="63">
        <v>18</v>
      </c>
      <c r="G715" s="62" t="s">
        <v>257</v>
      </c>
      <c r="H715" s="74">
        <v>1</v>
      </c>
      <c r="I715" s="64" t="s">
        <v>45</v>
      </c>
      <c r="J715" s="64" t="s">
        <v>118</v>
      </c>
      <c r="K715" s="64" t="s">
        <v>133</v>
      </c>
      <c r="L715" s="80" t="s">
        <v>1186</v>
      </c>
      <c r="M715" s="63" t="s">
        <v>300</v>
      </c>
      <c r="N715" s="63" t="s">
        <v>336</v>
      </c>
      <c r="O715" s="63" t="s">
        <v>358</v>
      </c>
      <c r="P715" s="126" t="s">
        <v>12</v>
      </c>
      <c r="Q715" s="125">
        <v>0</v>
      </c>
      <c r="R715" s="125">
        <v>0</v>
      </c>
      <c r="S715" s="125">
        <v>0</v>
      </c>
      <c r="T715" s="125">
        <v>0</v>
      </c>
      <c r="U715" s="125">
        <v>0</v>
      </c>
      <c r="V715" s="125">
        <v>0</v>
      </c>
      <c r="W715" s="125">
        <v>0</v>
      </c>
      <c r="X715" s="125">
        <v>0</v>
      </c>
      <c r="Y715" s="125">
        <v>0</v>
      </c>
      <c r="Z715" s="129">
        <v>0</v>
      </c>
      <c r="AA715" s="125">
        <v>1</v>
      </c>
      <c r="AB715" s="125">
        <v>0</v>
      </c>
      <c r="AC715" s="295">
        <f>SUM(Q715:AB715)</f>
        <v>1</v>
      </c>
      <c r="AD715" s="294">
        <f t="shared" si="2006"/>
        <v>0</v>
      </c>
      <c r="AE715" s="315">
        <f>SUM($Q$10:R715)</f>
        <v>55205.976383725043</v>
      </c>
      <c r="AF715" s="315">
        <f>SUM($Q$10:S715)</f>
        <v>94051.808394811946</v>
      </c>
      <c r="AG715" s="315" t="e">
        <f>SUM($Q$10:T715)</f>
        <v>#DIV/0!</v>
      </c>
      <c r="AH715" s="315" t="e">
        <f>SUM($Q$10:U715)</f>
        <v>#DIV/0!</v>
      </c>
      <c r="AI715" s="315" t="e">
        <f>SUM($Q$10:V715)</f>
        <v>#DIV/0!</v>
      </c>
      <c r="AJ715" s="315" t="e">
        <f>SUM($Q$10:W715)</f>
        <v>#DIV/0!</v>
      </c>
      <c r="AK715" s="315" t="e">
        <f>SUM($Q$10:X715)</f>
        <v>#DIV/0!</v>
      </c>
      <c r="AL715" s="315" t="e">
        <f>SUM($Q$10:Y715)</f>
        <v>#DIV/0!</v>
      </c>
      <c r="AM715" s="315" t="e">
        <f>SUM($Q$10:Z715)</f>
        <v>#DIV/0!</v>
      </c>
      <c r="AN715" s="315" t="e">
        <f>SUM($Q$10:AA715)</f>
        <v>#DIV/0!</v>
      </c>
      <c r="AO715" s="315" t="e">
        <f>SUM($Q$10:AB715)</f>
        <v>#DIV/0!</v>
      </c>
      <c r="AP715" s="63"/>
      <c r="AQ715" s="63"/>
      <c r="AR715" s="63"/>
      <c r="AS715" s="63"/>
      <c r="AT715" s="63"/>
      <c r="AU715" s="63"/>
      <c r="AV715" s="63"/>
      <c r="AW715" s="63"/>
      <c r="AX715" s="138"/>
      <c r="AY715" s="138"/>
      <c r="AZ715" s="138"/>
      <c r="BA715" s="138"/>
      <c r="BB715" s="138"/>
      <c r="BC715" s="138"/>
      <c r="BD715" s="138"/>
      <c r="BE715" s="138"/>
      <c r="BF715" s="138"/>
      <c r="BG715" s="138"/>
      <c r="BH715" s="138"/>
      <c r="BI715" s="138"/>
      <c r="BJ715" s="138"/>
      <c r="BK715" s="138"/>
      <c r="BL715" s="138"/>
      <c r="BM715" s="7"/>
      <c r="BN715" s="26"/>
    </row>
    <row r="716" spans="1:66" s="52" customFormat="1" ht="20.100000000000001" customHeight="1" x14ac:dyDescent="0.25">
      <c r="A716" s="39"/>
      <c r="B716" s="65"/>
      <c r="C716" s="138"/>
      <c r="D716" s="63"/>
      <c r="E716" s="63"/>
      <c r="F716" s="63"/>
      <c r="G716" s="62" t="s">
        <v>257</v>
      </c>
      <c r="H716" s="74"/>
      <c r="I716" s="64"/>
      <c r="J716" s="64"/>
      <c r="K716" s="64" t="s">
        <v>133</v>
      </c>
      <c r="L716" s="80" t="s">
        <v>1186</v>
      </c>
      <c r="M716" s="63" t="s">
        <v>300</v>
      </c>
      <c r="N716" s="63" t="s">
        <v>336</v>
      </c>
      <c r="O716" s="63" t="s">
        <v>358</v>
      </c>
      <c r="P716" s="126" t="s">
        <v>13</v>
      </c>
      <c r="Q716" s="125">
        <v>0</v>
      </c>
      <c r="R716" s="125">
        <v>0</v>
      </c>
      <c r="S716" s="125">
        <v>0</v>
      </c>
      <c r="T716" s="124"/>
      <c r="U716" s="124"/>
      <c r="V716" s="124"/>
      <c r="W716" s="124"/>
      <c r="X716" s="124"/>
      <c r="Y716" s="124"/>
      <c r="Z716" s="367"/>
      <c r="AA716" s="124"/>
      <c r="AB716" s="124"/>
      <c r="AC716" s="295">
        <f>SUM(Q716:AB716)</f>
        <v>0</v>
      </c>
      <c r="AD716" s="294">
        <f t="shared" si="2006"/>
        <v>0</v>
      </c>
      <c r="AE716" s="315">
        <f>SUM($Q$11:R716)</f>
        <v>55205.976383725043</v>
      </c>
      <c r="AF716" s="315">
        <f>SUM($Q$11:S716)</f>
        <v>94051.808394811946</v>
      </c>
      <c r="AG716" s="315" t="e">
        <f>SUM($Q$11:T716)</f>
        <v>#DIV/0!</v>
      </c>
      <c r="AH716" s="315" t="e">
        <f>SUM($Q$11:U716)</f>
        <v>#DIV/0!</v>
      </c>
      <c r="AI716" s="315" t="e">
        <f>SUM($Q$11:V716)</f>
        <v>#DIV/0!</v>
      </c>
      <c r="AJ716" s="315" t="e">
        <f>SUM($Q$11:W716)</f>
        <v>#DIV/0!</v>
      </c>
      <c r="AK716" s="315" t="e">
        <f>SUM($Q$11:X716)</f>
        <v>#DIV/0!</v>
      </c>
      <c r="AL716" s="315" t="e">
        <f>SUM($Q$11:Y716)</f>
        <v>#DIV/0!</v>
      </c>
      <c r="AM716" s="315" t="e">
        <f>SUM($Q$11:Z716)</f>
        <v>#DIV/0!</v>
      </c>
      <c r="AN716" s="315" t="e">
        <f>SUM($Q$11:AA716)</f>
        <v>#DIV/0!</v>
      </c>
      <c r="AO716" s="315" t="e">
        <f>SUM($Q$11:AB716)</f>
        <v>#DIV/0!</v>
      </c>
      <c r="AP716" s="63" t="s">
        <v>522</v>
      </c>
      <c r="AQ716" s="63" t="s">
        <v>721</v>
      </c>
      <c r="AR716" s="63" t="s">
        <v>522</v>
      </c>
      <c r="AS716" s="63" t="s">
        <v>721</v>
      </c>
      <c r="AT716" s="63" t="s">
        <v>522</v>
      </c>
      <c r="AU716" s="63" t="s">
        <v>721</v>
      </c>
      <c r="AV716" s="63"/>
      <c r="AW716" s="63"/>
      <c r="AX716" s="138"/>
      <c r="AY716" s="138"/>
      <c r="AZ716" s="138"/>
      <c r="BA716" s="138"/>
      <c r="BB716" s="138"/>
      <c r="BC716" s="138"/>
      <c r="BD716" s="138"/>
      <c r="BE716" s="138"/>
      <c r="BF716" s="138"/>
      <c r="BG716" s="138"/>
      <c r="BH716" s="138"/>
      <c r="BI716" s="138"/>
      <c r="BJ716" s="138"/>
      <c r="BK716" s="138"/>
      <c r="BL716" s="138"/>
      <c r="BM716" s="7"/>
    </row>
    <row r="717" spans="1:66" s="52" customFormat="1" ht="20.100000000000001" customHeight="1" x14ac:dyDescent="0.25">
      <c r="A717" s="39"/>
      <c r="B717" s="65"/>
      <c r="C717" s="138"/>
      <c r="D717" s="63"/>
      <c r="E717" s="63"/>
      <c r="F717" s="63"/>
      <c r="G717" s="62" t="s">
        <v>257</v>
      </c>
      <c r="H717" s="74"/>
      <c r="I717" s="64"/>
      <c r="J717" s="64"/>
      <c r="K717" s="64" t="s">
        <v>133</v>
      </c>
      <c r="L717" s="80" t="s">
        <v>1186</v>
      </c>
      <c r="M717" s="63" t="s">
        <v>300</v>
      </c>
      <c r="N717" s="63" t="s">
        <v>336</v>
      </c>
      <c r="O717" s="63" t="s">
        <v>358</v>
      </c>
      <c r="P717" s="126" t="s">
        <v>14</v>
      </c>
      <c r="Q717" s="278">
        <v>0</v>
      </c>
      <c r="R717" s="278">
        <v>0</v>
      </c>
      <c r="S717" s="278">
        <v>0</v>
      </c>
      <c r="T717" s="125">
        <v>0</v>
      </c>
      <c r="U717" s="125">
        <v>0</v>
      </c>
      <c r="V717" s="125">
        <v>0</v>
      </c>
      <c r="W717" s="125">
        <v>0</v>
      </c>
      <c r="X717" s="125">
        <v>0</v>
      </c>
      <c r="Y717" s="125">
        <v>0</v>
      </c>
      <c r="Z717" s="125">
        <v>0</v>
      </c>
      <c r="AA717" s="125">
        <v>0</v>
      </c>
      <c r="AB717" s="125">
        <v>0</v>
      </c>
      <c r="AC717" s="317">
        <f>+AC716/AC715</f>
        <v>0</v>
      </c>
      <c r="AD717" s="294">
        <f t="shared" si="2006"/>
        <v>0</v>
      </c>
      <c r="AE717" s="315">
        <f>SUM($Q$10:R717)</f>
        <v>55205.976383725043</v>
      </c>
      <c r="AF717" s="315">
        <f>SUM($Q$10:S717)</f>
        <v>94051.808394811946</v>
      </c>
      <c r="AG717" s="315" t="e">
        <f>SUM($Q$10:T717)</f>
        <v>#DIV/0!</v>
      </c>
      <c r="AH717" s="315" t="e">
        <f>SUM($Q$10:U717)</f>
        <v>#DIV/0!</v>
      </c>
      <c r="AI717" s="315" t="e">
        <f>SUM($Q$10:V717)</f>
        <v>#DIV/0!</v>
      </c>
      <c r="AJ717" s="315" t="e">
        <f>SUM($Q$10:W717)</f>
        <v>#DIV/0!</v>
      </c>
      <c r="AK717" s="315" t="e">
        <f>SUM($Q$10:X717)</f>
        <v>#DIV/0!</v>
      </c>
      <c r="AL717" s="315" t="e">
        <f>SUM($Q$10:Y717)</f>
        <v>#DIV/0!</v>
      </c>
      <c r="AM717" s="315" t="e">
        <f>SUM($Q$10:Z717)</f>
        <v>#DIV/0!</v>
      </c>
      <c r="AN717" s="315" t="e">
        <f>SUM($Q$10:AA717)</f>
        <v>#DIV/0!</v>
      </c>
      <c r="AO717" s="315" t="e">
        <f>SUM($Q$10:AB717)</f>
        <v>#DIV/0!</v>
      </c>
      <c r="AP717" s="63"/>
      <c r="AQ717" s="63"/>
      <c r="AR717" s="63"/>
      <c r="AS717" s="63"/>
      <c r="AT717" s="63"/>
      <c r="AU717" s="63"/>
      <c r="AV717" s="63"/>
      <c r="AW717" s="63"/>
      <c r="AX717" s="138"/>
      <c r="AY717" s="138"/>
      <c r="AZ717" s="138"/>
      <c r="BA717" s="138"/>
      <c r="BB717" s="138"/>
      <c r="BC717" s="138"/>
      <c r="BD717" s="138"/>
      <c r="BE717" s="138"/>
      <c r="BF717" s="138"/>
      <c r="BG717" s="138"/>
      <c r="BH717" s="138"/>
      <c r="BI717" s="138"/>
      <c r="BJ717" s="138"/>
      <c r="BK717" s="138"/>
      <c r="BL717" s="138"/>
      <c r="BM717" s="7"/>
    </row>
    <row r="718" spans="1:66" ht="20.100000000000001" customHeight="1" x14ac:dyDescent="0.25">
      <c r="A718" s="39"/>
      <c r="B718" s="65" t="s">
        <v>100</v>
      </c>
      <c r="C718" s="138"/>
      <c r="D718" s="63">
        <f>+D715+1</f>
        <v>237</v>
      </c>
      <c r="E718" s="63">
        <v>55</v>
      </c>
      <c r="F718" s="63">
        <v>20</v>
      </c>
      <c r="G718" s="62" t="s">
        <v>258</v>
      </c>
      <c r="H718" s="125">
        <v>1</v>
      </c>
      <c r="I718" s="64" t="s">
        <v>45</v>
      </c>
      <c r="J718" s="64" t="s">
        <v>118</v>
      </c>
      <c r="K718" s="64" t="s">
        <v>133</v>
      </c>
      <c r="L718" s="80" t="s">
        <v>463</v>
      </c>
      <c r="M718" s="63" t="s">
        <v>296</v>
      </c>
      <c r="N718" s="63" t="s">
        <v>359</v>
      </c>
      <c r="O718" s="63" t="s">
        <v>360</v>
      </c>
      <c r="P718" s="126" t="s">
        <v>12</v>
      </c>
      <c r="Q718" s="74">
        <v>0</v>
      </c>
      <c r="R718" s="74">
        <v>0.2</v>
      </c>
      <c r="S718" s="74">
        <v>0.2</v>
      </c>
      <c r="T718" s="74">
        <v>0</v>
      </c>
      <c r="U718" s="74">
        <v>0</v>
      </c>
      <c r="V718" s="74">
        <v>0.2</v>
      </c>
      <c r="W718" s="74">
        <v>0</v>
      </c>
      <c r="X718" s="74">
        <v>0</v>
      </c>
      <c r="Y718" s="74">
        <v>0.2</v>
      </c>
      <c r="Z718" s="74">
        <v>0</v>
      </c>
      <c r="AA718" s="74">
        <v>0</v>
      </c>
      <c r="AB718" s="74">
        <v>0.2</v>
      </c>
      <c r="AC718" s="295">
        <f>SUM(Q718:AB718)</f>
        <v>1</v>
      </c>
      <c r="AD718" s="294">
        <f t="shared" si="2006"/>
        <v>0</v>
      </c>
      <c r="AE718" s="315">
        <f>SUM($Q$10:R718)</f>
        <v>55206.17638372504</v>
      </c>
      <c r="AF718" s="315">
        <f>SUM($Q$10:S718)</f>
        <v>94052.20839481194</v>
      </c>
      <c r="AG718" s="315" t="e">
        <f>SUM($Q$10:T718)</f>
        <v>#DIV/0!</v>
      </c>
      <c r="AH718" s="315" t="e">
        <f>SUM($Q$10:U718)</f>
        <v>#DIV/0!</v>
      </c>
      <c r="AI718" s="315" t="e">
        <f>SUM($Q$10:V718)</f>
        <v>#DIV/0!</v>
      </c>
      <c r="AJ718" s="315" t="e">
        <f>SUM($Q$10:W718)</f>
        <v>#DIV/0!</v>
      </c>
      <c r="AK718" s="315" t="e">
        <f>SUM($Q$10:X718)</f>
        <v>#DIV/0!</v>
      </c>
      <c r="AL718" s="315" t="e">
        <f>SUM($Q$10:Y718)</f>
        <v>#DIV/0!</v>
      </c>
      <c r="AM718" s="315" t="e">
        <f>SUM($Q$10:Z718)</f>
        <v>#DIV/0!</v>
      </c>
      <c r="AN718" s="315" t="e">
        <f>SUM($Q$10:AA718)</f>
        <v>#DIV/0!</v>
      </c>
      <c r="AO718" s="315" t="e">
        <f>SUM($Q$10:AB718)</f>
        <v>#DIV/0!</v>
      </c>
      <c r="AP718" s="63"/>
      <c r="AQ718" s="63"/>
      <c r="AR718" s="63"/>
      <c r="AS718" s="63"/>
      <c r="AT718" s="63"/>
      <c r="AU718" s="63"/>
      <c r="AV718" s="63"/>
      <c r="AW718" s="63"/>
      <c r="AX718" s="138"/>
      <c r="AY718" s="138"/>
      <c r="AZ718" s="138"/>
      <c r="BA718" s="138"/>
      <c r="BB718" s="138"/>
      <c r="BC718" s="138"/>
      <c r="BD718" s="138"/>
      <c r="BE718" s="138"/>
      <c r="BF718" s="138"/>
      <c r="BG718" s="138"/>
      <c r="BH718" s="138"/>
      <c r="BI718" s="138"/>
      <c r="BJ718" s="138"/>
      <c r="BK718" s="138"/>
      <c r="BL718" s="138"/>
      <c r="BM718" s="7"/>
      <c r="BN718" s="26"/>
    </row>
    <row r="719" spans="1:66" s="52" customFormat="1" ht="20.100000000000001" customHeight="1" x14ac:dyDescent="0.25">
      <c r="A719" s="39"/>
      <c r="B719" s="65"/>
      <c r="C719" s="138"/>
      <c r="D719" s="63"/>
      <c r="E719" s="63"/>
      <c r="F719" s="63"/>
      <c r="G719" s="62" t="s">
        <v>258</v>
      </c>
      <c r="H719" s="125"/>
      <c r="I719" s="64"/>
      <c r="J719" s="64"/>
      <c r="K719" s="64" t="s">
        <v>133</v>
      </c>
      <c r="L719" s="80" t="s">
        <v>606</v>
      </c>
      <c r="M719" s="63" t="s">
        <v>296</v>
      </c>
      <c r="N719" s="63" t="s">
        <v>359</v>
      </c>
      <c r="O719" s="63" t="s">
        <v>360</v>
      </c>
      <c r="P719" s="126" t="s">
        <v>13</v>
      </c>
      <c r="Q719" s="74">
        <v>0</v>
      </c>
      <c r="R719" s="74">
        <v>0.2</v>
      </c>
      <c r="S719" s="74">
        <v>0.2</v>
      </c>
      <c r="T719" s="124"/>
      <c r="U719" s="124"/>
      <c r="V719" s="124"/>
      <c r="W719" s="124"/>
      <c r="X719" s="124"/>
      <c r="Y719" s="124"/>
      <c r="Z719" s="367"/>
      <c r="AA719" s="124"/>
      <c r="AB719" s="124"/>
      <c r="AC719" s="295">
        <f>SUM(Q719:AB719)</f>
        <v>0.4</v>
      </c>
      <c r="AD719" s="294">
        <f t="shared" si="2006"/>
        <v>0</v>
      </c>
      <c r="AE719" s="315">
        <f>SUM($Q$11:R719)</f>
        <v>55206.376383725037</v>
      </c>
      <c r="AF719" s="315">
        <f>SUM($Q$11:S719)</f>
        <v>94052.608394811934</v>
      </c>
      <c r="AG719" s="315" t="e">
        <f>SUM($Q$11:T719)</f>
        <v>#DIV/0!</v>
      </c>
      <c r="AH719" s="315" t="e">
        <f>SUM($Q$11:U719)</f>
        <v>#DIV/0!</v>
      </c>
      <c r="AI719" s="315" t="e">
        <f>SUM($Q$11:V719)</f>
        <v>#DIV/0!</v>
      </c>
      <c r="AJ719" s="315" t="e">
        <f>SUM($Q$11:W719)</f>
        <v>#DIV/0!</v>
      </c>
      <c r="AK719" s="315" t="e">
        <f>SUM($Q$11:X719)</f>
        <v>#DIV/0!</v>
      </c>
      <c r="AL719" s="315" t="e">
        <f>SUM($Q$11:Y719)</f>
        <v>#DIV/0!</v>
      </c>
      <c r="AM719" s="315" t="e">
        <f>SUM($Q$11:Z719)</f>
        <v>#DIV/0!</v>
      </c>
      <c r="AN719" s="315" t="e">
        <f>SUM($Q$11:AA719)</f>
        <v>#DIV/0!</v>
      </c>
      <c r="AO719" s="315" t="e">
        <f>SUM($Q$11:AB719)</f>
        <v>#DIV/0!</v>
      </c>
      <c r="AP719" s="63" t="s">
        <v>915</v>
      </c>
      <c r="AQ719" s="74" t="s">
        <v>888</v>
      </c>
      <c r="AR719" s="63" t="s">
        <v>923</v>
      </c>
      <c r="AS719" s="63" t="s">
        <v>924</v>
      </c>
      <c r="AT719" s="63" t="s">
        <v>925</v>
      </c>
      <c r="AU719" s="63" t="s">
        <v>926</v>
      </c>
      <c r="AV719" s="63"/>
      <c r="AW719" s="63"/>
      <c r="AX719" s="138"/>
      <c r="AY719" s="138"/>
      <c r="AZ719" s="138"/>
      <c r="BA719" s="138"/>
      <c r="BB719" s="138"/>
      <c r="BC719" s="138"/>
      <c r="BD719" s="138"/>
      <c r="BE719" s="138"/>
      <c r="BF719" s="138"/>
      <c r="BG719" s="138"/>
      <c r="BH719" s="138"/>
      <c r="BI719" s="138"/>
      <c r="BJ719" s="138"/>
      <c r="BK719" s="138"/>
      <c r="BL719" s="138"/>
      <c r="BM719" s="7"/>
    </row>
    <row r="720" spans="1:66" s="52" customFormat="1" ht="20.100000000000001" customHeight="1" x14ac:dyDescent="0.25">
      <c r="A720" s="39"/>
      <c r="B720" s="65"/>
      <c r="C720" s="138"/>
      <c r="D720" s="63"/>
      <c r="E720" s="63"/>
      <c r="F720" s="63"/>
      <c r="G720" s="62" t="s">
        <v>258</v>
      </c>
      <c r="H720" s="125"/>
      <c r="I720" s="64"/>
      <c r="J720" s="64"/>
      <c r="K720" s="64" t="s">
        <v>133</v>
      </c>
      <c r="L720" s="80" t="s">
        <v>607</v>
      </c>
      <c r="M720" s="63" t="s">
        <v>296</v>
      </c>
      <c r="N720" s="63" t="s">
        <v>359</v>
      </c>
      <c r="O720" s="63" t="s">
        <v>360</v>
      </c>
      <c r="P720" s="126" t="s">
        <v>14</v>
      </c>
      <c r="Q720" s="278">
        <v>0</v>
      </c>
      <c r="R720" s="278">
        <f t="shared" ref="R720:AB720" si="2010">+R719/R718</f>
        <v>1</v>
      </c>
      <c r="S720" s="278">
        <f t="shared" si="2010"/>
        <v>1</v>
      </c>
      <c r="T720" s="278" t="e">
        <f t="shared" si="2010"/>
        <v>#DIV/0!</v>
      </c>
      <c r="U720" s="278" t="e">
        <f t="shared" si="2010"/>
        <v>#DIV/0!</v>
      </c>
      <c r="V720" s="278">
        <f t="shared" si="2010"/>
        <v>0</v>
      </c>
      <c r="W720" s="278" t="e">
        <f t="shared" si="2010"/>
        <v>#DIV/0!</v>
      </c>
      <c r="X720" s="278" t="e">
        <f t="shared" si="2010"/>
        <v>#DIV/0!</v>
      </c>
      <c r="Y720" s="278">
        <f t="shared" si="2010"/>
        <v>0</v>
      </c>
      <c r="Z720" s="278" t="e">
        <f t="shared" si="2010"/>
        <v>#DIV/0!</v>
      </c>
      <c r="AA720" s="278" t="e">
        <f t="shared" si="2010"/>
        <v>#DIV/0!</v>
      </c>
      <c r="AB720" s="278">
        <f t="shared" si="2010"/>
        <v>0</v>
      </c>
      <c r="AC720" s="278">
        <f>+AC719/AC718</f>
        <v>0.4</v>
      </c>
      <c r="AD720" s="294">
        <f t="shared" si="2006"/>
        <v>0</v>
      </c>
      <c r="AE720" s="315">
        <f>SUM($Q$10:R720)</f>
        <v>55207.376383725037</v>
      </c>
      <c r="AF720" s="315">
        <f>SUM($Q$10:S720)</f>
        <v>94054.608394811934</v>
      </c>
      <c r="AG720" s="315" t="e">
        <f>SUM($Q$10:T720)</f>
        <v>#DIV/0!</v>
      </c>
      <c r="AH720" s="315" t="e">
        <f>SUM($Q$10:U720)</f>
        <v>#DIV/0!</v>
      </c>
      <c r="AI720" s="315" t="e">
        <f>SUM($Q$10:V720)</f>
        <v>#DIV/0!</v>
      </c>
      <c r="AJ720" s="315" t="e">
        <f>SUM($Q$10:W720)</f>
        <v>#DIV/0!</v>
      </c>
      <c r="AK720" s="315" t="e">
        <f>SUM($Q$10:X720)</f>
        <v>#DIV/0!</v>
      </c>
      <c r="AL720" s="315" t="e">
        <f>SUM($Q$10:Y720)</f>
        <v>#DIV/0!</v>
      </c>
      <c r="AM720" s="315" t="e">
        <f>SUM($Q$10:Z720)</f>
        <v>#DIV/0!</v>
      </c>
      <c r="AN720" s="315" t="e">
        <f>SUM($Q$10:AA720)</f>
        <v>#DIV/0!</v>
      </c>
      <c r="AO720" s="315" t="e">
        <f>SUM($Q$10:AB720)</f>
        <v>#DIV/0!</v>
      </c>
      <c r="AP720" s="63"/>
      <c r="AQ720" s="63"/>
      <c r="AR720" s="63"/>
      <c r="AS720" s="63"/>
      <c r="AT720" s="63"/>
      <c r="AU720" s="63"/>
      <c r="AV720" s="63"/>
      <c r="AW720" s="63"/>
      <c r="AX720" s="138"/>
      <c r="AY720" s="138"/>
      <c r="AZ720" s="138"/>
      <c r="BA720" s="138"/>
      <c r="BB720" s="138"/>
      <c r="BC720" s="138"/>
      <c r="BD720" s="138"/>
      <c r="BE720" s="138"/>
      <c r="BF720" s="138"/>
      <c r="BG720" s="138"/>
      <c r="BH720" s="138"/>
      <c r="BI720" s="138"/>
      <c r="BJ720" s="138"/>
      <c r="BK720" s="138"/>
      <c r="BL720" s="138"/>
      <c r="BM720" s="7"/>
    </row>
    <row r="721" spans="1:66" ht="20.100000000000001" customHeight="1" x14ac:dyDescent="0.25">
      <c r="A721" s="39"/>
      <c r="B721" s="65" t="s">
        <v>100</v>
      </c>
      <c r="C721" s="138"/>
      <c r="D721" s="63">
        <f>+D718+1</f>
        <v>238</v>
      </c>
      <c r="E721" s="63">
        <v>56</v>
      </c>
      <c r="F721" s="63">
        <v>22</v>
      </c>
      <c r="G721" s="62" t="s">
        <v>258</v>
      </c>
      <c r="H721" s="125">
        <v>1</v>
      </c>
      <c r="I721" s="64" t="s">
        <v>45</v>
      </c>
      <c r="J721" s="64" t="s">
        <v>118</v>
      </c>
      <c r="K721" s="64" t="s">
        <v>133</v>
      </c>
      <c r="L721" s="80" t="s">
        <v>463</v>
      </c>
      <c r="M721" s="63" t="s">
        <v>294</v>
      </c>
      <c r="N721" s="63" t="s">
        <v>361</v>
      </c>
      <c r="O721" s="63" t="s">
        <v>362</v>
      </c>
      <c r="P721" s="126" t="s">
        <v>12</v>
      </c>
      <c r="Q721" s="262">
        <v>0</v>
      </c>
      <c r="R721" s="262">
        <v>0</v>
      </c>
      <c r="S721" s="72">
        <v>1</v>
      </c>
      <c r="T721" s="72">
        <v>0</v>
      </c>
      <c r="U721" s="72">
        <v>0</v>
      </c>
      <c r="V721" s="72">
        <v>0</v>
      </c>
      <c r="W721" s="72">
        <v>0</v>
      </c>
      <c r="X721" s="72">
        <v>0</v>
      </c>
      <c r="Y721" s="72">
        <v>1</v>
      </c>
      <c r="Z721" s="372">
        <v>0</v>
      </c>
      <c r="AA721" s="72">
        <v>0</v>
      </c>
      <c r="AB721" s="72">
        <v>0</v>
      </c>
      <c r="AC721" s="72">
        <f>SUM(Q721:AB721)</f>
        <v>2</v>
      </c>
      <c r="AD721" s="294">
        <f t="shared" si="2006"/>
        <v>0</v>
      </c>
      <c r="AE721" s="315">
        <f>SUM($Q$10:R721)</f>
        <v>55207.376383725037</v>
      </c>
      <c r="AF721" s="315">
        <f>SUM($Q$10:S721)</f>
        <v>94055.608394811934</v>
      </c>
      <c r="AG721" s="315" t="e">
        <f>SUM($Q$10:T721)</f>
        <v>#DIV/0!</v>
      </c>
      <c r="AH721" s="315" t="e">
        <f>SUM($Q$10:U721)</f>
        <v>#DIV/0!</v>
      </c>
      <c r="AI721" s="315" t="e">
        <f>SUM($Q$10:V721)</f>
        <v>#DIV/0!</v>
      </c>
      <c r="AJ721" s="315" t="e">
        <f>SUM($Q$10:W721)</f>
        <v>#DIV/0!</v>
      </c>
      <c r="AK721" s="315" t="e">
        <f>SUM($Q$10:X721)</f>
        <v>#DIV/0!</v>
      </c>
      <c r="AL721" s="315" t="e">
        <f>SUM($Q$10:Y721)</f>
        <v>#DIV/0!</v>
      </c>
      <c r="AM721" s="315" t="e">
        <f>SUM($Q$10:Z721)</f>
        <v>#DIV/0!</v>
      </c>
      <c r="AN721" s="315" t="e">
        <f>SUM($Q$10:AA721)</f>
        <v>#DIV/0!</v>
      </c>
      <c r="AO721" s="315" t="e">
        <f>SUM($Q$10:AB721)</f>
        <v>#DIV/0!</v>
      </c>
      <c r="AP721" s="63"/>
      <c r="AQ721" s="63"/>
      <c r="AR721" s="63"/>
      <c r="AS721" s="63"/>
      <c r="AT721" s="63"/>
      <c r="AU721" s="63"/>
      <c r="AV721" s="63"/>
      <c r="AW721" s="63"/>
      <c r="AX721" s="138"/>
      <c r="AY721" s="138"/>
      <c r="AZ721" s="138"/>
      <c r="BA721" s="138"/>
      <c r="BB721" s="138"/>
      <c r="BC721" s="138"/>
      <c r="BD721" s="138"/>
      <c r="BE721" s="138"/>
      <c r="BF721" s="138"/>
      <c r="BG721" s="138"/>
      <c r="BH721" s="138"/>
      <c r="BI721" s="138"/>
      <c r="BJ721" s="138"/>
      <c r="BK721" s="138"/>
      <c r="BL721" s="138"/>
      <c r="BM721" s="7"/>
      <c r="BN721" s="26"/>
    </row>
    <row r="722" spans="1:66" s="52" customFormat="1" ht="20.100000000000001" customHeight="1" x14ac:dyDescent="0.25">
      <c r="A722" s="39"/>
      <c r="B722" s="65"/>
      <c r="C722" s="138"/>
      <c r="D722" s="63"/>
      <c r="E722" s="63"/>
      <c r="F722" s="63"/>
      <c r="G722" s="62" t="s">
        <v>258</v>
      </c>
      <c r="H722" s="125"/>
      <c r="I722" s="64"/>
      <c r="J722" s="64"/>
      <c r="K722" s="64" t="s">
        <v>133</v>
      </c>
      <c r="L722" s="80" t="s">
        <v>606</v>
      </c>
      <c r="M722" s="63" t="s">
        <v>294</v>
      </c>
      <c r="N722" s="63" t="s">
        <v>361</v>
      </c>
      <c r="O722" s="63" t="s">
        <v>362</v>
      </c>
      <c r="P722" s="126" t="s">
        <v>13</v>
      </c>
      <c r="Q722" s="262">
        <v>0</v>
      </c>
      <c r="R722" s="262">
        <v>0</v>
      </c>
      <c r="S722" s="72">
        <v>1</v>
      </c>
      <c r="T722" s="124"/>
      <c r="U722" s="124"/>
      <c r="V722" s="124"/>
      <c r="W722" s="124"/>
      <c r="X722" s="124"/>
      <c r="Y722" s="124"/>
      <c r="Z722" s="367"/>
      <c r="AA722" s="124"/>
      <c r="AB722" s="124"/>
      <c r="AC722" s="72">
        <f>SUM(Q722:AB722)</f>
        <v>1</v>
      </c>
      <c r="AD722" s="294">
        <f t="shared" si="2006"/>
        <v>0</v>
      </c>
      <c r="AE722" s="315">
        <f>SUM($Q$11:R722)</f>
        <v>55207.376383725037</v>
      </c>
      <c r="AF722" s="315">
        <f>SUM($Q$11:S722)</f>
        <v>94056.608394811934</v>
      </c>
      <c r="AG722" s="315" t="e">
        <f>SUM($Q$11:T722)</f>
        <v>#DIV/0!</v>
      </c>
      <c r="AH722" s="315" t="e">
        <f>SUM($Q$11:U722)</f>
        <v>#DIV/0!</v>
      </c>
      <c r="AI722" s="315" t="e">
        <f>SUM($Q$11:V722)</f>
        <v>#DIV/0!</v>
      </c>
      <c r="AJ722" s="315" t="e">
        <f>SUM($Q$11:W722)</f>
        <v>#DIV/0!</v>
      </c>
      <c r="AK722" s="315" t="e">
        <f>SUM($Q$11:X722)</f>
        <v>#DIV/0!</v>
      </c>
      <c r="AL722" s="315" t="e">
        <f>SUM($Q$11:Y722)</f>
        <v>#DIV/0!</v>
      </c>
      <c r="AM722" s="315" t="e">
        <f>SUM($Q$11:Z722)</f>
        <v>#DIV/0!</v>
      </c>
      <c r="AN722" s="315" t="e">
        <f>SUM($Q$11:AA722)</f>
        <v>#DIV/0!</v>
      </c>
      <c r="AO722" s="315" t="e">
        <f>SUM($Q$11:AB722)</f>
        <v>#DIV/0!</v>
      </c>
      <c r="AP722" s="63"/>
      <c r="AQ722" s="63"/>
      <c r="AR722" s="63"/>
      <c r="AS722" s="63"/>
      <c r="AT722" s="63" t="s">
        <v>945</v>
      </c>
      <c r="AU722" s="63" t="s">
        <v>947</v>
      </c>
      <c r="AV722" s="63"/>
      <c r="AW722" s="63"/>
      <c r="AX722" s="138"/>
      <c r="AY722" s="138"/>
      <c r="AZ722" s="138"/>
      <c r="BA722" s="138"/>
      <c r="BB722" s="138"/>
      <c r="BC722" s="138"/>
      <c r="BD722" s="138"/>
      <c r="BE722" s="138"/>
      <c r="BF722" s="138"/>
      <c r="BG722" s="138"/>
      <c r="BH722" s="138"/>
      <c r="BI722" s="138"/>
      <c r="BJ722" s="138"/>
      <c r="BK722" s="138"/>
      <c r="BL722" s="138"/>
      <c r="BM722" s="7"/>
    </row>
    <row r="723" spans="1:66" s="52" customFormat="1" ht="20.100000000000001" customHeight="1" x14ac:dyDescent="0.25">
      <c r="A723" s="39"/>
      <c r="B723" s="65"/>
      <c r="C723" s="138"/>
      <c r="D723" s="63"/>
      <c r="E723" s="63"/>
      <c r="F723" s="63"/>
      <c r="G723" s="62" t="s">
        <v>258</v>
      </c>
      <c r="H723" s="125"/>
      <c r="I723" s="64"/>
      <c r="J723" s="64"/>
      <c r="K723" s="64" t="s">
        <v>133</v>
      </c>
      <c r="L723" s="80" t="s">
        <v>607</v>
      </c>
      <c r="M723" s="63" t="s">
        <v>294</v>
      </c>
      <c r="N723" s="63" t="s">
        <v>361</v>
      </c>
      <c r="O723" s="63" t="s">
        <v>362</v>
      </c>
      <c r="P723" s="126" t="s">
        <v>14</v>
      </c>
      <c r="Q723" s="278">
        <v>0</v>
      </c>
      <c r="R723" s="278">
        <v>0</v>
      </c>
      <c r="S723" s="278">
        <f t="shared" ref="S723:AB723" si="2011">+S722/S721</f>
        <v>1</v>
      </c>
      <c r="T723" s="278" t="e">
        <f t="shared" si="2011"/>
        <v>#DIV/0!</v>
      </c>
      <c r="U723" s="278" t="e">
        <f t="shared" si="2011"/>
        <v>#DIV/0!</v>
      </c>
      <c r="V723" s="278" t="e">
        <f t="shared" si="2011"/>
        <v>#DIV/0!</v>
      </c>
      <c r="W723" s="278" t="e">
        <f t="shared" si="2011"/>
        <v>#DIV/0!</v>
      </c>
      <c r="X723" s="278" t="e">
        <f t="shared" si="2011"/>
        <v>#DIV/0!</v>
      </c>
      <c r="Y723" s="278">
        <f t="shared" si="2011"/>
        <v>0</v>
      </c>
      <c r="Z723" s="278" t="e">
        <f t="shared" si="2011"/>
        <v>#DIV/0!</v>
      </c>
      <c r="AA723" s="278" t="e">
        <f t="shared" si="2011"/>
        <v>#DIV/0!</v>
      </c>
      <c r="AB723" s="278" t="e">
        <f t="shared" si="2011"/>
        <v>#DIV/0!</v>
      </c>
      <c r="AC723" s="278">
        <f>+AC722/AC721</f>
        <v>0.5</v>
      </c>
      <c r="AD723" s="294">
        <f t="shared" si="2006"/>
        <v>0</v>
      </c>
      <c r="AE723" s="315">
        <f>SUM($Q$10:R723)</f>
        <v>55207.376383725037</v>
      </c>
      <c r="AF723" s="315">
        <f>SUM($Q$10:S723)</f>
        <v>94057.608394811934</v>
      </c>
      <c r="AG723" s="315" t="e">
        <f>SUM($Q$10:T723)</f>
        <v>#DIV/0!</v>
      </c>
      <c r="AH723" s="315" t="e">
        <f>SUM($Q$10:U723)</f>
        <v>#DIV/0!</v>
      </c>
      <c r="AI723" s="315" t="e">
        <f>SUM($Q$10:V723)</f>
        <v>#DIV/0!</v>
      </c>
      <c r="AJ723" s="315" t="e">
        <f>SUM($Q$10:W723)</f>
        <v>#DIV/0!</v>
      </c>
      <c r="AK723" s="315" t="e">
        <f>SUM($Q$10:X723)</f>
        <v>#DIV/0!</v>
      </c>
      <c r="AL723" s="315" t="e">
        <f>SUM($Q$10:Y723)</f>
        <v>#DIV/0!</v>
      </c>
      <c r="AM723" s="315" t="e">
        <f>SUM($Q$10:Z723)</f>
        <v>#DIV/0!</v>
      </c>
      <c r="AN723" s="315" t="e">
        <f>SUM($Q$10:AA723)</f>
        <v>#DIV/0!</v>
      </c>
      <c r="AO723" s="315" t="e">
        <f>SUM($Q$10:AB723)</f>
        <v>#DIV/0!</v>
      </c>
      <c r="AP723" s="63"/>
      <c r="AQ723" s="63"/>
      <c r="AR723" s="63"/>
      <c r="AS723" s="63"/>
      <c r="AT723" s="63"/>
      <c r="AU723" s="63"/>
      <c r="AV723" s="63"/>
      <c r="AW723" s="63"/>
      <c r="AX723" s="138"/>
      <c r="AY723" s="138"/>
      <c r="AZ723" s="138"/>
      <c r="BA723" s="138"/>
      <c r="BB723" s="138"/>
      <c r="BC723" s="138"/>
      <c r="BD723" s="138"/>
      <c r="BE723" s="138"/>
      <c r="BF723" s="138"/>
      <c r="BG723" s="138"/>
      <c r="BH723" s="138"/>
      <c r="BI723" s="138"/>
      <c r="BJ723" s="138"/>
      <c r="BK723" s="138"/>
      <c r="BL723" s="138"/>
      <c r="BM723" s="7"/>
    </row>
    <row r="724" spans="1:66" ht="20.100000000000001" customHeight="1" x14ac:dyDescent="0.25">
      <c r="A724" s="39"/>
      <c r="B724" s="65" t="s">
        <v>100</v>
      </c>
      <c r="C724" s="138"/>
      <c r="D724" s="63">
        <f>+D721+1</f>
        <v>239</v>
      </c>
      <c r="E724" s="63">
        <v>57</v>
      </c>
      <c r="F724" s="63">
        <v>17</v>
      </c>
      <c r="G724" s="62" t="s">
        <v>258</v>
      </c>
      <c r="H724" s="125">
        <v>1</v>
      </c>
      <c r="I724" s="64" t="s">
        <v>45</v>
      </c>
      <c r="J724" s="64" t="s">
        <v>118</v>
      </c>
      <c r="K724" s="64" t="s">
        <v>133</v>
      </c>
      <c r="L724" s="80" t="s">
        <v>463</v>
      </c>
      <c r="M724" s="63" t="s">
        <v>295</v>
      </c>
      <c r="N724" s="63" t="s">
        <v>363</v>
      </c>
      <c r="O724" s="63" t="s">
        <v>364</v>
      </c>
      <c r="P724" s="126" t="s">
        <v>12</v>
      </c>
      <c r="Q724" s="262">
        <v>0</v>
      </c>
      <c r="R724" s="262">
        <v>0</v>
      </c>
      <c r="S724" s="262">
        <v>0</v>
      </c>
      <c r="T724" s="419">
        <v>0.33300000000000002</v>
      </c>
      <c r="U724" s="170"/>
      <c r="V724" s="407"/>
      <c r="W724" s="407"/>
      <c r="X724" s="419">
        <v>0.33300000000000002</v>
      </c>
      <c r="Y724" s="407"/>
      <c r="Z724" s="372"/>
      <c r="AA724" s="407"/>
      <c r="AB724" s="419">
        <v>0.33300000000000002</v>
      </c>
      <c r="AC724" s="419">
        <f>SUM(Q724:AB724)</f>
        <v>0.99900000000000011</v>
      </c>
      <c r="AD724" s="294">
        <f t="shared" si="2006"/>
        <v>0</v>
      </c>
      <c r="AE724" s="315">
        <f>SUM($Q$10:R724)</f>
        <v>55207.376383725037</v>
      </c>
      <c r="AF724" s="315">
        <f>SUM($Q$10:S724)</f>
        <v>94057.608394811934</v>
      </c>
      <c r="AG724" s="315" t="e">
        <f>SUM($Q$10:T724)</f>
        <v>#DIV/0!</v>
      </c>
      <c r="AH724" s="315" t="e">
        <f>SUM($Q$10:U724)</f>
        <v>#DIV/0!</v>
      </c>
      <c r="AI724" s="315" t="e">
        <f>SUM($Q$10:V724)</f>
        <v>#DIV/0!</v>
      </c>
      <c r="AJ724" s="315" t="e">
        <f>SUM($Q$10:W724)</f>
        <v>#DIV/0!</v>
      </c>
      <c r="AK724" s="315" t="e">
        <f>SUM($Q$10:X724)</f>
        <v>#DIV/0!</v>
      </c>
      <c r="AL724" s="315" t="e">
        <f>SUM($Q$10:Y724)</f>
        <v>#DIV/0!</v>
      </c>
      <c r="AM724" s="315" t="e">
        <f>SUM($Q$10:Z724)</f>
        <v>#DIV/0!</v>
      </c>
      <c r="AN724" s="315" t="e">
        <f>SUM($Q$10:AA724)</f>
        <v>#DIV/0!</v>
      </c>
      <c r="AO724" s="315" t="e">
        <f>SUM($Q$10:AB724)</f>
        <v>#DIV/0!</v>
      </c>
      <c r="AP724" s="63"/>
      <c r="AQ724" s="63"/>
      <c r="AR724" s="63"/>
      <c r="AS724" s="63"/>
      <c r="AT724" s="63"/>
      <c r="AU724" s="63"/>
      <c r="AV724" s="63"/>
      <c r="AW724" s="63"/>
      <c r="AX724" s="138"/>
      <c r="AY724" s="138"/>
      <c r="AZ724" s="138"/>
      <c r="BA724" s="138"/>
      <c r="BB724" s="138"/>
      <c r="BC724" s="138"/>
      <c r="BD724" s="138"/>
      <c r="BE724" s="138"/>
      <c r="BF724" s="138"/>
      <c r="BG724" s="138"/>
      <c r="BH724" s="138"/>
      <c r="BI724" s="138"/>
      <c r="BJ724" s="138"/>
      <c r="BK724" s="138"/>
      <c r="BL724" s="138"/>
      <c r="BM724" s="7"/>
      <c r="BN724" s="26"/>
    </row>
    <row r="725" spans="1:66" s="52" customFormat="1" ht="20.100000000000001" customHeight="1" x14ac:dyDescent="0.25">
      <c r="A725" s="39"/>
      <c r="B725" s="65"/>
      <c r="C725" s="138"/>
      <c r="D725" s="63"/>
      <c r="E725" s="63"/>
      <c r="F725" s="63"/>
      <c r="G725" s="62" t="s">
        <v>258</v>
      </c>
      <c r="H725" s="125"/>
      <c r="I725" s="64"/>
      <c r="J725" s="64"/>
      <c r="K725" s="64" t="s">
        <v>133</v>
      </c>
      <c r="L725" s="80" t="s">
        <v>606</v>
      </c>
      <c r="M725" s="63" t="s">
        <v>295</v>
      </c>
      <c r="N725" s="63" t="s">
        <v>363</v>
      </c>
      <c r="O725" s="63" t="s">
        <v>364</v>
      </c>
      <c r="P725" s="126" t="s">
        <v>13</v>
      </c>
      <c r="Q725" s="262">
        <v>0</v>
      </c>
      <c r="R725" s="262">
        <v>0</v>
      </c>
      <c r="S725" s="262">
        <v>0</v>
      </c>
      <c r="T725" s="124"/>
      <c r="U725" s="124"/>
      <c r="V725" s="124"/>
      <c r="W725" s="124"/>
      <c r="X725" s="124"/>
      <c r="Y725" s="124"/>
      <c r="Z725" s="367"/>
      <c r="AA725" s="124"/>
      <c r="AB725" s="124"/>
      <c r="AC725" s="296">
        <f>SUM(Q725:AB725)</f>
        <v>0</v>
      </c>
      <c r="AD725" s="294">
        <f t="shared" si="2006"/>
        <v>0</v>
      </c>
      <c r="AE725" s="315">
        <f>SUM($Q$11:R725)</f>
        <v>55207.376383725037</v>
      </c>
      <c r="AF725" s="315">
        <f>SUM($Q$11:S725)</f>
        <v>94057.608394811934</v>
      </c>
      <c r="AG725" s="315" t="e">
        <f>SUM($Q$11:T725)</f>
        <v>#DIV/0!</v>
      </c>
      <c r="AH725" s="315" t="e">
        <f>SUM($Q$11:U725)</f>
        <v>#DIV/0!</v>
      </c>
      <c r="AI725" s="315" t="e">
        <f>SUM($Q$11:V725)</f>
        <v>#DIV/0!</v>
      </c>
      <c r="AJ725" s="315" t="e">
        <f>SUM($Q$11:W725)</f>
        <v>#DIV/0!</v>
      </c>
      <c r="AK725" s="315" t="e">
        <f>SUM($Q$11:X725)</f>
        <v>#DIV/0!</v>
      </c>
      <c r="AL725" s="315" t="e">
        <f>SUM($Q$11:Y725)</f>
        <v>#DIV/0!</v>
      </c>
      <c r="AM725" s="315" t="e">
        <f>SUM($Q$11:Z725)</f>
        <v>#DIV/0!</v>
      </c>
      <c r="AN725" s="315" t="e">
        <f>SUM($Q$11:AA725)</f>
        <v>#DIV/0!</v>
      </c>
      <c r="AO725" s="315" t="e">
        <f>SUM($Q$11:AB725)</f>
        <v>#DIV/0!</v>
      </c>
      <c r="AP725" s="63"/>
      <c r="AQ725" s="63"/>
      <c r="AR725" s="63"/>
      <c r="AS725" s="63"/>
      <c r="AT725" s="63"/>
      <c r="AU725" s="63"/>
      <c r="AV725" s="63"/>
      <c r="AW725" s="63"/>
      <c r="AX725" s="138"/>
      <c r="AY725" s="138"/>
      <c r="AZ725" s="138"/>
      <c r="BA725" s="138"/>
      <c r="BB725" s="138"/>
      <c r="BC725" s="138"/>
      <c r="BD725" s="138"/>
      <c r="BE725" s="138"/>
      <c r="BF725" s="138"/>
      <c r="BG725" s="138"/>
      <c r="BH725" s="138"/>
      <c r="BI725" s="138"/>
      <c r="BJ725" s="138"/>
      <c r="BK725" s="138"/>
      <c r="BL725" s="138"/>
      <c r="BM725" s="7"/>
    </row>
    <row r="726" spans="1:66" s="52" customFormat="1" ht="20.100000000000001" customHeight="1" x14ac:dyDescent="0.25">
      <c r="A726" s="39"/>
      <c r="B726" s="65"/>
      <c r="C726" s="138"/>
      <c r="D726" s="63"/>
      <c r="E726" s="63"/>
      <c r="F726" s="63"/>
      <c r="G726" s="62" t="s">
        <v>258</v>
      </c>
      <c r="H726" s="125"/>
      <c r="I726" s="64"/>
      <c r="J726" s="64"/>
      <c r="K726" s="64" t="s">
        <v>133</v>
      </c>
      <c r="L726" s="80" t="s">
        <v>607</v>
      </c>
      <c r="M726" s="63" t="s">
        <v>295</v>
      </c>
      <c r="N726" s="63" t="s">
        <v>363</v>
      </c>
      <c r="O726" s="63" t="s">
        <v>364</v>
      </c>
      <c r="P726" s="126" t="s">
        <v>14</v>
      </c>
      <c r="Q726" s="278">
        <v>0</v>
      </c>
      <c r="R726" s="278">
        <v>0</v>
      </c>
      <c r="S726" s="278">
        <v>0</v>
      </c>
      <c r="T726" s="278" t="e">
        <f>+T725/#REF!</f>
        <v>#REF!</v>
      </c>
      <c r="U726" s="278">
        <f>+U725/T724</f>
        <v>0</v>
      </c>
      <c r="V726" s="278" t="e">
        <f t="shared" ref="V726:AB726" si="2012">+V725/V724</f>
        <v>#DIV/0!</v>
      </c>
      <c r="W726" s="278" t="e">
        <f t="shared" si="2012"/>
        <v>#DIV/0!</v>
      </c>
      <c r="X726" s="278">
        <f t="shared" si="2012"/>
        <v>0</v>
      </c>
      <c r="Y726" s="278" t="e">
        <f t="shared" si="2012"/>
        <v>#DIV/0!</v>
      </c>
      <c r="Z726" s="278" t="e">
        <f t="shared" si="2012"/>
        <v>#DIV/0!</v>
      </c>
      <c r="AA726" s="278" t="e">
        <f t="shared" si="2012"/>
        <v>#DIV/0!</v>
      </c>
      <c r="AB726" s="278">
        <f t="shared" si="2012"/>
        <v>0</v>
      </c>
      <c r="AC726" s="278">
        <f>+AC725/AC724</f>
        <v>0</v>
      </c>
      <c r="AD726" s="294">
        <f t="shared" si="2006"/>
        <v>0</v>
      </c>
      <c r="AE726" s="315">
        <f>SUM($Q$10:R726)</f>
        <v>55207.376383725037</v>
      </c>
      <c r="AF726" s="315">
        <f>SUM($Q$10:S726)</f>
        <v>94057.608394811934</v>
      </c>
      <c r="AG726" s="315" t="e">
        <f>SUM($Q$10:T726)</f>
        <v>#DIV/0!</v>
      </c>
      <c r="AH726" s="315" t="e">
        <f>SUM($Q$10:U726)</f>
        <v>#DIV/0!</v>
      </c>
      <c r="AI726" s="315" t="e">
        <f>SUM($Q$10:V726)</f>
        <v>#DIV/0!</v>
      </c>
      <c r="AJ726" s="315" t="e">
        <f>SUM($Q$10:W726)</f>
        <v>#DIV/0!</v>
      </c>
      <c r="AK726" s="315" t="e">
        <f>SUM($Q$10:X726)</f>
        <v>#DIV/0!</v>
      </c>
      <c r="AL726" s="315" t="e">
        <f>SUM($Q$10:Y726)</f>
        <v>#DIV/0!</v>
      </c>
      <c r="AM726" s="315" t="e">
        <f>SUM($Q$10:Z726)</f>
        <v>#DIV/0!</v>
      </c>
      <c r="AN726" s="315" t="e">
        <f>SUM($Q$10:AA726)</f>
        <v>#DIV/0!</v>
      </c>
      <c r="AO726" s="315" t="e">
        <f>SUM($Q$10:AB726)</f>
        <v>#DIV/0!</v>
      </c>
      <c r="AP726" s="63"/>
      <c r="AQ726" s="63"/>
      <c r="AR726" s="63"/>
      <c r="AS726" s="63"/>
      <c r="AT726" s="63"/>
      <c r="AU726" s="63"/>
      <c r="AV726" s="63"/>
      <c r="AW726" s="63"/>
      <c r="AX726" s="138"/>
      <c r="AY726" s="138"/>
      <c r="AZ726" s="138"/>
      <c r="BA726" s="138"/>
      <c r="BB726" s="138"/>
      <c r="BC726" s="138"/>
      <c r="BD726" s="138"/>
      <c r="BE726" s="138"/>
      <c r="BF726" s="138"/>
      <c r="BG726" s="138"/>
      <c r="BH726" s="138"/>
      <c r="BI726" s="138"/>
      <c r="BJ726" s="138"/>
      <c r="BK726" s="138"/>
      <c r="BL726" s="138"/>
      <c r="BM726" s="7"/>
    </row>
    <row r="727" spans="1:66" ht="20.100000000000001" customHeight="1" x14ac:dyDescent="0.25">
      <c r="A727" s="39"/>
      <c r="B727" s="65" t="s">
        <v>100</v>
      </c>
      <c r="C727" s="138"/>
      <c r="D727" s="63">
        <f>+D724+1</f>
        <v>240</v>
      </c>
      <c r="E727" s="63">
        <v>58</v>
      </c>
      <c r="F727" s="63">
        <v>19</v>
      </c>
      <c r="G727" s="62" t="s">
        <v>259</v>
      </c>
      <c r="H727" s="125">
        <v>1</v>
      </c>
      <c r="I727" s="64" t="s">
        <v>45</v>
      </c>
      <c r="J727" s="64" t="s">
        <v>118</v>
      </c>
      <c r="K727" s="64" t="s">
        <v>133</v>
      </c>
      <c r="L727" s="80" t="s">
        <v>1186</v>
      </c>
      <c r="M727" s="63" t="s">
        <v>300</v>
      </c>
      <c r="N727" s="63" t="s">
        <v>336</v>
      </c>
      <c r="O727" s="63" t="s">
        <v>358</v>
      </c>
      <c r="P727" s="126" t="s">
        <v>12</v>
      </c>
      <c r="Q727" s="125">
        <v>0</v>
      </c>
      <c r="R727" s="125">
        <v>0</v>
      </c>
      <c r="S727" s="125">
        <v>0</v>
      </c>
      <c r="T727" s="125">
        <v>0.33329999999999999</v>
      </c>
      <c r="U727" s="125">
        <v>0</v>
      </c>
      <c r="V727" s="125">
        <v>0</v>
      </c>
      <c r="W727" s="125">
        <v>0</v>
      </c>
      <c r="X727" s="125">
        <v>0.33329999999999999</v>
      </c>
      <c r="Y727" s="125">
        <v>0</v>
      </c>
      <c r="Z727" s="125">
        <v>0</v>
      </c>
      <c r="AA727" s="125">
        <v>0</v>
      </c>
      <c r="AB727" s="125">
        <v>0.33339999999999997</v>
      </c>
      <c r="AC727" s="295">
        <f>SUM(Q727:AB727)</f>
        <v>1</v>
      </c>
      <c r="AD727" s="294">
        <f t="shared" si="2006"/>
        <v>0</v>
      </c>
      <c r="AE727" s="315">
        <f>SUM($Q$10:R727)</f>
        <v>55207.376383725037</v>
      </c>
      <c r="AF727" s="315">
        <f>SUM($Q$10:S727)</f>
        <v>94057.608394811934</v>
      </c>
      <c r="AG727" s="315" t="e">
        <f>SUM($Q$10:T727)</f>
        <v>#DIV/0!</v>
      </c>
      <c r="AH727" s="315" t="e">
        <f>SUM($Q$10:U727)</f>
        <v>#DIV/0!</v>
      </c>
      <c r="AI727" s="315" t="e">
        <f>SUM($Q$10:V727)</f>
        <v>#DIV/0!</v>
      </c>
      <c r="AJ727" s="315" t="e">
        <f>SUM($Q$10:W727)</f>
        <v>#DIV/0!</v>
      </c>
      <c r="AK727" s="315" t="e">
        <f>SUM($Q$10:X727)</f>
        <v>#DIV/0!</v>
      </c>
      <c r="AL727" s="315" t="e">
        <f>SUM($Q$10:Y727)</f>
        <v>#DIV/0!</v>
      </c>
      <c r="AM727" s="315" t="e">
        <f>SUM($Q$10:Z727)</f>
        <v>#DIV/0!</v>
      </c>
      <c r="AN727" s="315" t="e">
        <f>SUM($Q$10:AA727)</f>
        <v>#DIV/0!</v>
      </c>
      <c r="AO727" s="315" t="e">
        <f>SUM($Q$10:AB727)</f>
        <v>#DIV/0!</v>
      </c>
      <c r="AP727" s="63"/>
      <c r="AQ727" s="63"/>
      <c r="AR727" s="63"/>
      <c r="AS727" s="63"/>
      <c r="AT727" s="63"/>
      <c r="AU727" s="63"/>
      <c r="AV727" s="63"/>
      <c r="AW727" s="63"/>
      <c r="AX727" s="138"/>
      <c r="AY727" s="138"/>
      <c r="AZ727" s="138"/>
      <c r="BA727" s="138"/>
      <c r="BB727" s="138"/>
      <c r="BC727" s="138"/>
      <c r="BD727" s="138"/>
      <c r="BE727" s="138"/>
      <c r="BF727" s="138"/>
      <c r="BG727" s="138"/>
      <c r="BH727" s="138"/>
      <c r="BI727" s="138"/>
      <c r="BJ727" s="138"/>
      <c r="BK727" s="138"/>
      <c r="BL727" s="138"/>
      <c r="BM727" s="7"/>
      <c r="BN727" s="26"/>
    </row>
    <row r="728" spans="1:66" s="52" customFormat="1" ht="20.100000000000001" customHeight="1" x14ac:dyDescent="0.25">
      <c r="A728" s="39"/>
      <c r="B728" s="65"/>
      <c r="C728" s="138"/>
      <c r="D728" s="63"/>
      <c r="E728" s="63"/>
      <c r="F728" s="63"/>
      <c r="G728" s="62" t="s">
        <v>259</v>
      </c>
      <c r="H728" s="125"/>
      <c r="I728" s="64"/>
      <c r="J728" s="64"/>
      <c r="K728" s="64" t="s">
        <v>133</v>
      </c>
      <c r="L728" s="80" t="s">
        <v>1186</v>
      </c>
      <c r="M728" s="63" t="s">
        <v>300</v>
      </c>
      <c r="N728" s="63" t="s">
        <v>336</v>
      </c>
      <c r="O728" s="63" t="s">
        <v>358</v>
      </c>
      <c r="P728" s="126" t="s">
        <v>13</v>
      </c>
      <c r="Q728" s="125">
        <v>0</v>
      </c>
      <c r="R728" s="125">
        <v>0</v>
      </c>
      <c r="S728" s="125">
        <v>0</v>
      </c>
      <c r="T728" s="124"/>
      <c r="U728" s="124"/>
      <c r="V728" s="124"/>
      <c r="W728" s="124"/>
      <c r="X728" s="124"/>
      <c r="Y728" s="124"/>
      <c r="Z728" s="367"/>
      <c r="AA728" s="124"/>
      <c r="AB728" s="124"/>
      <c r="AC728" s="295">
        <f>SUM(Q728:AB728)</f>
        <v>0</v>
      </c>
      <c r="AD728" s="294">
        <f t="shared" si="2006"/>
        <v>0</v>
      </c>
      <c r="AE728" s="315">
        <f>SUM($Q$11:R728)</f>
        <v>55207.376383725037</v>
      </c>
      <c r="AF728" s="315">
        <f>SUM($Q$11:S728)</f>
        <v>94057.608394811934</v>
      </c>
      <c r="AG728" s="315" t="e">
        <f>SUM($Q$11:T728)</f>
        <v>#DIV/0!</v>
      </c>
      <c r="AH728" s="315" t="e">
        <f>SUM($Q$11:U728)</f>
        <v>#DIV/0!</v>
      </c>
      <c r="AI728" s="315" t="e">
        <f>SUM($Q$11:V728)</f>
        <v>#DIV/0!</v>
      </c>
      <c r="AJ728" s="315" t="e">
        <f>SUM($Q$11:W728)</f>
        <v>#DIV/0!</v>
      </c>
      <c r="AK728" s="315" t="e">
        <f>SUM($Q$11:X728)</f>
        <v>#DIV/0!</v>
      </c>
      <c r="AL728" s="315" t="e">
        <f>SUM($Q$11:Y728)</f>
        <v>#DIV/0!</v>
      </c>
      <c r="AM728" s="315" t="e">
        <f>SUM($Q$11:Z728)</f>
        <v>#DIV/0!</v>
      </c>
      <c r="AN728" s="315" t="e">
        <f>SUM($Q$11:AA728)</f>
        <v>#DIV/0!</v>
      </c>
      <c r="AO728" s="315" t="e">
        <f>SUM($Q$11:AB728)</f>
        <v>#DIV/0!</v>
      </c>
      <c r="AP728" s="63" t="s">
        <v>522</v>
      </c>
      <c r="AQ728" s="63" t="s">
        <v>721</v>
      </c>
      <c r="AR728" s="63" t="s">
        <v>522</v>
      </c>
      <c r="AS728" s="63" t="s">
        <v>721</v>
      </c>
      <c r="AT728" s="63" t="s">
        <v>522</v>
      </c>
      <c r="AU728" s="63" t="s">
        <v>721</v>
      </c>
      <c r="AV728" s="63"/>
      <c r="AW728" s="63"/>
      <c r="AX728" s="138"/>
      <c r="AY728" s="138"/>
      <c r="AZ728" s="138"/>
      <c r="BA728" s="138"/>
      <c r="BB728" s="138"/>
      <c r="BC728" s="138"/>
      <c r="BD728" s="138"/>
      <c r="BE728" s="138"/>
      <c r="BF728" s="138"/>
      <c r="BG728" s="138"/>
      <c r="BH728" s="138"/>
      <c r="BI728" s="138"/>
      <c r="BJ728" s="138"/>
      <c r="BK728" s="138"/>
      <c r="BL728" s="138"/>
      <c r="BM728" s="7"/>
    </row>
    <row r="729" spans="1:66" s="52" customFormat="1" ht="20.100000000000001" customHeight="1" x14ac:dyDescent="0.25">
      <c r="A729" s="39"/>
      <c r="B729" s="65"/>
      <c r="C729" s="138"/>
      <c r="D729" s="63"/>
      <c r="E729" s="63"/>
      <c r="F729" s="63"/>
      <c r="G729" s="62" t="s">
        <v>259</v>
      </c>
      <c r="H729" s="125"/>
      <c r="I729" s="64"/>
      <c r="J729" s="64"/>
      <c r="K729" s="64" t="s">
        <v>133</v>
      </c>
      <c r="L729" s="80" t="s">
        <v>1186</v>
      </c>
      <c r="M729" s="63" t="s">
        <v>300</v>
      </c>
      <c r="N729" s="63" t="s">
        <v>336</v>
      </c>
      <c r="O729" s="63" t="s">
        <v>358</v>
      </c>
      <c r="P729" s="126" t="s">
        <v>14</v>
      </c>
      <c r="Q729" s="278">
        <v>0</v>
      </c>
      <c r="R729" s="278">
        <v>0</v>
      </c>
      <c r="S729" s="278">
        <v>0</v>
      </c>
      <c r="T729" s="278">
        <f t="shared" ref="T729:AB729" si="2013">+T728/T727</f>
        <v>0</v>
      </c>
      <c r="U729" s="125">
        <v>0</v>
      </c>
      <c r="V729" s="125">
        <v>0</v>
      </c>
      <c r="W729" s="125">
        <v>0</v>
      </c>
      <c r="X729" s="125">
        <v>0</v>
      </c>
      <c r="Y729" s="125">
        <v>0</v>
      </c>
      <c r="Z729" s="125">
        <v>0</v>
      </c>
      <c r="AA729" s="125">
        <v>0</v>
      </c>
      <c r="AB729" s="278">
        <f t="shared" si="2013"/>
        <v>0</v>
      </c>
      <c r="AC729" s="317">
        <f>+AC728/AC727</f>
        <v>0</v>
      </c>
      <c r="AD729" s="294">
        <f t="shared" si="2006"/>
        <v>0</v>
      </c>
      <c r="AE729" s="315">
        <f>SUM($Q$10:R729)</f>
        <v>55207.376383725037</v>
      </c>
      <c r="AF729" s="315">
        <f>SUM($Q$10:S729)</f>
        <v>94057.608394811934</v>
      </c>
      <c r="AG729" s="315" t="e">
        <f>SUM($Q$10:T729)</f>
        <v>#DIV/0!</v>
      </c>
      <c r="AH729" s="315" t="e">
        <f>SUM($Q$10:U729)</f>
        <v>#DIV/0!</v>
      </c>
      <c r="AI729" s="315" t="e">
        <f>SUM($Q$10:V729)</f>
        <v>#DIV/0!</v>
      </c>
      <c r="AJ729" s="315" t="e">
        <f>SUM($Q$10:W729)</f>
        <v>#DIV/0!</v>
      </c>
      <c r="AK729" s="315" t="e">
        <f>SUM($Q$10:X729)</f>
        <v>#DIV/0!</v>
      </c>
      <c r="AL729" s="315" t="e">
        <f>SUM($Q$10:Y729)</f>
        <v>#DIV/0!</v>
      </c>
      <c r="AM729" s="315" t="e">
        <f>SUM($Q$10:Z729)</f>
        <v>#DIV/0!</v>
      </c>
      <c r="AN729" s="315" t="e">
        <f>SUM($Q$10:AA729)</f>
        <v>#DIV/0!</v>
      </c>
      <c r="AO729" s="315" t="e">
        <f>SUM($Q$10:AB729)</f>
        <v>#DIV/0!</v>
      </c>
      <c r="AP729" s="63"/>
      <c r="AQ729" s="63"/>
      <c r="AR729" s="63"/>
      <c r="AS729" s="63"/>
      <c r="AT729" s="63"/>
      <c r="AU729" s="63"/>
      <c r="AV729" s="63"/>
      <c r="AW729" s="63"/>
      <c r="AX729" s="138"/>
      <c r="AY729" s="138"/>
      <c r="AZ729" s="138"/>
      <c r="BA729" s="138"/>
      <c r="BB729" s="138"/>
      <c r="BC729" s="138"/>
      <c r="BD729" s="138"/>
      <c r="BE729" s="138"/>
      <c r="BF729" s="138"/>
      <c r="BG729" s="138"/>
      <c r="BH729" s="138"/>
      <c r="BI729" s="138"/>
      <c r="BJ729" s="138"/>
      <c r="BK729" s="138"/>
      <c r="BL729" s="138"/>
      <c r="BM729" s="7"/>
    </row>
    <row r="730" spans="1:66" ht="20.100000000000001" customHeight="1" x14ac:dyDescent="0.25">
      <c r="A730" s="39"/>
      <c r="B730" s="65" t="s">
        <v>100</v>
      </c>
      <c r="C730" s="138"/>
      <c r="D730" s="63">
        <f>+D727+1</f>
        <v>241</v>
      </c>
      <c r="E730" s="63">
        <v>59</v>
      </c>
      <c r="F730" s="63">
        <v>20</v>
      </c>
      <c r="G730" s="62" t="s">
        <v>260</v>
      </c>
      <c r="H730" s="125">
        <v>1</v>
      </c>
      <c r="I730" s="64" t="s">
        <v>45</v>
      </c>
      <c r="J730" s="64" t="s">
        <v>118</v>
      </c>
      <c r="K730" s="64" t="s">
        <v>133</v>
      </c>
      <c r="L730" s="80" t="s">
        <v>1186</v>
      </c>
      <c r="M730" s="63" t="s">
        <v>300</v>
      </c>
      <c r="N730" s="63" t="s">
        <v>336</v>
      </c>
      <c r="O730" s="63" t="s">
        <v>358</v>
      </c>
      <c r="P730" s="126" t="s">
        <v>12</v>
      </c>
      <c r="Q730" s="125">
        <v>0</v>
      </c>
      <c r="R730" s="125">
        <v>0</v>
      </c>
      <c r="S730" s="125">
        <v>0</v>
      </c>
      <c r="T730" s="125">
        <v>0</v>
      </c>
      <c r="U730" s="125">
        <v>0</v>
      </c>
      <c r="V730" s="125">
        <v>0</v>
      </c>
      <c r="W730" s="125">
        <v>0</v>
      </c>
      <c r="X730" s="125">
        <v>0</v>
      </c>
      <c r="Y730" s="125">
        <v>0</v>
      </c>
      <c r="Z730" s="129">
        <v>0</v>
      </c>
      <c r="AA730" s="125">
        <v>1</v>
      </c>
      <c r="AB730" s="125">
        <v>0</v>
      </c>
      <c r="AC730" s="295">
        <f>SUM(Q730:AB730)</f>
        <v>1</v>
      </c>
      <c r="AD730" s="294">
        <f t="shared" si="2006"/>
        <v>0</v>
      </c>
      <c r="AE730" s="315">
        <f>SUM($Q$10:R730)</f>
        <v>55207.376383725037</v>
      </c>
      <c r="AF730" s="315">
        <f>SUM($Q$10:S730)</f>
        <v>94057.608394811934</v>
      </c>
      <c r="AG730" s="315" t="e">
        <f>SUM($Q$10:T730)</f>
        <v>#DIV/0!</v>
      </c>
      <c r="AH730" s="315" t="e">
        <f>SUM($Q$10:U730)</f>
        <v>#DIV/0!</v>
      </c>
      <c r="AI730" s="315" t="e">
        <f>SUM($Q$10:V730)</f>
        <v>#DIV/0!</v>
      </c>
      <c r="AJ730" s="315" t="e">
        <f>SUM($Q$10:W730)</f>
        <v>#DIV/0!</v>
      </c>
      <c r="AK730" s="315" t="e">
        <f>SUM($Q$10:X730)</f>
        <v>#DIV/0!</v>
      </c>
      <c r="AL730" s="315" t="e">
        <f>SUM($Q$10:Y730)</f>
        <v>#DIV/0!</v>
      </c>
      <c r="AM730" s="315" t="e">
        <f>SUM($Q$10:Z730)</f>
        <v>#DIV/0!</v>
      </c>
      <c r="AN730" s="315" t="e">
        <f>SUM($Q$10:AA730)</f>
        <v>#DIV/0!</v>
      </c>
      <c r="AO730" s="315" t="e">
        <f>SUM($Q$10:AB730)</f>
        <v>#DIV/0!</v>
      </c>
      <c r="AP730" s="63"/>
      <c r="AQ730" s="63"/>
      <c r="AR730" s="63"/>
      <c r="AS730" s="63"/>
      <c r="AT730" s="63"/>
      <c r="AU730" s="63"/>
      <c r="AV730" s="63"/>
      <c r="AW730" s="63"/>
      <c r="AX730" s="138"/>
      <c r="AY730" s="138"/>
      <c r="AZ730" s="138"/>
      <c r="BA730" s="138"/>
      <c r="BB730" s="138"/>
      <c r="BC730" s="138"/>
      <c r="BD730" s="138"/>
      <c r="BE730" s="138"/>
      <c r="BF730" s="138"/>
      <c r="BG730" s="138"/>
      <c r="BH730" s="138"/>
      <c r="BI730" s="138"/>
      <c r="BJ730" s="138"/>
      <c r="BK730" s="138"/>
      <c r="BL730" s="138"/>
      <c r="BM730" s="7"/>
      <c r="BN730" s="26"/>
    </row>
    <row r="731" spans="1:66" s="52" customFormat="1" ht="20.100000000000001" customHeight="1" x14ac:dyDescent="0.25">
      <c r="A731" s="39"/>
      <c r="B731" s="65"/>
      <c r="C731" s="138"/>
      <c r="D731" s="63"/>
      <c r="E731" s="63"/>
      <c r="F731" s="63"/>
      <c r="G731" s="62" t="s">
        <v>260</v>
      </c>
      <c r="H731" s="125"/>
      <c r="I731" s="64"/>
      <c r="J731" s="64"/>
      <c r="K731" s="64" t="s">
        <v>133</v>
      </c>
      <c r="L731" s="80" t="s">
        <v>1186</v>
      </c>
      <c r="M731" s="63" t="s">
        <v>300</v>
      </c>
      <c r="N731" s="63" t="s">
        <v>336</v>
      </c>
      <c r="O731" s="63" t="s">
        <v>358</v>
      </c>
      <c r="P731" s="126" t="s">
        <v>13</v>
      </c>
      <c r="Q731" s="125">
        <v>0</v>
      </c>
      <c r="R731" s="125">
        <v>0</v>
      </c>
      <c r="S731" s="125">
        <v>0</v>
      </c>
      <c r="T731" s="124"/>
      <c r="U731" s="124"/>
      <c r="V731" s="124"/>
      <c r="W731" s="124"/>
      <c r="X731" s="124"/>
      <c r="Y731" s="124"/>
      <c r="Z731" s="367"/>
      <c r="AA731" s="124"/>
      <c r="AB731" s="124"/>
      <c r="AC731" s="295">
        <f>SUM(Q731:AB731)</f>
        <v>0</v>
      </c>
      <c r="AD731" s="294">
        <f t="shared" si="2006"/>
        <v>0</v>
      </c>
      <c r="AE731" s="315">
        <f>SUM($Q$11:R731)</f>
        <v>55207.376383725037</v>
      </c>
      <c r="AF731" s="315">
        <f>SUM($Q$11:S731)</f>
        <v>94057.608394811934</v>
      </c>
      <c r="AG731" s="315" t="e">
        <f>SUM($Q$11:T731)</f>
        <v>#DIV/0!</v>
      </c>
      <c r="AH731" s="315" t="e">
        <f>SUM($Q$11:U731)</f>
        <v>#DIV/0!</v>
      </c>
      <c r="AI731" s="315" t="e">
        <f>SUM($Q$11:V731)</f>
        <v>#DIV/0!</v>
      </c>
      <c r="AJ731" s="315" t="e">
        <f>SUM($Q$11:W731)</f>
        <v>#DIV/0!</v>
      </c>
      <c r="AK731" s="315" t="e">
        <f>SUM($Q$11:X731)</f>
        <v>#DIV/0!</v>
      </c>
      <c r="AL731" s="315" t="e">
        <f>SUM($Q$11:Y731)</f>
        <v>#DIV/0!</v>
      </c>
      <c r="AM731" s="315" t="e">
        <f>SUM($Q$11:Z731)</f>
        <v>#DIV/0!</v>
      </c>
      <c r="AN731" s="315" t="e">
        <f>SUM($Q$11:AA731)</f>
        <v>#DIV/0!</v>
      </c>
      <c r="AO731" s="315" t="e">
        <f>SUM($Q$11:AB731)</f>
        <v>#DIV/0!</v>
      </c>
      <c r="AP731" s="63" t="s">
        <v>522</v>
      </c>
      <c r="AQ731" s="63" t="s">
        <v>721</v>
      </c>
      <c r="AR731" s="63" t="s">
        <v>522</v>
      </c>
      <c r="AS731" s="63" t="s">
        <v>721</v>
      </c>
      <c r="AT731" s="63" t="s">
        <v>522</v>
      </c>
      <c r="AU731" s="63" t="s">
        <v>721</v>
      </c>
      <c r="AV731" s="63"/>
      <c r="AW731" s="63"/>
      <c r="AX731" s="138"/>
      <c r="AY731" s="138"/>
      <c r="AZ731" s="138"/>
      <c r="BA731" s="138"/>
      <c r="BB731" s="138"/>
      <c r="BC731" s="138"/>
      <c r="BD731" s="138"/>
      <c r="BE731" s="138"/>
      <c r="BF731" s="138"/>
      <c r="BG731" s="138"/>
      <c r="BH731" s="138"/>
      <c r="BI731" s="138"/>
      <c r="BJ731" s="138"/>
      <c r="BK731" s="138"/>
      <c r="BL731" s="138"/>
      <c r="BM731" s="7"/>
    </row>
    <row r="732" spans="1:66" s="52" customFormat="1" ht="20.100000000000001" customHeight="1" x14ac:dyDescent="0.25">
      <c r="A732" s="39"/>
      <c r="B732" s="65"/>
      <c r="C732" s="138"/>
      <c r="D732" s="63"/>
      <c r="E732" s="63"/>
      <c r="F732" s="63"/>
      <c r="G732" s="62" t="s">
        <v>260</v>
      </c>
      <c r="H732" s="125"/>
      <c r="I732" s="64"/>
      <c r="J732" s="64"/>
      <c r="K732" s="64" t="s">
        <v>133</v>
      </c>
      <c r="L732" s="80" t="s">
        <v>1186</v>
      </c>
      <c r="M732" s="63" t="s">
        <v>300</v>
      </c>
      <c r="N732" s="63" t="s">
        <v>336</v>
      </c>
      <c r="O732" s="63" t="s">
        <v>358</v>
      </c>
      <c r="P732" s="126" t="s">
        <v>14</v>
      </c>
      <c r="Q732" s="278">
        <v>0</v>
      </c>
      <c r="R732" s="278">
        <v>0</v>
      </c>
      <c r="S732" s="278">
        <v>0</v>
      </c>
      <c r="T732" s="125">
        <v>0</v>
      </c>
      <c r="U732" s="125">
        <v>0</v>
      </c>
      <c r="V732" s="125">
        <v>0</v>
      </c>
      <c r="W732" s="125">
        <v>0</v>
      </c>
      <c r="X732" s="125">
        <v>0</v>
      </c>
      <c r="Y732" s="125">
        <v>0</v>
      </c>
      <c r="Z732" s="125">
        <v>0</v>
      </c>
      <c r="AA732" s="125">
        <v>0</v>
      </c>
      <c r="AB732" s="125">
        <v>0</v>
      </c>
      <c r="AC732" s="317">
        <f>+AC731/AC730</f>
        <v>0</v>
      </c>
      <c r="AD732" s="294">
        <f t="shared" si="2006"/>
        <v>0</v>
      </c>
      <c r="AE732" s="315">
        <f>SUM($Q$10:R732)</f>
        <v>55207.376383725037</v>
      </c>
      <c r="AF732" s="315">
        <f>SUM($Q$10:S732)</f>
        <v>94057.608394811934</v>
      </c>
      <c r="AG732" s="315" t="e">
        <f>SUM($Q$10:T732)</f>
        <v>#DIV/0!</v>
      </c>
      <c r="AH732" s="315" t="e">
        <f>SUM($Q$10:U732)</f>
        <v>#DIV/0!</v>
      </c>
      <c r="AI732" s="315" t="e">
        <f>SUM($Q$10:V732)</f>
        <v>#DIV/0!</v>
      </c>
      <c r="AJ732" s="315" t="e">
        <f>SUM($Q$10:W732)</f>
        <v>#DIV/0!</v>
      </c>
      <c r="AK732" s="315" t="e">
        <f>SUM($Q$10:X732)</f>
        <v>#DIV/0!</v>
      </c>
      <c r="AL732" s="315" t="e">
        <f>SUM($Q$10:Y732)</f>
        <v>#DIV/0!</v>
      </c>
      <c r="AM732" s="315" t="e">
        <f>SUM($Q$10:Z732)</f>
        <v>#DIV/0!</v>
      </c>
      <c r="AN732" s="315" t="e">
        <f>SUM($Q$10:AA732)</f>
        <v>#DIV/0!</v>
      </c>
      <c r="AO732" s="315" t="e">
        <f>SUM($Q$10:AB732)</f>
        <v>#DIV/0!</v>
      </c>
      <c r="AP732" s="63"/>
      <c r="AQ732" s="63"/>
      <c r="AR732" s="63"/>
      <c r="AS732" s="63"/>
      <c r="AT732" s="63"/>
      <c r="AU732" s="63"/>
      <c r="AV732" s="63"/>
      <c r="AW732" s="63"/>
      <c r="AX732" s="138"/>
      <c r="AY732" s="138"/>
      <c r="AZ732" s="138"/>
      <c r="BA732" s="138"/>
      <c r="BB732" s="138"/>
      <c r="BC732" s="138"/>
      <c r="BD732" s="138"/>
      <c r="BE732" s="138"/>
      <c r="BF732" s="138"/>
      <c r="BG732" s="138"/>
      <c r="BH732" s="138"/>
      <c r="BI732" s="138"/>
      <c r="BJ732" s="138"/>
      <c r="BK732" s="138"/>
      <c r="BL732" s="138"/>
      <c r="BM732" s="7"/>
    </row>
    <row r="733" spans="1:66" ht="20.100000000000001" customHeight="1" x14ac:dyDescent="0.25">
      <c r="A733" s="39"/>
      <c r="B733" s="65" t="s">
        <v>100</v>
      </c>
      <c r="C733" s="138"/>
      <c r="D733" s="63">
        <f>+D730+1</f>
        <v>242</v>
      </c>
      <c r="E733" s="63">
        <v>60</v>
      </c>
      <c r="F733" s="63">
        <v>21</v>
      </c>
      <c r="G733" s="62" t="s">
        <v>261</v>
      </c>
      <c r="H733" s="125">
        <v>1</v>
      </c>
      <c r="I733" s="64" t="s">
        <v>53</v>
      </c>
      <c r="J733" s="64" t="s">
        <v>111</v>
      </c>
      <c r="K733" s="64" t="s">
        <v>133</v>
      </c>
      <c r="L733" s="80" t="s">
        <v>1186</v>
      </c>
      <c r="M733" s="63" t="s">
        <v>300</v>
      </c>
      <c r="N733" s="63" t="s">
        <v>336</v>
      </c>
      <c r="O733" s="63" t="s">
        <v>358</v>
      </c>
      <c r="P733" s="126" t="s">
        <v>12</v>
      </c>
      <c r="Q733" s="125">
        <v>0</v>
      </c>
      <c r="R733" s="125">
        <v>0</v>
      </c>
      <c r="S733" s="125">
        <v>0</v>
      </c>
      <c r="T733" s="125">
        <v>0</v>
      </c>
      <c r="U733" s="125">
        <v>1</v>
      </c>
      <c r="V733" s="125">
        <v>0</v>
      </c>
      <c r="W733" s="125">
        <v>0</v>
      </c>
      <c r="X733" s="125">
        <v>0</v>
      </c>
      <c r="Y733" s="125">
        <v>0</v>
      </c>
      <c r="Z733" s="129">
        <v>0</v>
      </c>
      <c r="AA733" s="125">
        <v>0</v>
      </c>
      <c r="AB733" s="125">
        <v>0</v>
      </c>
      <c r="AC733" s="295">
        <f>SUM(Q733:AB733)</f>
        <v>1</v>
      </c>
      <c r="AD733" s="294">
        <f t="shared" si="2006"/>
        <v>0</v>
      </c>
      <c r="AE733" s="315">
        <f>SUM($Q$10:R733)</f>
        <v>55207.376383725037</v>
      </c>
      <c r="AF733" s="315">
        <f>SUM($Q$10:S733)</f>
        <v>94057.608394811934</v>
      </c>
      <c r="AG733" s="315" t="e">
        <f>SUM($Q$10:T733)</f>
        <v>#DIV/0!</v>
      </c>
      <c r="AH733" s="315" t="e">
        <f>SUM($Q$10:U733)</f>
        <v>#DIV/0!</v>
      </c>
      <c r="AI733" s="315" t="e">
        <f>SUM($Q$10:V733)</f>
        <v>#DIV/0!</v>
      </c>
      <c r="AJ733" s="315" t="e">
        <f>SUM($Q$10:W733)</f>
        <v>#DIV/0!</v>
      </c>
      <c r="AK733" s="315" t="e">
        <f>SUM($Q$10:X733)</f>
        <v>#DIV/0!</v>
      </c>
      <c r="AL733" s="315" t="e">
        <f>SUM($Q$10:Y733)</f>
        <v>#DIV/0!</v>
      </c>
      <c r="AM733" s="315" t="e">
        <f>SUM($Q$10:Z733)</f>
        <v>#DIV/0!</v>
      </c>
      <c r="AN733" s="315" t="e">
        <f>SUM($Q$10:AA733)</f>
        <v>#DIV/0!</v>
      </c>
      <c r="AO733" s="315" t="e">
        <f>SUM($Q$10:AB733)</f>
        <v>#DIV/0!</v>
      </c>
      <c r="AP733" s="63"/>
      <c r="AQ733" s="63"/>
      <c r="AR733" s="63"/>
      <c r="AS733" s="63"/>
      <c r="AT733" s="63"/>
      <c r="AU733" s="63"/>
      <c r="AV733" s="63"/>
      <c r="AW733" s="63"/>
      <c r="AX733" s="138"/>
      <c r="AY733" s="138"/>
      <c r="AZ733" s="138"/>
      <c r="BA733" s="138"/>
      <c r="BB733" s="138"/>
      <c r="BC733" s="138"/>
      <c r="BD733" s="138"/>
      <c r="BE733" s="138"/>
      <c r="BF733" s="138"/>
      <c r="BG733" s="138"/>
      <c r="BH733" s="138"/>
      <c r="BI733" s="138"/>
      <c r="BJ733" s="138"/>
      <c r="BK733" s="138"/>
      <c r="BL733" s="138"/>
      <c r="BM733" s="7"/>
      <c r="BN733" s="26"/>
    </row>
    <row r="734" spans="1:66" s="52" customFormat="1" ht="20.100000000000001" customHeight="1" x14ac:dyDescent="0.25">
      <c r="A734" s="39"/>
      <c r="B734" s="65"/>
      <c r="C734" s="138"/>
      <c r="D734" s="63"/>
      <c r="E734" s="63"/>
      <c r="F734" s="63"/>
      <c r="G734" s="62" t="s">
        <v>261</v>
      </c>
      <c r="H734" s="125"/>
      <c r="I734" s="64"/>
      <c r="J734" s="64"/>
      <c r="K734" s="64" t="s">
        <v>133</v>
      </c>
      <c r="L734" s="80" t="s">
        <v>1186</v>
      </c>
      <c r="M734" s="63" t="s">
        <v>300</v>
      </c>
      <c r="N734" s="63" t="s">
        <v>336</v>
      </c>
      <c r="O734" s="63" t="s">
        <v>358</v>
      </c>
      <c r="P734" s="126" t="s">
        <v>13</v>
      </c>
      <c r="Q734" s="125">
        <v>0</v>
      </c>
      <c r="R734" s="125">
        <v>0</v>
      </c>
      <c r="S734" s="125">
        <v>0</v>
      </c>
      <c r="T734" s="124"/>
      <c r="U734" s="124"/>
      <c r="V734" s="124"/>
      <c r="W734" s="124"/>
      <c r="X734" s="124"/>
      <c r="Y734" s="124"/>
      <c r="Z734" s="367"/>
      <c r="AA734" s="124"/>
      <c r="AB734" s="124"/>
      <c r="AC734" s="295">
        <f>SUM(Q734:AB734)</f>
        <v>0</v>
      </c>
      <c r="AD734" s="294">
        <f t="shared" si="2006"/>
        <v>0</v>
      </c>
      <c r="AE734" s="315">
        <f>SUM($Q$11:R734)</f>
        <v>55207.376383725037</v>
      </c>
      <c r="AF734" s="315">
        <f>SUM($Q$11:S734)</f>
        <v>94057.608394811934</v>
      </c>
      <c r="AG734" s="315" t="e">
        <f>SUM($Q$11:T734)</f>
        <v>#DIV/0!</v>
      </c>
      <c r="AH734" s="315" t="e">
        <f>SUM($Q$11:U734)</f>
        <v>#DIV/0!</v>
      </c>
      <c r="AI734" s="315" t="e">
        <f>SUM($Q$11:V734)</f>
        <v>#DIV/0!</v>
      </c>
      <c r="AJ734" s="315" t="e">
        <f>SUM($Q$11:W734)</f>
        <v>#DIV/0!</v>
      </c>
      <c r="AK734" s="315" t="e">
        <f>SUM($Q$11:X734)</f>
        <v>#DIV/0!</v>
      </c>
      <c r="AL734" s="315" t="e">
        <f>SUM($Q$11:Y734)</f>
        <v>#DIV/0!</v>
      </c>
      <c r="AM734" s="315" t="e">
        <f>SUM($Q$11:Z734)</f>
        <v>#DIV/0!</v>
      </c>
      <c r="AN734" s="315" t="e">
        <f>SUM($Q$11:AA734)</f>
        <v>#DIV/0!</v>
      </c>
      <c r="AO734" s="315" t="e">
        <f>SUM($Q$11:AB734)</f>
        <v>#DIV/0!</v>
      </c>
      <c r="AP734" s="63" t="s">
        <v>522</v>
      </c>
      <c r="AQ734" s="63" t="s">
        <v>721</v>
      </c>
      <c r="AR734" s="63" t="s">
        <v>522</v>
      </c>
      <c r="AS734" s="63" t="s">
        <v>721</v>
      </c>
      <c r="AT734" s="63" t="s">
        <v>522</v>
      </c>
      <c r="AU734" s="63" t="s">
        <v>721</v>
      </c>
      <c r="AV734" s="63"/>
      <c r="AW734" s="63"/>
      <c r="AX734" s="138"/>
      <c r="AY734" s="138"/>
      <c r="AZ734" s="138"/>
      <c r="BA734" s="138"/>
      <c r="BB734" s="138"/>
      <c r="BC734" s="138"/>
      <c r="BD734" s="138"/>
      <c r="BE734" s="138"/>
      <c r="BF734" s="138"/>
      <c r="BG734" s="138"/>
      <c r="BH734" s="138"/>
      <c r="BI734" s="138"/>
      <c r="BJ734" s="138"/>
      <c r="BK734" s="138"/>
      <c r="BL734" s="138"/>
      <c r="BM734" s="7"/>
    </row>
    <row r="735" spans="1:66" s="52" customFormat="1" ht="20.100000000000001" customHeight="1" x14ac:dyDescent="0.25">
      <c r="A735" s="39"/>
      <c r="B735" s="65"/>
      <c r="C735" s="138"/>
      <c r="D735" s="63"/>
      <c r="E735" s="63"/>
      <c r="F735" s="63"/>
      <c r="G735" s="62" t="s">
        <v>261</v>
      </c>
      <c r="H735" s="125"/>
      <c r="I735" s="64"/>
      <c r="J735" s="64"/>
      <c r="K735" s="64" t="s">
        <v>133</v>
      </c>
      <c r="L735" s="80" t="s">
        <v>1186</v>
      </c>
      <c r="M735" s="63" t="s">
        <v>300</v>
      </c>
      <c r="N735" s="63" t="s">
        <v>336</v>
      </c>
      <c r="O735" s="63" t="s">
        <v>358</v>
      </c>
      <c r="P735" s="126" t="s">
        <v>14</v>
      </c>
      <c r="Q735" s="278">
        <v>0</v>
      </c>
      <c r="R735" s="278">
        <v>0</v>
      </c>
      <c r="S735" s="278">
        <v>0</v>
      </c>
      <c r="T735" s="125">
        <v>0</v>
      </c>
      <c r="U735" s="125">
        <v>0</v>
      </c>
      <c r="V735" s="125">
        <v>0</v>
      </c>
      <c r="W735" s="125">
        <v>0</v>
      </c>
      <c r="X735" s="125">
        <v>0</v>
      </c>
      <c r="Y735" s="125">
        <v>0</v>
      </c>
      <c r="Z735" s="125">
        <v>0</v>
      </c>
      <c r="AA735" s="125">
        <v>0</v>
      </c>
      <c r="AB735" s="125">
        <v>0</v>
      </c>
      <c r="AC735" s="317">
        <f>+AC734/AC733</f>
        <v>0</v>
      </c>
      <c r="AD735" s="294">
        <f t="shared" si="2006"/>
        <v>0</v>
      </c>
      <c r="AE735" s="315">
        <f>SUM($Q$10:R735)</f>
        <v>55207.376383725037</v>
      </c>
      <c r="AF735" s="315">
        <f>SUM($Q$10:S735)</f>
        <v>94057.608394811934</v>
      </c>
      <c r="AG735" s="315" t="e">
        <f>SUM($Q$10:T735)</f>
        <v>#DIV/0!</v>
      </c>
      <c r="AH735" s="315" t="e">
        <f>SUM($Q$10:U735)</f>
        <v>#DIV/0!</v>
      </c>
      <c r="AI735" s="315" t="e">
        <f>SUM($Q$10:V735)</f>
        <v>#DIV/0!</v>
      </c>
      <c r="AJ735" s="315" t="e">
        <f>SUM($Q$10:W735)</f>
        <v>#DIV/0!</v>
      </c>
      <c r="AK735" s="315" t="e">
        <f>SUM($Q$10:X735)</f>
        <v>#DIV/0!</v>
      </c>
      <c r="AL735" s="315" t="e">
        <f>SUM($Q$10:Y735)</f>
        <v>#DIV/0!</v>
      </c>
      <c r="AM735" s="315" t="e">
        <f>SUM($Q$10:Z735)</f>
        <v>#DIV/0!</v>
      </c>
      <c r="AN735" s="315" t="e">
        <f>SUM($Q$10:AA735)</f>
        <v>#DIV/0!</v>
      </c>
      <c r="AO735" s="315" t="e">
        <f>SUM($Q$10:AB735)</f>
        <v>#DIV/0!</v>
      </c>
      <c r="AP735" s="63"/>
      <c r="AQ735" s="63"/>
      <c r="AR735" s="63"/>
      <c r="AS735" s="63"/>
      <c r="AT735" s="63"/>
      <c r="AU735" s="63"/>
      <c r="AV735" s="63"/>
      <c r="AW735" s="63"/>
      <c r="AX735" s="138"/>
      <c r="AY735" s="138"/>
      <c r="AZ735" s="138"/>
      <c r="BA735" s="138"/>
      <c r="BB735" s="138"/>
      <c r="BC735" s="138"/>
      <c r="BD735" s="138"/>
      <c r="BE735" s="138"/>
      <c r="BF735" s="138"/>
      <c r="BG735" s="138"/>
      <c r="BH735" s="138"/>
      <c r="BI735" s="138"/>
      <c r="BJ735" s="138"/>
      <c r="BK735" s="138"/>
      <c r="BL735" s="138"/>
      <c r="BM735" s="7"/>
    </row>
    <row r="736" spans="1:66" ht="20.100000000000001" customHeight="1" x14ac:dyDescent="0.25">
      <c r="A736" s="39"/>
      <c r="B736" s="65" t="s">
        <v>100</v>
      </c>
      <c r="C736" s="138"/>
      <c r="D736" s="63">
        <f>+D733+1</f>
        <v>243</v>
      </c>
      <c r="E736" s="63">
        <v>61</v>
      </c>
      <c r="F736" s="63">
        <v>16</v>
      </c>
      <c r="G736" s="62" t="s">
        <v>262</v>
      </c>
      <c r="H736" s="125">
        <v>1</v>
      </c>
      <c r="I736" s="64" t="s">
        <v>53</v>
      </c>
      <c r="J736" s="64" t="s">
        <v>111</v>
      </c>
      <c r="K736" s="64" t="s">
        <v>133</v>
      </c>
      <c r="L736" s="80" t="s">
        <v>463</v>
      </c>
      <c r="M736" s="63" t="s">
        <v>297</v>
      </c>
      <c r="N736" s="63" t="s">
        <v>316</v>
      </c>
      <c r="O736" s="63" t="s">
        <v>372</v>
      </c>
      <c r="P736" s="126" t="s">
        <v>12</v>
      </c>
      <c r="Q736" s="262">
        <v>0</v>
      </c>
      <c r="R736" s="262">
        <v>0</v>
      </c>
      <c r="S736" s="262">
        <v>0</v>
      </c>
      <c r="T736" s="125"/>
      <c r="U736" s="125"/>
      <c r="V736" s="125">
        <v>0.5</v>
      </c>
      <c r="W736" s="125"/>
      <c r="X736" s="125"/>
      <c r="Y736" s="125"/>
      <c r="Z736" s="129">
        <v>0.5</v>
      </c>
      <c r="AA736" s="125"/>
      <c r="AB736" s="125"/>
      <c r="AC736" s="295">
        <f>SUM(Q736:AB736)</f>
        <v>1</v>
      </c>
      <c r="AD736" s="294">
        <f t="shared" si="2006"/>
        <v>0</v>
      </c>
      <c r="AE736" s="315">
        <f>SUM($Q$10:R736)</f>
        <v>55207.376383725037</v>
      </c>
      <c r="AF736" s="315">
        <f>SUM($Q$10:S736)</f>
        <v>94057.608394811934</v>
      </c>
      <c r="AG736" s="315" t="e">
        <f>SUM($Q$10:T736)</f>
        <v>#DIV/0!</v>
      </c>
      <c r="AH736" s="315" t="e">
        <f>SUM($Q$10:U736)</f>
        <v>#DIV/0!</v>
      </c>
      <c r="AI736" s="315" t="e">
        <f>SUM($Q$10:V736)</f>
        <v>#DIV/0!</v>
      </c>
      <c r="AJ736" s="315" t="e">
        <f>SUM($Q$10:W736)</f>
        <v>#DIV/0!</v>
      </c>
      <c r="AK736" s="315" t="e">
        <f>SUM($Q$10:X736)</f>
        <v>#DIV/0!</v>
      </c>
      <c r="AL736" s="315" t="e">
        <f>SUM($Q$10:Y736)</f>
        <v>#DIV/0!</v>
      </c>
      <c r="AM736" s="315" t="e">
        <f>SUM($Q$10:Z736)</f>
        <v>#DIV/0!</v>
      </c>
      <c r="AN736" s="315" t="e">
        <f>SUM($Q$10:AA736)</f>
        <v>#DIV/0!</v>
      </c>
      <c r="AO736" s="315" t="e">
        <f>SUM($Q$10:AB736)</f>
        <v>#DIV/0!</v>
      </c>
      <c r="AP736" s="63"/>
      <c r="AQ736" s="63"/>
      <c r="AR736" s="63"/>
      <c r="AS736" s="63"/>
      <c r="AT736" s="63"/>
      <c r="AU736" s="63"/>
      <c r="AV736" s="63"/>
      <c r="AW736" s="63"/>
      <c r="AX736" s="138"/>
      <c r="AY736" s="138"/>
      <c r="AZ736" s="138"/>
      <c r="BA736" s="138"/>
      <c r="BB736" s="138"/>
      <c r="BC736" s="138"/>
      <c r="BD736" s="138"/>
      <c r="BE736" s="138"/>
      <c r="BF736" s="138"/>
      <c r="BG736" s="138"/>
      <c r="BH736" s="138"/>
      <c r="BI736" s="138"/>
      <c r="BJ736" s="138"/>
      <c r="BK736" s="138"/>
      <c r="BL736" s="138"/>
      <c r="BM736" s="7"/>
      <c r="BN736" s="26"/>
    </row>
    <row r="737" spans="1:66" s="52" customFormat="1" ht="20.100000000000001" customHeight="1" x14ac:dyDescent="0.25">
      <c r="A737" s="39"/>
      <c r="B737" s="65"/>
      <c r="C737" s="138"/>
      <c r="D737" s="63"/>
      <c r="E737" s="63"/>
      <c r="F737" s="63"/>
      <c r="G737" s="62" t="s">
        <v>262</v>
      </c>
      <c r="H737" s="125"/>
      <c r="I737" s="64"/>
      <c r="J737" s="64"/>
      <c r="K737" s="64" t="s">
        <v>133</v>
      </c>
      <c r="L737" s="80" t="s">
        <v>606</v>
      </c>
      <c r="M737" s="63" t="s">
        <v>297</v>
      </c>
      <c r="N737" s="63" t="s">
        <v>316</v>
      </c>
      <c r="O737" s="63" t="s">
        <v>372</v>
      </c>
      <c r="P737" s="126" t="s">
        <v>13</v>
      </c>
      <c r="Q737" s="262">
        <v>0</v>
      </c>
      <c r="R737" s="262">
        <v>0</v>
      </c>
      <c r="S737" s="262">
        <v>0</v>
      </c>
      <c r="T737" s="124"/>
      <c r="U737" s="124"/>
      <c r="V737" s="124"/>
      <c r="W737" s="124"/>
      <c r="X737" s="124"/>
      <c r="Y737" s="124"/>
      <c r="Z737" s="367"/>
      <c r="AA737" s="124"/>
      <c r="AB737" s="124"/>
      <c r="AC737" s="295">
        <f>SUM(Q737:AB737)</f>
        <v>0</v>
      </c>
      <c r="AD737" s="294">
        <f t="shared" si="2006"/>
        <v>0</v>
      </c>
      <c r="AE737" s="315">
        <f>SUM($Q$11:R737)</f>
        <v>55207.376383725037</v>
      </c>
      <c r="AF737" s="315">
        <f>SUM($Q$11:S737)</f>
        <v>94057.608394811934</v>
      </c>
      <c r="AG737" s="315" t="e">
        <f>SUM($Q$11:T737)</f>
        <v>#DIV/0!</v>
      </c>
      <c r="AH737" s="315" t="e">
        <f>SUM($Q$11:U737)</f>
        <v>#DIV/0!</v>
      </c>
      <c r="AI737" s="315" t="e">
        <f>SUM($Q$11:V737)</f>
        <v>#DIV/0!</v>
      </c>
      <c r="AJ737" s="315" t="e">
        <f>SUM($Q$11:W737)</f>
        <v>#DIV/0!</v>
      </c>
      <c r="AK737" s="315" t="e">
        <f>SUM($Q$11:X737)</f>
        <v>#DIV/0!</v>
      </c>
      <c r="AL737" s="315" t="e">
        <f>SUM($Q$11:Y737)</f>
        <v>#DIV/0!</v>
      </c>
      <c r="AM737" s="315" t="e">
        <f>SUM($Q$11:Z737)</f>
        <v>#DIV/0!</v>
      </c>
      <c r="AN737" s="315" t="e">
        <f>SUM($Q$11:AA737)</f>
        <v>#DIV/0!</v>
      </c>
      <c r="AO737" s="315" t="e">
        <f>SUM($Q$11:AB737)</f>
        <v>#DIV/0!</v>
      </c>
      <c r="AP737" s="63"/>
      <c r="AQ737" s="63"/>
      <c r="AR737" s="63"/>
      <c r="AS737" s="63"/>
      <c r="AT737" s="63"/>
      <c r="AU737" s="63"/>
      <c r="AV737" s="63"/>
      <c r="AW737" s="63"/>
      <c r="AX737" s="138"/>
      <c r="AY737" s="138"/>
      <c r="AZ737" s="138"/>
      <c r="BA737" s="138"/>
      <c r="BB737" s="138"/>
      <c r="BC737" s="138"/>
      <c r="BD737" s="138"/>
      <c r="BE737" s="138"/>
      <c r="BF737" s="138"/>
      <c r="BG737" s="138"/>
      <c r="BH737" s="138"/>
      <c r="BI737" s="138"/>
      <c r="BJ737" s="138"/>
      <c r="BK737" s="138"/>
      <c r="BL737" s="138"/>
      <c r="BM737" s="7"/>
    </row>
    <row r="738" spans="1:66" s="52" customFormat="1" ht="20.100000000000001" customHeight="1" x14ac:dyDescent="0.25">
      <c r="A738" s="39"/>
      <c r="B738" s="65"/>
      <c r="C738" s="138"/>
      <c r="D738" s="63"/>
      <c r="E738" s="63"/>
      <c r="F738" s="63"/>
      <c r="G738" s="62" t="s">
        <v>262</v>
      </c>
      <c r="H738" s="125"/>
      <c r="I738" s="64"/>
      <c r="J738" s="64"/>
      <c r="K738" s="64" t="s">
        <v>133</v>
      </c>
      <c r="L738" s="80" t="s">
        <v>607</v>
      </c>
      <c r="M738" s="63" t="s">
        <v>297</v>
      </c>
      <c r="N738" s="63" t="s">
        <v>316</v>
      </c>
      <c r="O738" s="63" t="s">
        <v>372</v>
      </c>
      <c r="P738" s="126" t="s">
        <v>14</v>
      </c>
      <c r="Q738" s="278">
        <v>0</v>
      </c>
      <c r="R738" s="278">
        <v>0</v>
      </c>
      <c r="S738" s="278">
        <v>0</v>
      </c>
      <c r="T738" s="278" t="e">
        <f t="shared" ref="T738:AB738" si="2014">+T737/T736</f>
        <v>#DIV/0!</v>
      </c>
      <c r="U738" s="278" t="e">
        <f t="shared" si="2014"/>
        <v>#DIV/0!</v>
      </c>
      <c r="V738" s="278">
        <f t="shared" si="2014"/>
        <v>0</v>
      </c>
      <c r="W738" s="278" t="e">
        <f t="shared" si="2014"/>
        <v>#DIV/0!</v>
      </c>
      <c r="X738" s="278" t="e">
        <f t="shared" si="2014"/>
        <v>#DIV/0!</v>
      </c>
      <c r="Y738" s="278" t="e">
        <f t="shared" si="2014"/>
        <v>#DIV/0!</v>
      </c>
      <c r="Z738" s="278">
        <f t="shared" si="2014"/>
        <v>0</v>
      </c>
      <c r="AA738" s="278" t="e">
        <f t="shared" si="2014"/>
        <v>#DIV/0!</v>
      </c>
      <c r="AB738" s="278" t="e">
        <f t="shared" si="2014"/>
        <v>#DIV/0!</v>
      </c>
      <c r="AC738" s="278">
        <f>+AC737/AC736</f>
        <v>0</v>
      </c>
      <c r="AD738" s="294">
        <f t="shared" si="2006"/>
        <v>0</v>
      </c>
      <c r="AE738" s="315">
        <f>SUM($Q$10:R738)</f>
        <v>55207.376383725037</v>
      </c>
      <c r="AF738" s="315">
        <f>SUM($Q$10:S738)</f>
        <v>94057.608394811934</v>
      </c>
      <c r="AG738" s="315" t="e">
        <f>SUM($Q$10:T738)</f>
        <v>#DIV/0!</v>
      </c>
      <c r="AH738" s="315" t="e">
        <f>SUM($Q$10:U738)</f>
        <v>#DIV/0!</v>
      </c>
      <c r="AI738" s="315" t="e">
        <f>SUM($Q$10:V738)</f>
        <v>#DIV/0!</v>
      </c>
      <c r="AJ738" s="315" t="e">
        <f>SUM($Q$10:W738)</f>
        <v>#DIV/0!</v>
      </c>
      <c r="AK738" s="315" t="e">
        <f>SUM($Q$10:X738)</f>
        <v>#DIV/0!</v>
      </c>
      <c r="AL738" s="315" t="e">
        <f>SUM($Q$10:Y738)</f>
        <v>#DIV/0!</v>
      </c>
      <c r="AM738" s="315" t="e">
        <f>SUM($Q$10:Z738)</f>
        <v>#DIV/0!</v>
      </c>
      <c r="AN738" s="315" t="e">
        <f>SUM($Q$10:AA738)</f>
        <v>#DIV/0!</v>
      </c>
      <c r="AO738" s="315" t="e">
        <f>SUM($Q$10:AB738)</f>
        <v>#DIV/0!</v>
      </c>
      <c r="AP738" s="63"/>
      <c r="AQ738" s="63"/>
      <c r="AR738" s="63"/>
      <c r="AS738" s="63"/>
      <c r="AT738" s="63"/>
      <c r="AU738" s="63"/>
      <c r="AV738" s="63"/>
      <c r="AW738" s="63"/>
      <c r="AX738" s="138"/>
      <c r="AY738" s="138"/>
      <c r="AZ738" s="138"/>
      <c r="BA738" s="138"/>
      <c r="BB738" s="138"/>
      <c r="BC738" s="138"/>
      <c r="BD738" s="138"/>
      <c r="BE738" s="138"/>
      <c r="BF738" s="138"/>
      <c r="BG738" s="138"/>
      <c r="BH738" s="138"/>
      <c r="BI738" s="138"/>
      <c r="BJ738" s="138"/>
      <c r="BK738" s="138"/>
      <c r="BL738" s="138"/>
      <c r="BM738" s="7"/>
    </row>
    <row r="739" spans="1:66" ht="20.100000000000001" customHeight="1" x14ac:dyDescent="0.25">
      <c r="A739" s="39"/>
      <c r="B739" s="65" t="s">
        <v>100</v>
      </c>
      <c r="C739" s="138"/>
      <c r="D739" s="63">
        <f>+D736+1</f>
        <v>244</v>
      </c>
      <c r="E739" s="63">
        <v>62</v>
      </c>
      <c r="F739" s="63">
        <v>22</v>
      </c>
      <c r="G739" s="62" t="s">
        <v>263</v>
      </c>
      <c r="H739" s="74">
        <v>1</v>
      </c>
      <c r="I739" s="64" t="s">
        <v>53</v>
      </c>
      <c r="J739" s="64" t="s">
        <v>111</v>
      </c>
      <c r="K739" s="64" t="s">
        <v>133</v>
      </c>
      <c r="L739" s="80" t="s">
        <v>1186</v>
      </c>
      <c r="M739" s="63" t="s">
        <v>300</v>
      </c>
      <c r="N739" s="63" t="s">
        <v>336</v>
      </c>
      <c r="O739" s="63" t="s">
        <v>358</v>
      </c>
      <c r="P739" s="126" t="s">
        <v>12</v>
      </c>
      <c r="Q739" s="125">
        <v>0</v>
      </c>
      <c r="R739" s="125">
        <v>0</v>
      </c>
      <c r="S739" s="125">
        <v>0</v>
      </c>
      <c r="T739" s="125">
        <v>0</v>
      </c>
      <c r="U739" s="125">
        <v>0</v>
      </c>
      <c r="V739" s="125">
        <v>0</v>
      </c>
      <c r="W739" s="125">
        <v>0.5</v>
      </c>
      <c r="X739" s="125">
        <v>0.5</v>
      </c>
      <c r="Y739" s="125">
        <v>0</v>
      </c>
      <c r="Z739" s="129">
        <v>0</v>
      </c>
      <c r="AA739" s="125">
        <v>0</v>
      </c>
      <c r="AB739" s="125">
        <v>0</v>
      </c>
      <c r="AC739" s="295">
        <f>SUM(Q739:AB739)</f>
        <v>1</v>
      </c>
      <c r="AD739" s="294">
        <f t="shared" si="2006"/>
        <v>0</v>
      </c>
      <c r="AE739" s="315">
        <f>SUM($Q$10:R739)</f>
        <v>55207.376383725037</v>
      </c>
      <c r="AF739" s="315">
        <f>SUM($Q$10:S739)</f>
        <v>94057.608394811934</v>
      </c>
      <c r="AG739" s="315" t="e">
        <f>SUM($Q$10:T739)</f>
        <v>#DIV/0!</v>
      </c>
      <c r="AH739" s="315" t="e">
        <f>SUM($Q$10:U739)</f>
        <v>#DIV/0!</v>
      </c>
      <c r="AI739" s="315" t="e">
        <f>SUM($Q$10:V739)</f>
        <v>#DIV/0!</v>
      </c>
      <c r="AJ739" s="315" t="e">
        <f>SUM($Q$10:W739)</f>
        <v>#DIV/0!</v>
      </c>
      <c r="AK739" s="315" t="e">
        <f>SUM($Q$10:X739)</f>
        <v>#DIV/0!</v>
      </c>
      <c r="AL739" s="315" t="e">
        <f>SUM($Q$10:Y739)</f>
        <v>#DIV/0!</v>
      </c>
      <c r="AM739" s="315" t="e">
        <f>SUM($Q$10:Z739)</f>
        <v>#DIV/0!</v>
      </c>
      <c r="AN739" s="315" t="e">
        <f>SUM($Q$10:AA739)</f>
        <v>#DIV/0!</v>
      </c>
      <c r="AO739" s="315" t="e">
        <f>SUM($Q$10:AB739)</f>
        <v>#DIV/0!</v>
      </c>
      <c r="AP739" s="63"/>
      <c r="AQ739" s="63"/>
      <c r="AR739" s="63"/>
      <c r="AS739" s="63"/>
      <c r="AT739" s="63"/>
      <c r="AU739" s="63"/>
      <c r="AV739" s="63"/>
      <c r="AW739" s="63"/>
      <c r="AX739" s="138"/>
      <c r="AY739" s="138"/>
      <c r="AZ739" s="138"/>
      <c r="BA739" s="138"/>
      <c r="BB739" s="138"/>
      <c r="BC739" s="138"/>
      <c r="BD739" s="138"/>
      <c r="BE739" s="138"/>
      <c r="BF739" s="138"/>
      <c r="BG739" s="138"/>
      <c r="BH739" s="138"/>
      <c r="BI739" s="138"/>
      <c r="BJ739" s="138"/>
      <c r="BK739" s="138"/>
      <c r="BL739" s="138"/>
      <c r="BM739" s="7"/>
      <c r="BN739" s="26"/>
    </row>
    <row r="740" spans="1:66" s="52" customFormat="1" ht="20.100000000000001" customHeight="1" x14ac:dyDescent="0.25">
      <c r="A740" s="39"/>
      <c r="B740" s="65"/>
      <c r="C740" s="138"/>
      <c r="D740" s="63"/>
      <c r="E740" s="63"/>
      <c r="F740" s="63"/>
      <c r="G740" s="62" t="s">
        <v>263</v>
      </c>
      <c r="H740" s="74"/>
      <c r="I740" s="64"/>
      <c r="J740" s="64"/>
      <c r="K740" s="64" t="s">
        <v>133</v>
      </c>
      <c r="L740" s="80" t="s">
        <v>1186</v>
      </c>
      <c r="M740" s="63" t="s">
        <v>300</v>
      </c>
      <c r="N740" s="63" t="s">
        <v>336</v>
      </c>
      <c r="O740" s="63" t="s">
        <v>358</v>
      </c>
      <c r="P740" s="126" t="s">
        <v>13</v>
      </c>
      <c r="Q740" s="124">
        <v>0</v>
      </c>
      <c r="R740" s="124">
        <v>0</v>
      </c>
      <c r="S740" s="125">
        <v>0</v>
      </c>
      <c r="T740" s="124"/>
      <c r="U740" s="124"/>
      <c r="V740" s="124"/>
      <c r="W740" s="124"/>
      <c r="X740" s="124"/>
      <c r="Y740" s="124"/>
      <c r="Z740" s="367"/>
      <c r="AA740" s="124"/>
      <c r="AB740" s="124"/>
      <c r="AC740" s="296">
        <f>SUM(Q740:AB740)</f>
        <v>0</v>
      </c>
      <c r="AD740" s="294">
        <f t="shared" si="2006"/>
        <v>0</v>
      </c>
      <c r="AE740" s="315">
        <f>SUM($Q$11:R740)</f>
        <v>55207.376383725037</v>
      </c>
      <c r="AF740" s="315">
        <f>SUM($Q$11:S740)</f>
        <v>94057.608394811934</v>
      </c>
      <c r="AG740" s="315" t="e">
        <f>SUM($Q$11:T740)</f>
        <v>#DIV/0!</v>
      </c>
      <c r="AH740" s="315" t="e">
        <f>SUM($Q$11:U740)</f>
        <v>#DIV/0!</v>
      </c>
      <c r="AI740" s="315" t="e">
        <f>SUM($Q$11:V740)</f>
        <v>#DIV/0!</v>
      </c>
      <c r="AJ740" s="315" t="e">
        <f>SUM($Q$11:W740)</f>
        <v>#DIV/0!</v>
      </c>
      <c r="AK740" s="315" t="e">
        <f>SUM($Q$11:X740)</f>
        <v>#DIV/0!</v>
      </c>
      <c r="AL740" s="315" t="e">
        <f>SUM($Q$11:Y740)</f>
        <v>#DIV/0!</v>
      </c>
      <c r="AM740" s="315" t="e">
        <f>SUM($Q$11:Z740)</f>
        <v>#DIV/0!</v>
      </c>
      <c r="AN740" s="315" t="e">
        <f>SUM($Q$11:AA740)</f>
        <v>#DIV/0!</v>
      </c>
      <c r="AO740" s="315" t="e">
        <f>SUM($Q$11:AB740)</f>
        <v>#DIV/0!</v>
      </c>
      <c r="AP740" s="63" t="s">
        <v>522</v>
      </c>
      <c r="AQ740" s="63" t="s">
        <v>721</v>
      </c>
      <c r="AR740" s="63" t="s">
        <v>522</v>
      </c>
      <c r="AS740" s="63" t="s">
        <v>721</v>
      </c>
      <c r="AT740" s="63" t="s">
        <v>522</v>
      </c>
      <c r="AU740" s="63" t="s">
        <v>721</v>
      </c>
      <c r="AV740" s="63"/>
      <c r="AW740" s="63"/>
      <c r="AX740" s="138"/>
      <c r="AY740" s="138"/>
      <c r="AZ740" s="138"/>
      <c r="BA740" s="138"/>
      <c r="BB740" s="138"/>
      <c r="BC740" s="138"/>
      <c r="BD740" s="138"/>
      <c r="BE740" s="138"/>
      <c r="BF740" s="138"/>
      <c r="BG740" s="138"/>
      <c r="BH740" s="138"/>
      <c r="BI740" s="138"/>
      <c r="BJ740" s="138"/>
      <c r="BK740" s="138"/>
      <c r="BL740" s="138"/>
      <c r="BM740" s="7"/>
    </row>
    <row r="741" spans="1:66" s="52" customFormat="1" ht="20.100000000000001" customHeight="1" x14ac:dyDescent="0.25">
      <c r="A741" s="39"/>
      <c r="B741" s="65"/>
      <c r="C741" s="138"/>
      <c r="D741" s="63"/>
      <c r="E741" s="63"/>
      <c r="F741" s="63"/>
      <c r="G741" s="62" t="s">
        <v>263</v>
      </c>
      <c r="H741" s="74"/>
      <c r="I741" s="64"/>
      <c r="J741" s="64"/>
      <c r="K741" s="64" t="s">
        <v>133</v>
      </c>
      <c r="L741" s="80" t="s">
        <v>1186</v>
      </c>
      <c r="M741" s="63" t="s">
        <v>300</v>
      </c>
      <c r="N741" s="63" t="s">
        <v>336</v>
      </c>
      <c r="O741" s="63" t="s">
        <v>358</v>
      </c>
      <c r="P741" s="126" t="s">
        <v>14</v>
      </c>
      <c r="Q741" s="278">
        <v>0</v>
      </c>
      <c r="R741" s="278">
        <v>0</v>
      </c>
      <c r="S741" s="278">
        <v>0</v>
      </c>
      <c r="T741" s="125">
        <v>0</v>
      </c>
      <c r="U741" s="125">
        <v>0</v>
      </c>
      <c r="V741" s="125">
        <v>0</v>
      </c>
      <c r="W741" s="125">
        <v>0</v>
      </c>
      <c r="X741" s="125">
        <v>0</v>
      </c>
      <c r="Y741" s="125">
        <v>0</v>
      </c>
      <c r="Z741" s="125">
        <v>0</v>
      </c>
      <c r="AA741" s="125">
        <v>0</v>
      </c>
      <c r="AB741" s="125">
        <v>0</v>
      </c>
      <c r="AC741" s="278">
        <f>+AC740/AC739</f>
        <v>0</v>
      </c>
      <c r="AD741" s="294">
        <f t="shared" si="2006"/>
        <v>0</v>
      </c>
      <c r="AE741" s="315">
        <f>SUM($Q$10:R741)</f>
        <v>55207.376383725037</v>
      </c>
      <c r="AF741" s="315">
        <f>SUM($Q$10:S741)</f>
        <v>94057.608394811934</v>
      </c>
      <c r="AG741" s="315" t="e">
        <f>SUM($Q$10:T741)</f>
        <v>#DIV/0!</v>
      </c>
      <c r="AH741" s="315" t="e">
        <f>SUM($Q$10:U741)</f>
        <v>#DIV/0!</v>
      </c>
      <c r="AI741" s="315" t="e">
        <f>SUM($Q$10:V741)</f>
        <v>#DIV/0!</v>
      </c>
      <c r="AJ741" s="315" t="e">
        <f>SUM($Q$10:W741)</f>
        <v>#DIV/0!</v>
      </c>
      <c r="AK741" s="315" t="e">
        <f>SUM($Q$10:X741)</f>
        <v>#DIV/0!</v>
      </c>
      <c r="AL741" s="315" t="e">
        <f>SUM($Q$10:Y741)</f>
        <v>#DIV/0!</v>
      </c>
      <c r="AM741" s="315" t="e">
        <f>SUM($Q$10:Z741)</f>
        <v>#DIV/0!</v>
      </c>
      <c r="AN741" s="315" t="e">
        <f>SUM($Q$10:AA741)</f>
        <v>#DIV/0!</v>
      </c>
      <c r="AO741" s="315" t="e">
        <f>SUM($Q$10:AB741)</f>
        <v>#DIV/0!</v>
      </c>
      <c r="AP741" s="63"/>
      <c r="AQ741" s="63"/>
      <c r="AR741" s="63"/>
      <c r="AS741" s="63"/>
      <c r="AT741" s="63"/>
      <c r="AU741" s="63"/>
      <c r="AV741" s="63"/>
      <c r="AW741" s="63"/>
      <c r="AX741" s="138"/>
      <c r="AY741" s="138"/>
      <c r="AZ741" s="138"/>
      <c r="BA741" s="138"/>
      <c r="BB741" s="138"/>
      <c r="BC741" s="138"/>
      <c r="BD741" s="138"/>
      <c r="BE741" s="138"/>
      <c r="BF741" s="138"/>
      <c r="BG741" s="138"/>
      <c r="BH741" s="138"/>
      <c r="BI741" s="138"/>
      <c r="BJ741" s="138"/>
      <c r="BK741" s="138"/>
      <c r="BL741" s="138"/>
      <c r="BM741" s="7"/>
    </row>
    <row r="742" spans="1:66" ht="20.100000000000001" customHeight="1" x14ac:dyDescent="0.25">
      <c r="A742" s="39"/>
      <c r="B742" s="65" t="s">
        <v>100</v>
      </c>
      <c r="C742" s="138"/>
      <c r="D742" s="63">
        <f>+D739+1</f>
        <v>245</v>
      </c>
      <c r="E742" s="63">
        <v>63</v>
      </c>
      <c r="F742" s="63">
        <v>23</v>
      </c>
      <c r="G742" s="62" t="s">
        <v>264</v>
      </c>
      <c r="H742" s="125">
        <v>1</v>
      </c>
      <c r="I742" s="64" t="s">
        <v>53</v>
      </c>
      <c r="J742" s="64" t="s">
        <v>111</v>
      </c>
      <c r="K742" s="64" t="s">
        <v>133</v>
      </c>
      <c r="L742" s="80" t="s">
        <v>1186</v>
      </c>
      <c r="M742" s="63" t="s">
        <v>300</v>
      </c>
      <c r="N742" s="63" t="s">
        <v>336</v>
      </c>
      <c r="O742" s="63" t="s">
        <v>358</v>
      </c>
      <c r="P742" s="126" t="s">
        <v>12</v>
      </c>
      <c r="Q742" s="125">
        <v>0</v>
      </c>
      <c r="R742" s="125">
        <v>0</v>
      </c>
      <c r="S742" s="125">
        <v>0</v>
      </c>
      <c r="T742" s="125">
        <v>0</v>
      </c>
      <c r="U742" s="125">
        <v>0</v>
      </c>
      <c r="V742" s="125">
        <v>0</v>
      </c>
      <c r="W742" s="125">
        <v>0</v>
      </c>
      <c r="X742" s="125">
        <v>0</v>
      </c>
      <c r="Y742" s="125">
        <v>0</v>
      </c>
      <c r="Z742" s="129">
        <v>0</v>
      </c>
      <c r="AA742" s="125">
        <v>1</v>
      </c>
      <c r="AB742" s="125">
        <v>0</v>
      </c>
      <c r="AC742" s="295">
        <f>SUM(Q742:AB742)</f>
        <v>1</v>
      </c>
      <c r="AD742" s="294">
        <f t="shared" si="2006"/>
        <v>0</v>
      </c>
      <c r="AE742" s="315">
        <f>SUM($Q$10:R742)</f>
        <v>55207.376383725037</v>
      </c>
      <c r="AF742" s="315">
        <f>SUM($Q$10:S742)</f>
        <v>94057.608394811934</v>
      </c>
      <c r="AG742" s="315" t="e">
        <f>SUM($Q$10:T742)</f>
        <v>#DIV/0!</v>
      </c>
      <c r="AH742" s="315" t="e">
        <f>SUM($Q$10:U742)</f>
        <v>#DIV/0!</v>
      </c>
      <c r="AI742" s="315" t="e">
        <f>SUM($Q$10:V742)</f>
        <v>#DIV/0!</v>
      </c>
      <c r="AJ742" s="315" t="e">
        <f>SUM($Q$10:W742)</f>
        <v>#DIV/0!</v>
      </c>
      <c r="AK742" s="315" t="e">
        <f>SUM($Q$10:X742)</f>
        <v>#DIV/0!</v>
      </c>
      <c r="AL742" s="315" t="e">
        <f>SUM($Q$10:Y742)</f>
        <v>#DIV/0!</v>
      </c>
      <c r="AM742" s="315" t="e">
        <f>SUM($Q$10:Z742)</f>
        <v>#DIV/0!</v>
      </c>
      <c r="AN742" s="315" t="e">
        <f>SUM($Q$10:AA742)</f>
        <v>#DIV/0!</v>
      </c>
      <c r="AO742" s="315" t="e">
        <f>SUM($Q$10:AB742)</f>
        <v>#DIV/0!</v>
      </c>
      <c r="AP742" s="63"/>
      <c r="AQ742" s="63"/>
      <c r="AR742" s="63"/>
      <c r="AS742" s="63"/>
      <c r="AT742" s="63"/>
      <c r="AU742" s="63"/>
      <c r="AV742" s="63"/>
      <c r="AW742" s="63"/>
      <c r="AX742" s="138"/>
      <c r="AY742" s="138"/>
      <c r="AZ742" s="138"/>
      <c r="BA742" s="138"/>
      <c r="BB742" s="138"/>
      <c r="BC742" s="138"/>
      <c r="BD742" s="138"/>
      <c r="BE742" s="138"/>
      <c r="BF742" s="138"/>
      <c r="BG742" s="138"/>
      <c r="BH742" s="138"/>
      <c r="BI742" s="138"/>
      <c r="BJ742" s="138"/>
      <c r="BK742" s="138"/>
      <c r="BL742" s="138"/>
      <c r="BM742" s="7"/>
      <c r="BN742" s="26"/>
    </row>
    <row r="743" spans="1:66" s="52" customFormat="1" ht="20.100000000000001" customHeight="1" x14ac:dyDescent="0.25">
      <c r="A743" s="39"/>
      <c r="B743" s="65"/>
      <c r="C743" s="138"/>
      <c r="D743" s="63"/>
      <c r="E743" s="63"/>
      <c r="F743" s="63"/>
      <c r="G743" s="62" t="s">
        <v>264</v>
      </c>
      <c r="H743" s="125"/>
      <c r="I743" s="64"/>
      <c r="J743" s="64"/>
      <c r="K743" s="64" t="s">
        <v>133</v>
      </c>
      <c r="L743" s="80" t="s">
        <v>1186</v>
      </c>
      <c r="M743" s="63" t="s">
        <v>300</v>
      </c>
      <c r="N743" s="63" t="s">
        <v>336</v>
      </c>
      <c r="O743" s="63" t="s">
        <v>358</v>
      </c>
      <c r="P743" s="126" t="s">
        <v>13</v>
      </c>
      <c r="Q743" s="125">
        <v>0</v>
      </c>
      <c r="R743" s="125">
        <v>0</v>
      </c>
      <c r="S743" s="125">
        <v>0</v>
      </c>
      <c r="T743" s="124"/>
      <c r="U743" s="124"/>
      <c r="V743" s="124"/>
      <c r="W743" s="124"/>
      <c r="X743" s="124"/>
      <c r="Y743" s="124"/>
      <c r="Z743" s="367"/>
      <c r="AA743" s="124"/>
      <c r="AB743" s="124"/>
      <c r="AC743" s="295">
        <f>SUM(Q743:AB743)</f>
        <v>0</v>
      </c>
      <c r="AD743" s="294">
        <f t="shared" si="2006"/>
        <v>0</v>
      </c>
      <c r="AE743" s="315">
        <f>SUM($Q$11:R743)</f>
        <v>55207.376383725037</v>
      </c>
      <c r="AF743" s="315">
        <f>SUM($Q$11:S743)</f>
        <v>94057.608394811934</v>
      </c>
      <c r="AG743" s="315" t="e">
        <f>SUM($Q$11:T743)</f>
        <v>#DIV/0!</v>
      </c>
      <c r="AH743" s="315" t="e">
        <f>SUM($Q$11:U743)</f>
        <v>#DIV/0!</v>
      </c>
      <c r="AI743" s="315" t="e">
        <f>SUM($Q$11:V743)</f>
        <v>#DIV/0!</v>
      </c>
      <c r="AJ743" s="315" t="e">
        <f>SUM($Q$11:W743)</f>
        <v>#DIV/0!</v>
      </c>
      <c r="AK743" s="315" t="e">
        <f>SUM($Q$11:X743)</f>
        <v>#DIV/0!</v>
      </c>
      <c r="AL743" s="315" t="e">
        <f>SUM($Q$11:Y743)</f>
        <v>#DIV/0!</v>
      </c>
      <c r="AM743" s="315" t="e">
        <f>SUM($Q$11:Z743)</f>
        <v>#DIV/0!</v>
      </c>
      <c r="AN743" s="315" t="e">
        <f>SUM($Q$11:AA743)</f>
        <v>#DIV/0!</v>
      </c>
      <c r="AO743" s="315" t="e">
        <f>SUM($Q$11:AB743)</f>
        <v>#DIV/0!</v>
      </c>
      <c r="AP743" s="63" t="s">
        <v>522</v>
      </c>
      <c r="AQ743" s="63" t="s">
        <v>721</v>
      </c>
      <c r="AR743" s="63" t="s">
        <v>522</v>
      </c>
      <c r="AS743" s="63" t="s">
        <v>721</v>
      </c>
      <c r="AT743" s="63" t="s">
        <v>522</v>
      </c>
      <c r="AU743" s="63" t="s">
        <v>721</v>
      </c>
      <c r="AV743" s="63"/>
      <c r="AW743" s="63"/>
      <c r="AX743" s="138"/>
      <c r="AY743" s="138"/>
      <c r="AZ743" s="138"/>
      <c r="BA743" s="138"/>
      <c r="BB743" s="138"/>
      <c r="BC743" s="138"/>
      <c r="BD743" s="138"/>
      <c r="BE743" s="138"/>
      <c r="BF743" s="138"/>
      <c r="BG743" s="138"/>
      <c r="BH743" s="138"/>
      <c r="BI743" s="138"/>
      <c r="BJ743" s="138"/>
      <c r="BK743" s="138"/>
      <c r="BL743" s="138"/>
      <c r="BM743" s="7"/>
    </row>
    <row r="744" spans="1:66" s="52" customFormat="1" ht="20.100000000000001" customHeight="1" x14ac:dyDescent="0.25">
      <c r="A744" s="39"/>
      <c r="B744" s="65"/>
      <c r="C744" s="138"/>
      <c r="D744" s="63"/>
      <c r="E744" s="63"/>
      <c r="F744" s="63"/>
      <c r="G744" s="62" t="s">
        <v>264</v>
      </c>
      <c r="H744" s="125"/>
      <c r="I744" s="64"/>
      <c r="J744" s="64"/>
      <c r="K744" s="64" t="s">
        <v>133</v>
      </c>
      <c r="L744" s="80" t="s">
        <v>1186</v>
      </c>
      <c r="M744" s="63" t="s">
        <v>300</v>
      </c>
      <c r="N744" s="63" t="s">
        <v>336</v>
      </c>
      <c r="O744" s="63" t="s">
        <v>358</v>
      </c>
      <c r="P744" s="126" t="s">
        <v>14</v>
      </c>
      <c r="Q744" s="278">
        <v>0</v>
      </c>
      <c r="R744" s="278">
        <v>0</v>
      </c>
      <c r="S744" s="278">
        <v>0</v>
      </c>
      <c r="T744" s="125">
        <v>0</v>
      </c>
      <c r="U744" s="125">
        <v>0</v>
      </c>
      <c r="V744" s="125">
        <v>0</v>
      </c>
      <c r="W744" s="125">
        <v>0</v>
      </c>
      <c r="X744" s="125">
        <v>0</v>
      </c>
      <c r="Y744" s="125">
        <v>0</v>
      </c>
      <c r="Z744" s="125">
        <v>0</v>
      </c>
      <c r="AA744" s="125">
        <v>0</v>
      </c>
      <c r="AB744" s="125">
        <v>0</v>
      </c>
      <c r="AC744" s="317">
        <f>+AC743/AC742</f>
        <v>0</v>
      </c>
      <c r="AD744" s="294">
        <f t="shared" si="2006"/>
        <v>0</v>
      </c>
      <c r="AE744" s="315">
        <f>SUM($Q$10:R744)</f>
        <v>55207.376383725037</v>
      </c>
      <c r="AF744" s="315">
        <f>SUM($Q$10:S744)</f>
        <v>94057.608394811934</v>
      </c>
      <c r="AG744" s="315" t="e">
        <f>SUM($Q$10:T744)</f>
        <v>#DIV/0!</v>
      </c>
      <c r="AH744" s="315" t="e">
        <f>SUM($Q$10:U744)</f>
        <v>#DIV/0!</v>
      </c>
      <c r="AI744" s="315" t="e">
        <f>SUM($Q$10:V744)</f>
        <v>#DIV/0!</v>
      </c>
      <c r="AJ744" s="315" t="e">
        <f>SUM($Q$10:W744)</f>
        <v>#DIV/0!</v>
      </c>
      <c r="AK744" s="315" t="e">
        <f>SUM($Q$10:X744)</f>
        <v>#DIV/0!</v>
      </c>
      <c r="AL744" s="315" t="e">
        <f>SUM($Q$10:Y744)</f>
        <v>#DIV/0!</v>
      </c>
      <c r="AM744" s="315" t="e">
        <f>SUM($Q$10:Z744)</f>
        <v>#DIV/0!</v>
      </c>
      <c r="AN744" s="315" t="e">
        <f>SUM($Q$10:AA744)</f>
        <v>#DIV/0!</v>
      </c>
      <c r="AO744" s="315" t="e">
        <f>SUM($Q$10:AB744)</f>
        <v>#DIV/0!</v>
      </c>
      <c r="AP744" s="63"/>
      <c r="AQ744" s="63"/>
      <c r="AR744" s="63"/>
      <c r="AS744" s="63"/>
      <c r="AT744" s="63"/>
      <c r="AU744" s="63"/>
      <c r="AV744" s="63"/>
      <c r="AW744" s="63"/>
      <c r="AX744" s="138"/>
      <c r="AY744" s="138"/>
      <c r="AZ744" s="138"/>
      <c r="BA744" s="138"/>
      <c r="BB744" s="138"/>
      <c r="BC744" s="138"/>
      <c r="BD744" s="138"/>
      <c r="BE744" s="138"/>
      <c r="BF744" s="138"/>
      <c r="BG744" s="138"/>
      <c r="BH744" s="138"/>
      <c r="BI744" s="138"/>
      <c r="BJ744" s="138"/>
      <c r="BK744" s="138"/>
      <c r="BL744" s="138"/>
      <c r="BM744" s="7"/>
    </row>
    <row r="745" spans="1:66" ht="20.100000000000001" customHeight="1" x14ac:dyDescent="0.25">
      <c r="A745" s="39"/>
      <c r="B745" s="65" t="s">
        <v>100</v>
      </c>
      <c r="C745" s="138"/>
      <c r="D745" s="63">
        <f>+D742+1</f>
        <v>246</v>
      </c>
      <c r="E745" s="63">
        <v>64</v>
      </c>
      <c r="F745" s="63">
        <v>24</v>
      </c>
      <c r="G745" s="62" t="s">
        <v>265</v>
      </c>
      <c r="H745" s="125">
        <v>1</v>
      </c>
      <c r="I745" s="64" t="s">
        <v>53</v>
      </c>
      <c r="J745" s="64" t="s">
        <v>111</v>
      </c>
      <c r="K745" s="64" t="s">
        <v>133</v>
      </c>
      <c r="L745" s="80" t="s">
        <v>1186</v>
      </c>
      <c r="M745" s="63" t="s">
        <v>300</v>
      </c>
      <c r="N745" s="63" t="s">
        <v>336</v>
      </c>
      <c r="O745" s="63" t="s">
        <v>358</v>
      </c>
      <c r="P745" s="126" t="s">
        <v>12</v>
      </c>
      <c r="Q745" s="125">
        <v>0</v>
      </c>
      <c r="R745" s="125">
        <v>0</v>
      </c>
      <c r="S745" s="125">
        <v>0</v>
      </c>
      <c r="T745" s="125">
        <v>0.33329999999999999</v>
      </c>
      <c r="U745" s="125">
        <v>0</v>
      </c>
      <c r="V745" s="125">
        <v>0</v>
      </c>
      <c r="W745" s="125">
        <v>0</v>
      </c>
      <c r="X745" s="125">
        <v>0.33329999999999999</v>
      </c>
      <c r="Y745" s="125">
        <v>0</v>
      </c>
      <c r="Z745" s="125">
        <v>0</v>
      </c>
      <c r="AA745" s="125">
        <v>0</v>
      </c>
      <c r="AB745" s="125">
        <v>0.33339999999999997</v>
      </c>
      <c r="AC745" s="295">
        <f>SUM(Q745:AB745)</f>
        <v>1</v>
      </c>
      <c r="AD745" s="294">
        <f t="shared" si="2006"/>
        <v>0</v>
      </c>
      <c r="AE745" s="315">
        <f>SUM($Q$10:R745)</f>
        <v>55207.376383725037</v>
      </c>
      <c r="AF745" s="315">
        <f>SUM($Q$10:S745)</f>
        <v>94057.608394811934</v>
      </c>
      <c r="AG745" s="315" t="e">
        <f>SUM($Q$10:T745)</f>
        <v>#DIV/0!</v>
      </c>
      <c r="AH745" s="315" t="e">
        <f>SUM($Q$10:U745)</f>
        <v>#DIV/0!</v>
      </c>
      <c r="AI745" s="315" t="e">
        <f>SUM($Q$10:V745)</f>
        <v>#DIV/0!</v>
      </c>
      <c r="AJ745" s="315" t="e">
        <f>SUM($Q$10:W745)</f>
        <v>#DIV/0!</v>
      </c>
      <c r="AK745" s="315" t="e">
        <f>SUM($Q$10:X745)</f>
        <v>#DIV/0!</v>
      </c>
      <c r="AL745" s="315" t="e">
        <f>SUM($Q$10:Y745)</f>
        <v>#DIV/0!</v>
      </c>
      <c r="AM745" s="315" t="e">
        <f>SUM($Q$10:Z745)</f>
        <v>#DIV/0!</v>
      </c>
      <c r="AN745" s="315" t="e">
        <f>SUM($Q$10:AA745)</f>
        <v>#DIV/0!</v>
      </c>
      <c r="AO745" s="315" t="e">
        <f>SUM($Q$10:AB745)</f>
        <v>#DIV/0!</v>
      </c>
      <c r="AP745" s="63"/>
      <c r="AQ745" s="63"/>
      <c r="AR745" s="63"/>
      <c r="AS745" s="63"/>
      <c r="AT745" s="63"/>
      <c r="AU745" s="63"/>
      <c r="AV745" s="63"/>
      <c r="AW745" s="63"/>
      <c r="AX745" s="138"/>
      <c r="AY745" s="138"/>
      <c r="AZ745" s="138"/>
      <c r="BA745" s="138"/>
      <c r="BB745" s="138"/>
      <c r="BC745" s="138"/>
      <c r="BD745" s="138"/>
      <c r="BE745" s="138"/>
      <c r="BF745" s="138"/>
      <c r="BG745" s="138"/>
      <c r="BH745" s="138"/>
      <c r="BI745" s="138"/>
      <c r="BJ745" s="138"/>
      <c r="BK745" s="138"/>
      <c r="BL745" s="138"/>
      <c r="BM745" s="7"/>
      <c r="BN745" s="26"/>
    </row>
    <row r="746" spans="1:66" s="52" customFormat="1" ht="20.100000000000001" customHeight="1" x14ac:dyDescent="0.25">
      <c r="A746" s="39"/>
      <c r="B746" s="65"/>
      <c r="C746" s="138"/>
      <c r="D746" s="63"/>
      <c r="E746" s="63"/>
      <c r="F746" s="63"/>
      <c r="G746" s="62" t="s">
        <v>265</v>
      </c>
      <c r="H746" s="125"/>
      <c r="I746" s="64"/>
      <c r="J746" s="64"/>
      <c r="K746" s="64" t="s">
        <v>133</v>
      </c>
      <c r="L746" s="80" t="s">
        <v>1186</v>
      </c>
      <c r="M746" s="63" t="s">
        <v>300</v>
      </c>
      <c r="N746" s="63" t="s">
        <v>336</v>
      </c>
      <c r="O746" s="63" t="s">
        <v>358</v>
      </c>
      <c r="P746" s="126" t="s">
        <v>13</v>
      </c>
      <c r="Q746" s="125">
        <v>0</v>
      </c>
      <c r="R746" s="125">
        <v>0</v>
      </c>
      <c r="S746" s="125">
        <v>0</v>
      </c>
      <c r="T746" s="124"/>
      <c r="U746" s="124"/>
      <c r="V746" s="124"/>
      <c r="W746" s="124"/>
      <c r="X746" s="124"/>
      <c r="Y746" s="124"/>
      <c r="Z746" s="367"/>
      <c r="AA746" s="124"/>
      <c r="AB746" s="124"/>
      <c r="AC746" s="295">
        <f>SUM(Q746:AB746)</f>
        <v>0</v>
      </c>
      <c r="AD746" s="294">
        <f t="shared" si="2006"/>
        <v>0</v>
      </c>
      <c r="AE746" s="315">
        <f>SUM($Q$11:R746)</f>
        <v>55207.376383725037</v>
      </c>
      <c r="AF746" s="315">
        <f>SUM($Q$11:S746)</f>
        <v>94057.608394811934</v>
      </c>
      <c r="AG746" s="315" t="e">
        <f>SUM($Q$11:T746)</f>
        <v>#DIV/0!</v>
      </c>
      <c r="AH746" s="315" t="e">
        <f>SUM($Q$11:U746)</f>
        <v>#DIV/0!</v>
      </c>
      <c r="AI746" s="315" t="e">
        <f>SUM($Q$11:V746)</f>
        <v>#DIV/0!</v>
      </c>
      <c r="AJ746" s="315" t="e">
        <f>SUM($Q$11:W746)</f>
        <v>#DIV/0!</v>
      </c>
      <c r="AK746" s="315" t="e">
        <f>SUM($Q$11:X746)</f>
        <v>#DIV/0!</v>
      </c>
      <c r="AL746" s="315" t="e">
        <f>SUM($Q$11:Y746)</f>
        <v>#DIV/0!</v>
      </c>
      <c r="AM746" s="315" t="e">
        <f>SUM($Q$11:Z746)</f>
        <v>#DIV/0!</v>
      </c>
      <c r="AN746" s="315" t="e">
        <f>SUM($Q$11:AA746)</f>
        <v>#DIV/0!</v>
      </c>
      <c r="AO746" s="315" t="e">
        <f>SUM($Q$11:AB746)</f>
        <v>#DIV/0!</v>
      </c>
      <c r="AP746" s="63" t="s">
        <v>522</v>
      </c>
      <c r="AQ746" s="63" t="s">
        <v>721</v>
      </c>
      <c r="AR746" s="63" t="s">
        <v>522</v>
      </c>
      <c r="AS746" s="63" t="s">
        <v>721</v>
      </c>
      <c r="AT746" s="63" t="s">
        <v>522</v>
      </c>
      <c r="AU746" s="63" t="s">
        <v>721</v>
      </c>
      <c r="AV746" s="63"/>
      <c r="AW746" s="63"/>
      <c r="AX746" s="138"/>
      <c r="AY746" s="138"/>
      <c r="AZ746" s="138"/>
      <c r="BA746" s="138"/>
      <c r="BB746" s="138"/>
      <c r="BC746" s="138"/>
      <c r="BD746" s="138"/>
      <c r="BE746" s="138"/>
      <c r="BF746" s="138"/>
      <c r="BG746" s="138"/>
      <c r="BH746" s="138"/>
      <c r="BI746" s="138"/>
      <c r="BJ746" s="138"/>
      <c r="BK746" s="138"/>
      <c r="BL746" s="138"/>
      <c r="BM746" s="7"/>
    </row>
    <row r="747" spans="1:66" s="52" customFormat="1" ht="20.100000000000001" customHeight="1" x14ac:dyDescent="0.25">
      <c r="A747" s="39"/>
      <c r="B747" s="65"/>
      <c r="C747" s="138"/>
      <c r="D747" s="63"/>
      <c r="E747" s="63"/>
      <c r="F747" s="63"/>
      <c r="G747" s="62" t="s">
        <v>265</v>
      </c>
      <c r="H747" s="125"/>
      <c r="I747" s="64"/>
      <c r="J747" s="64"/>
      <c r="K747" s="64" t="s">
        <v>133</v>
      </c>
      <c r="L747" s="80" t="s">
        <v>1186</v>
      </c>
      <c r="M747" s="63" t="s">
        <v>300</v>
      </c>
      <c r="N747" s="63" t="s">
        <v>336</v>
      </c>
      <c r="O747" s="63" t="s">
        <v>358</v>
      </c>
      <c r="P747" s="126" t="s">
        <v>14</v>
      </c>
      <c r="Q747" s="278">
        <v>0</v>
      </c>
      <c r="R747" s="278">
        <v>0</v>
      </c>
      <c r="S747" s="278">
        <v>0</v>
      </c>
      <c r="T747" s="317">
        <f t="shared" ref="T747:AB747" si="2015">+T746/T745</f>
        <v>0</v>
      </c>
      <c r="U747" s="125">
        <v>0</v>
      </c>
      <c r="V747" s="125">
        <v>0</v>
      </c>
      <c r="W747" s="125">
        <v>0</v>
      </c>
      <c r="X747" s="125">
        <v>0</v>
      </c>
      <c r="Y747" s="125">
        <v>0</v>
      </c>
      <c r="Z747" s="125">
        <v>0</v>
      </c>
      <c r="AA747" s="125">
        <v>0</v>
      </c>
      <c r="AB747" s="278">
        <f t="shared" si="2015"/>
        <v>0</v>
      </c>
      <c r="AC747" s="317">
        <f>+AC746/AC745</f>
        <v>0</v>
      </c>
      <c r="AD747" s="294">
        <f t="shared" si="2006"/>
        <v>0</v>
      </c>
      <c r="AE747" s="315">
        <f>SUM($Q$10:R747)</f>
        <v>55207.376383725037</v>
      </c>
      <c r="AF747" s="315">
        <f>SUM($Q$10:S747)</f>
        <v>94057.608394811934</v>
      </c>
      <c r="AG747" s="315" t="e">
        <f>SUM($Q$10:T747)</f>
        <v>#DIV/0!</v>
      </c>
      <c r="AH747" s="315" t="e">
        <f>SUM($Q$10:U747)</f>
        <v>#DIV/0!</v>
      </c>
      <c r="AI747" s="315" t="e">
        <f>SUM($Q$10:V747)</f>
        <v>#DIV/0!</v>
      </c>
      <c r="AJ747" s="315" t="e">
        <f>SUM($Q$10:W747)</f>
        <v>#DIV/0!</v>
      </c>
      <c r="AK747" s="315" t="e">
        <f>SUM($Q$10:X747)</f>
        <v>#DIV/0!</v>
      </c>
      <c r="AL747" s="315" t="e">
        <f>SUM($Q$10:Y747)</f>
        <v>#DIV/0!</v>
      </c>
      <c r="AM747" s="315" t="e">
        <f>SUM($Q$10:Z747)</f>
        <v>#DIV/0!</v>
      </c>
      <c r="AN747" s="315" t="e">
        <f>SUM($Q$10:AA747)</f>
        <v>#DIV/0!</v>
      </c>
      <c r="AO747" s="315" t="e">
        <f>SUM($Q$10:AB747)</f>
        <v>#DIV/0!</v>
      </c>
      <c r="AP747" s="63"/>
      <c r="AQ747" s="63"/>
      <c r="AR747" s="63"/>
      <c r="AS747" s="63"/>
      <c r="AT747" s="63"/>
      <c r="AU747" s="63"/>
      <c r="AV747" s="63"/>
      <c r="AW747" s="63"/>
      <c r="AX747" s="138"/>
      <c r="AY747" s="138"/>
      <c r="AZ747" s="138"/>
      <c r="BA747" s="138"/>
      <c r="BB747" s="138"/>
      <c r="BC747" s="138"/>
      <c r="BD747" s="138"/>
      <c r="BE747" s="138"/>
      <c r="BF747" s="138"/>
      <c r="BG747" s="138"/>
      <c r="BH747" s="138"/>
      <c r="BI747" s="138"/>
      <c r="BJ747" s="138"/>
      <c r="BK747" s="138"/>
      <c r="BL747" s="138"/>
      <c r="BM747" s="7"/>
    </row>
    <row r="748" spans="1:66" ht="20.100000000000001" customHeight="1" x14ac:dyDescent="0.25">
      <c r="A748" s="39"/>
      <c r="B748" s="65" t="s">
        <v>100</v>
      </c>
      <c r="C748" s="138"/>
      <c r="D748" s="63">
        <f>+D745+1</f>
        <v>247</v>
      </c>
      <c r="E748" s="63">
        <v>65</v>
      </c>
      <c r="F748" s="63">
        <v>25</v>
      </c>
      <c r="G748" s="62" t="s">
        <v>266</v>
      </c>
      <c r="H748" s="125">
        <v>1</v>
      </c>
      <c r="I748" s="64" t="s">
        <v>53</v>
      </c>
      <c r="J748" s="64" t="s">
        <v>111</v>
      </c>
      <c r="K748" s="64" t="s">
        <v>133</v>
      </c>
      <c r="L748" s="80" t="s">
        <v>1186</v>
      </c>
      <c r="M748" s="63" t="s">
        <v>300</v>
      </c>
      <c r="N748" s="63" t="s">
        <v>336</v>
      </c>
      <c r="O748" s="63" t="s">
        <v>358</v>
      </c>
      <c r="P748" s="126" t="s">
        <v>12</v>
      </c>
      <c r="Q748" s="125">
        <v>0</v>
      </c>
      <c r="R748" s="125">
        <v>0</v>
      </c>
      <c r="S748" s="125">
        <v>0</v>
      </c>
      <c r="T748" s="125">
        <v>0.33329999999999999</v>
      </c>
      <c r="U748" s="125">
        <v>0</v>
      </c>
      <c r="V748" s="125">
        <v>0</v>
      </c>
      <c r="W748" s="125">
        <v>0</v>
      </c>
      <c r="X748" s="125">
        <v>0.33329999999999999</v>
      </c>
      <c r="Y748" s="125">
        <v>0</v>
      </c>
      <c r="Z748" s="125">
        <v>0</v>
      </c>
      <c r="AA748" s="125">
        <v>0</v>
      </c>
      <c r="AB748" s="125">
        <v>0.33339999999999997</v>
      </c>
      <c r="AC748" s="295">
        <f>SUM(Q748:AB748)</f>
        <v>1</v>
      </c>
      <c r="AD748" s="294">
        <f t="shared" si="2006"/>
        <v>0</v>
      </c>
      <c r="AE748" s="315">
        <f>SUM($Q$10:R748)</f>
        <v>55207.376383725037</v>
      </c>
      <c r="AF748" s="315">
        <f>SUM($Q$10:S748)</f>
        <v>94057.608394811934</v>
      </c>
      <c r="AG748" s="315" t="e">
        <f>SUM($Q$10:T748)</f>
        <v>#DIV/0!</v>
      </c>
      <c r="AH748" s="315" t="e">
        <f>SUM($Q$10:U748)</f>
        <v>#DIV/0!</v>
      </c>
      <c r="AI748" s="315" t="e">
        <f>SUM($Q$10:V748)</f>
        <v>#DIV/0!</v>
      </c>
      <c r="AJ748" s="315" t="e">
        <f>SUM($Q$10:W748)</f>
        <v>#DIV/0!</v>
      </c>
      <c r="AK748" s="315" t="e">
        <f>SUM($Q$10:X748)</f>
        <v>#DIV/0!</v>
      </c>
      <c r="AL748" s="315" t="e">
        <f>SUM($Q$10:Y748)</f>
        <v>#DIV/0!</v>
      </c>
      <c r="AM748" s="315" t="e">
        <f>SUM($Q$10:Z748)</f>
        <v>#DIV/0!</v>
      </c>
      <c r="AN748" s="315" t="e">
        <f>SUM($Q$10:AA748)</f>
        <v>#DIV/0!</v>
      </c>
      <c r="AO748" s="315" t="e">
        <f>SUM($Q$10:AB748)</f>
        <v>#DIV/0!</v>
      </c>
      <c r="AP748" s="63"/>
      <c r="AQ748" s="63"/>
      <c r="AR748" s="63"/>
      <c r="AS748" s="63"/>
      <c r="AT748" s="63"/>
      <c r="AU748" s="63"/>
      <c r="AV748" s="63"/>
      <c r="AW748" s="63"/>
      <c r="AX748" s="138"/>
      <c r="AY748" s="138"/>
      <c r="AZ748" s="138"/>
      <c r="BA748" s="138"/>
      <c r="BB748" s="138"/>
      <c r="BC748" s="138"/>
      <c r="BD748" s="138"/>
      <c r="BE748" s="138"/>
      <c r="BF748" s="138"/>
      <c r="BG748" s="138"/>
      <c r="BH748" s="138"/>
      <c r="BI748" s="138"/>
      <c r="BJ748" s="138"/>
      <c r="BK748" s="138"/>
      <c r="BL748" s="138"/>
      <c r="BM748" s="7"/>
      <c r="BN748" s="26"/>
    </row>
    <row r="749" spans="1:66" s="52" customFormat="1" ht="20.100000000000001" customHeight="1" x14ac:dyDescent="0.25">
      <c r="A749" s="39"/>
      <c r="B749" s="65"/>
      <c r="C749" s="138"/>
      <c r="D749" s="63"/>
      <c r="E749" s="63"/>
      <c r="F749" s="63"/>
      <c r="G749" s="62" t="s">
        <v>266</v>
      </c>
      <c r="H749" s="125"/>
      <c r="I749" s="64"/>
      <c r="J749" s="64"/>
      <c r="K749" s="64" t="s">
        <v>133</v>
      </c>
      <c r="L749" s="80" t="s">
        <v>1186</v>
      </c>
      <c r="M749" s="63" t="s">
        <v>300</v>
      </c>
      <c r="N749" s="63" t="s">
        <v>336</v>
      </c>
      <c r="O749" s="63" t="s">
        <v>358</v>
      </c>
      <c r="P749" s="126" t="s">
        <v>13</v>
      </c>
      <c r="Q749" s="125">
        <v>0</v>
      </c>
      <c r="R749" s="125">
        <v>0</v>
      </c>
      <c r="S749" s="125">
        <v>0</v>
      </c>
      <c r="T749" s="124"/>
      <c r="U749" s="124"/>
      <c r="V749" s="124"/>
      <c r="W749" s="124"/>
      <c r="X749" s="124"/>
      <c r="Y749" s="124"/>
      <c r="Z749" s="367"/>
      <c r="AA749" s="124"/>
      <c r="AB749" s="124"/>
      <c r="AC749" s="295">
        <f>SUM(Q749:AB749)</f>
        <v>0</v>
      </c>
      <c r="AD749" s="294">
        <f t="shared" si="2006"/>
        <v>0</v>
      </c>
      <c r="AE749" s="315">
        <f>SUM($Q$11:R749)</f>
        <v>55207.376383725037</v>
      </c>
      <c r="AF749" s="315">
        <f>SUM($Q$11:S749)</f>
        <v>94057.608394811934</v>
      </c>
      <c r="AG749" s="315" t="e">
        <f>SUM($Q$11:T749)</f>
        <v>#DIV/0!</v>
      </c>
      <c r="AH749" s="315" t="e">
        <f>SUM($Q$11:U749)</f>
        <v>#DIV/0!</v>
      </c>
      <c r="AI749" s="315" t="e">
        <f>SUM($Q$11:V749)</f>
        <v>#DIV/0!</v>
      </c>
      <c r="AJ749" s="315" t="e">
        <f>SUM($Q$11:W749)</f>
        <v>#DIV/0!</v>
      </c>
      <c r="AK749" s="315" t="e">
        <f>SUM($Q$11:X749)</f>
        <v>#DIV/0!</v>
      </c>
      <c r="AL749" s="315" t="e">
        <f>SUM($Q$11:Y749)</f>
        <v>#DIV/0!</v>
      </c>
      <c r="AM749" s="315" t="e">
        <f>SUM($Q$11:Z749)</f>
        <v>#DIV/0!</v>
      </c>
      <c r="AN749" s="315" t="e">
        <f>SUM($Q$11:AA749)</f>
        <v>#DIV/0!</v>
      </c>
      <c r="AO749" s="315" t="e">
        <f>SUM($Q$11:AB749)</f>
        <v>#DIV/0!</v>
      </c>
      <c r="AP749" s="63" t="s">
        <v>522</v>
      </c>
      <c r="AQ749" s="63" t="s">
        <v>721</v>
      </c>
      <c r="AR749" s="63" t="s">
        <v>522</v>
      </c>
      <c r="AS749" s="63" t="s">
        <v>721</v>
      </c>
      <c r="AT749" s="63" t="s">
        <v>522</v>
      </c>
      <c r="AU749" s="63" t="s">
        <v>721</v>
      </c>
      <c r="AV749" s="63"/>
      <c r="AW749" s="63"/>
      <c r="AX749" s="138"/>
      <c r="AY749" s="138"/>
      <c r="AZ749" s="138"/>
      <c r="BA749" s="138"/>
      <c r="BB749" s="138"/>
      <c r="BC749" s="138"/>
      <c r="BD749" s="138"/>
      <c r="BE749" s="138"/>
      <c r="BF749" s="138"/>
      <c r="BG749" s="138"/>
      <c r="BH749" s="138"/>
      <c r="BI749" s="138"/>
      <c r="BJ749" s="138"/>
      <c r="BK749" s="138"/>
      <c r="BL749" s="138"/>
      <c r="BM749" s="7"/>
    </row>
    <row r="750" spans="1:66" s="52" customFormat="1" ht="20.100000000000001" customHeight="1" x14ac:dyDescent="0.25">
      <c r="A750" s="39"/>
      <c r="B750" s="65"/>
      <c r="C750" s="138"/>
      <c r="D750" s="63"/>
      <c r="E750" s="63"/>
      <c r="F750" s="63"/>
      <c r="G750" s="62" t="s">
        <v>266</v>
      </c>
      <c r="H750" s="125"/>
      <c r="I750" s="64"/>
      <c r="J750" s="64"/>
      <c r="K750" s="64" t="s">
        <v>133</v>
      </c>
      <c r="L750" s="80" t="s">
        <v>1186</v>
      </c>
      <c r="M750" s="63" t="s">
        <v>300</v>
      </c>
      <c r="N750" s="63" t="s">
        <v>336</v>
      </c>
      <c r="O750" s="63" t="s">
        <v>358</v>
      </c>
      <c r="P750" s="126" t="s">
        <v>14</v>
      </c>
      <c r="Q750" s="278">
        <v>0</v>
      </c>
      <c r="R750" s="278">
        <v>0</v>
      </c>
      <c r="S750" s="278">
        <v>0</v>
      </c>
      <c r="T750" s="278">
        <f t="shared" ref="T750:AB750" si="2016">+T749/T748</f>
        <v>0</v>
      </c>
      <c r="U750" s="317">
        <f t="shared" ref="U750:AA750" si="2017">IFERROR(U749/U748,0)</f>
        <v>0</v>
      </c>
      <c r="V750" s="317">
        <f t="shared" si="2017"/>
        <v>0</v>
      </c>
      <c r="W750" s="317">
        <f t="shared" si="2017"/>
        <v>0</v>
      </c>
      <c r="X750" s="317">
        <f t="shared" si="2017"/>
        <v>0</v>
      </c>
      <c r="Y750" s="317">
        <f t="shared" si="2017"/>
        <v>0</v>
      </c>
      <c r="Z750" s="317">
        <f t="shared" si="2017"/>
        <v>0</v>
      </c>
      <c r="AA750" s="317">
        <f t="shared" si="2017"/>
        <v>0</v>
      </c>
      <c r="AB750" s="317">
        <f t="shared" si="2016"/>
        <v>0</v>
      </c>
      <c r="AC750" s="317">
        <f>+AC749/AC748</f>
        <v>0</v>
      </c>
      <c r="AD750" s="294">
        <f t="shared" si="2006"/>
        <v>0</v>
      </c>
      <c r="AE750" s="315">
        <f>SUM($Q$10:R750)</f>
        <v>55207.376383725037</v>
      </c>
      <c r="AF750" s="315">
        <f>SUM($Q$10:S750)</f>
        <v>94057.608394811934</v>
      </c>
      <c r="AG750" s="315" t="e">
        <f>SUM($Q$10:T750)</f>
        <v>#DIV/0!</v>
      </c>
      <c r="AH750" s="315" t="e">
        <f>SUM($Q$10:U750)</f>
        <v>#DIV/0!</v>
      </c>
      <c r="AI750" s="315" t="e">
        <f>SUM($Q$10:V750)</f>
        <v>#DIV/0!</v>
      </c>
      <c r="AJ750" s="315" t="e">
        <f>SUM($Q$10:W750)</f>
        <v>#DIV/0!</v>
      </c>
      <c r="AK750" s="315" t="e">
        <f>SUM($Q$10:X750)</f>
        <v>#DIV/0!</v>
      </c>
      <c r="AL750" s="315" t="e">
        <f>SUM($Q$10:Y750)</f>
        <v>#DIV/0!</v>
      </c>
      <c r="AM750" s="315" t="e">
        <f>SUM($Q$10:Z750)</f>
        <v>#DIV/0!</v>
      </c>
      <c r="AN750" s="315" t="e">
        <f>SUM($Q$10:AA750)</f>
        <v>#DIV/0!</v>
      </c>
      <c r="AO750" s="315" t="e">
        <f>SUM($Q$10:AB750)</f>
        <v>#DIV/0!</v>
      </c>
      <c r="AP750" s="63"/>
      <c r="AQ750" s="63"/>
      <c r="AR750" s="63"/>
      <c r="AS750" s="63"/>
      <c r="AT750" s="63"/>
      <c r="AU750" s="63"/>
      <c r="AV750" s="63"/>
      <c r="AW750" s="63"/>
      <c r="AX750" s="138"/>
      <c r="AY750" s="138"/>
      <c r="AZ750" s="138"/>
      <c r="BA750" s="138"/>
      <c r="BB750" s="138"/>
      <c r="BC750" s="138"/>
      <c r="BD750" s="138"/>
      <c r="BE750" s="138"/>
      <c r="BF750" s="138"/>
      <c r="BG750" s="138"/>
      <c r="BH750" s="138"/>
      <c r="BI750" s="138"/>
      <c r="BJ750" s="138"/>
      <c r="BK750" s="138"/>
      <c r="BL750" s="138"/>
      <c r="BM750" s="7"/>
    </row>
    <row r="751" spans="1:66" ht="20.100000000000001" customHeight="1" x14ac:dyDescent="0.25">
      <c r="A751" s="39"/>
      <c r="B751" s="65" t="s">
        <v>100</v>
      </c>
      <c r="C751" s="138"/>
      <c r="D751" s="63">
        <f>+D748+1</f>
        <v>248</v>
      </c>
      <c r="E751" s="63">
        <v>66</v>
      </c>
      <c r="F751" s="63">
        <v>26</v>
      </c>
      <c r="G751" s="62" t="s">
        <v>267</v>
      </c>
      <c r="H751" s="125">
        <v>1</v>
      </c>
      <c r="I751" s="64" t="s">
        <v>53</v>
      </c>
      <c r="J751" s="64" t="s">
        <v>111</v>
      </c>
      <c r="K751" s="64" t="s">
        <v>133</v>
      </c>
      <c r="L751" s="80" t="s">
        <v>1186</v>
      </c>
      <c r="M751" s="63" t="s">
        <v>300</v>
      </c>
      <c r="N751" s="63" t="s">
        <v>336</v>
      </c>
      <c r="O751" s="63" t="s">
        <v>358</v>
      </c>
      <c r="P751" s="126" t="s">
        <v>12</v>
      </c>
      <c r="Q751" s="125">
        <v>0</v>
      </c>
      <c r="R751" s="125">
        <v>0</v>
      </c>
      <c r="S751" s="125">
        <v>0</v>
      </c>
      <c r="T751" s="125">
        <v>0</v>
      </c>
      <c r="U751" s="125">
        <v>0</v>
      </c>
      <c r="V751" s="125">
        <v>0</v>
      </c>
      <c r="W751" s="125">
        <v>0</v>
      </c>
      <c r="X751" s="125">
        <v>0</v>
      </c>
      <c r="Y751" s="125">
        <v>0</v>
      </c>
      <c r="Z751" s="129">
        <v>0</v>
      </c>
      <c r="AA751" s="125">
        <v>0</v>
      </c>
      <c r="AB751" s="125">
        <v>1</v>
      </c>
      <c r="AC751" s="295">
        <f>SUM(Q751:AB751)</f>
        <v>1</v>
      </c>
      <c r="AD751" s="294">
        <f t="shared" si="2006"/>
        <v>0</v>
      </c>
      <c r="AE751" s="315">
        <f>SUM($Q$10:R751)</f>
        <v>55207.376383725037</v>
      </c>
      <c r="AF751" s="315">
        <f>SUM($Q$10:S751)</f>
        <v>94057.608394811934</v>
      </c>
      <c r="AG751" s="315" t="e">
        <f>SUM($Q$10:T751)</f>
        <v>#DIV/0!</v>
      </c>
      <c r="AH751" s="315" t="e">
        <f>SUM($Q$10:U751)</f>
        <v>#DIV/0!</v>
      </c>
      <c r="AI751" s="315" t="e">
        <f>SUM($Q$10:V751)</f>
        <v>#DIV/0!</v>
      </c>
      <c r="AJ751" s="315" t="e">
        <f>SUM($Q$10:W751)</f>
        <v>#DIV/0!</v>
      </c>
      <c r="AK751" s="315" t="e">
        <f>SUM($Q$10:X751)</f>
        <v>#DIV/0!</v>
      </c>
      <c r="AL751" s="315" t="e">
        <f>SUM($Q$10:Y751)</f>
        <v>#DIV/0!</v>
      </c>
      <c r="AM751" s="315" t="e">
        <f>SUM($Q$10:Z751)</f>
        <v>#DIV/0!</v>
      </c>
      <c r="AN751" s="315" t="e">
        <f>SUM($Q$10:AA751)</f>
        <v>#DIV/0!</v>
      </c>
      <c r="AO751" s="315" t="e">
        <f>SUM($Q$10:AB751)</f>
        <v>#DIV/0!</v>
      </c>
      <c r="AP751" s="63"/>
      <c r="AQ751" s="63"/>
      <c r="AR751" s="63"/>
      <c r="AS751" s="63"/>
      <c r="AT751" s="63"/>
      <c r="AU751" s="63"/>
      <c r="AV751" s="63"/>
      <c r="AW751" s="63"/>
      <c r="AX751" s="138"/>
      <c r="AY751" s="138"/>
      <c r="AZ751" s="138"/>
      <c r="BA751" s="138"/>
      <c r="BB751" s="138"/>
      <c r="BC751" s="138"/>
      <c r="BD751" s="138"/>
      <c r="BE751" s="138"/>
      <c r="BF751" s="138"/>
      <c r="BG751" s="138"/>
      <c r="BH751" s="138"/>
      <c r="BI751" s="138"/>
      <c r="BJ751" s="138"/>
      <c r="BK751" s="138"/>
      <c r="BL751" s="138"/>
      <c r="BM751" s="7"/>
      <c r="BN751" s="26"/>
    </row>
    <row r="752" spans="1:66" s="52" customFormat="1" ht="20.100000000000001" customHeight="1" x14ac:dyDescent="0.25">
      <c r="A752" s="39"/>
      <c r="B752" s="65"/>
      <c r="C752" s="138"/>
      <c r="D752" s="63"/>
      <c r="E752" s="63"/>
      <c r="F752" s="63"/>
      <c r="G752" s="62" t="s">
        <v>267</v>
      </c>
      <c r="H752" s="125"/>
      <c r="I752" s="64"/>
      <c r="J752" s="64"/>
      <c r="K752" s="64" t="s">
        <v>133</v>
      </c>
      <c r="L752" s="80" t="s">
        <v>1186</v>
      </c>
      <c r="M752" s="63" t="s">
        <v>300</v>
      </c>
      <c r="N752" s="63" t="s">
        <v>336</v>
      </c>
      <c r="O752" s="63" t="s">
        <v>358</v>
      </c>
      <c r="P752" s="126" t="s">
        <v>13</v>
      </c>
      <c r="Q752" s="125">
        <v>0</v>
      </c>
      <c r="R752" s="125">
        <v>0</v>
      </c>
      <c r="S752" s="125">
        <v>0</v>
      </c>
      <c r="T752" s="124"/>
      <c r="U752" s="124"/>
      <c r="V752" s="124"/>
      <c r="W752" s="124"/>
      <c r="X752" s="124"/>
      <c r="Y752" s="124"/>
      <c r="Z752" s="367"/>
      <c r="AA752" s="124"/>
      <c r="AB752" s="124"/>
      <c r="AC752" s="295">
        <f>SUM(Q752:AB752)</f>
        <v>0</v>
      </c>
      <c r="AD752" s="294">
        <f t="shared" si="2006"/>
        <v>0</v>
      </c>
      <c r="AE752" s="315">
        <f>SUM($Q$11:R752)</f>
        <v>55207.376383725037</v>
      </c>
      <c r="AF752" s="315">
        <f>SUM($Q$11:S752)</f>
        <v>94057.608394811934</v>
      </c>
      <c r="AG752" s="315" t="e">
        <f>SUM($Q$11:T752)</f>
        <v>#DIV/0!</v>
      </c>
      <c r="AH752" s="315" t="e">
        <f>SUM($Q$11:U752)</f>
        <v>#DIV/0!</v>
      </c>
      <c r="AI752" s="315" t="e">
        <f>SUM($Q$11:V752)</f>
        <v>#DIV/0!</v>
      </c>
      <c r="AJ752" s="315" t="e">
        <f>SUM($Q$11:W752)</f>
        <v>#DIV/0!</v>
      </c>
      <c r="AK752" s="315" t="e">
        <f>SUM($Q$11:X752)</f>
        <v>#DIV/0!</v>
      </c>
      <c r="AL752" s="315" t="e">
        <f>SUM($Q$11:Y752)</f>
        <v>#DIV/0!</v>
      </c>
      <c r="AM752" s="315" t="e">
        <f>SUM($Q$11:Z752)</f>
        <v>#DIV/0!</v>
      </c>
      <c r="AN752" s="315" t="e">
        <f>SUM($Q$11:AA752)</f>
        <v>#DIV/0!</v>
      </c>
      <c r="AO752" s="315" t="e">
        <f>SUM($Q$11:AB752)</f>
        <v>#DIV/0!</v>
      </c>
      <c r="AP752" s="63" t="s">
        <v>522</v>
      </c>
      <c r="AQ752" s="63" t="s">
        <v>721</v>
      </c>
      <c r="AR752" s="63" t="s">
        <v>522</v>
      </c>
      <c r="AS752" s="63" t="s">
        <v>721</v>
      </c>
      <c r="AT752" s="63" t="s">
        <v>522</v>
      </c>
      <c r="AU752" s="63" t="s">
        <v>721</v>
      </c>
      <c r="AV752" s="63"/>
      <c r="AW752" s="63"/>
      <c r="AX752" s="138"/>
      <c r="AY752" s="138"/>
      <c r="AZ752" s="138"/>
      <c r="BA752" s="138"/>
      <c r="BB752" s="138"/>
      <c r="BC752" s="138"/>
      <c r="BD752" s="138"/>
      <c r="BE752" s="138"/>
      <c r="BF752" s="138"/>
      <c r="BG752" s="138"/>
      <c r="BH752" s="138"/>
      <c r="BI752" s="138"/>
      <c r="BJ752" s="138"/>
      <c r="BK752" s="138"/>
      <c r="BL752" s="138"/>
      <c r="BM752" s="7"/>
    </row>
    <row r="753" spans="1:66" s="52" customFormat="1" ht="20.100000000000001" customHeight="1" x14ac:dyDescent="0.25">
      <c r="A753" s="39"/>
      <c r="B753" s="65"/>
      <c r="C753" s="138"/>
      <c r="D753" s="63"/>
      <c r="E753" s="63"/>
      <c r="F753" s="63"/>
      <c r="G753" s="62" t="s">
        <v>267</v>
      </c>
      <c r="H753" s="125"/>
      <c r="I753" s="64"/>
      <c r="J753" s="64"/>
      <c r="K753" s="64" t="s">
        <v>133</v>
      </c>
      <c r="L753" s="80" t="s">
        <v>1186</v>
      </c>
      <c r="M753" s="63" t="s">
        <v>300</v>
      </c>
      <c r="N753" s="63" t="s">
        <v>336</v>
      </c>
      <c r="O753" s="63" t="s">
        <v>358</v>
      </c>
      <c r="P753" s="126" t="s">
        <v>14</v>
      </c>
      <c r="Q753" s="278">
        <v>0</v>
      </c>
      <c r="R753" s="278">
        <v>0</v>
      </c>
      <c r="S753" s="278">
        <v>0</v>
      </c>
      <c r="T753" s="317">
        <f t="shared" ref="T753:AB753" si="2018">IFERROR(T752/T751,0)</f>
        <v>0</v>
      </c>
      <c r="U753" s="317">
        <f t="shared" si="2018"/>
        <v>0</v>
      </c>
      <c r="V753" s="317">
        <f t="shared" si="2018"/>
        <v>0</v>
      </c>
      <c r="W753" s="317">
        <f t="shared" si="2018"/>
        <v>0</v>
      </c>
      <c r="X753" s="317">
        <f t="shared" si="2018"/>
        <v>0</v>
      </c>
      <c r="Y753" s="317">
        <f t="shared" si="2018"/>
        <v>0</v>
      </c>
      <c r="Z753" s="317">
        <f t="shared" si="2018"/>
        <v>0</v>
      </c>
      <c r="AA753" s="317">
        <f t="shared" si="2018"/>
        <v>0</v>
      </c>
      <c r="AB753" s="317">
        <f t="shared" si="2018"/>
        <v>0</v>
      </c>
      <c r="AC753" s="317">
        <f>+AC752/AC751</f>
        <v>0</v>
      </c>
      <c r="AD753" s="294">
        <f t="shared" si="2006"/>
        <v>0</v>
      </c>
      <c r="AE753" s="315">
        <f>SUM($Q$10:R753)</f>
        <v>55207.376383725037</v>
      </c>
      <c r="AF753" s="315">
        <f>SUM($Q$10:S753)</f>
        <v>94057.608394811934</v>
      </c>
      <c r="AG753" s="315" t="e">
        <f>SUM($Q$10:T753)</f>
        <v>#DIV/0!</v>
      </c>
      <c r="AH753" s="315" t="e">
        <f>SUM($Q$10:U753)</f>
        <v>#DIV/0!</v>
      </c>
      <c r="AI753" s="315" t="e">
        <f>SUM($Q$10:V753)</f>
        <v>#DIV/0!</v>
      </c>
      <c r="AJ753" s="315" t="e">
        <f>SUM($Q$10:W753)</f>
        <v>#DIV/0!</v>
      </c>
      <c r="AK753" s="315" t="e">
        <f>SUM($Q$10:X753)</f>
        <v>#DIV/0!</v>
      </c>
      <c r="AL753" s="315" t="e">
        <f>SUM($Q$10:Y753)</f>
        <v>#DIV/0!</v>
      </c>
      <c r="AM753" s="315" t="e">
        <f>SUM($Q$10:Z753)</f>
        <v>#DIV/0!</v>
      </c>
      <c r="AN753" s="315" t="e">
        <f>SUM($Q$10:AA753)</f>
        <v>#DIV/0!</v>
      </c>
      <c r="AO753" s="315" t="e">
        <f>SUM($Q$10:AB753)</f>
        <v>#DIV/0!</v>
      </c>
      <c r="AP753" s="63"/>
      <c r="AQ753" s="63"/>
      <c r="AR753" s="63"/>
      <c r="AS753" s="63"/>
      <c r="AT753" s="63"/>
      <c r="AU753" s="63"/>
      <c r="AV753" s="63"/>
      <c r="AW753" s="63"/>
      <c r="AX753" s="138"/>
      <c r="AY753" s="138"/>
      <c r="AZ753" s="138"/>
      <c r="BA753" s="138"/>
      <c r="BB753" s="138"/>
      <c r="BC753" s="138"/>
      <c r="BD753" s="138"/>
      <c r="BE753" s="138"/>
      <c r="BF753" s="138"/>
      <c r="BG753" s="138"/>
      <c r="BH753" s="138"/>
      <c r="BI753" s="138"/>
      <c r="BJ753" s="138"/>
      <c r="BK753" s="138"/>
      <c r="BL753" s="138"/>
      <c r="BM753" s="7"/>
    </row>
    <row r="754" spans="1:66" ht="20.100000000000001" customHeight="1" x14ac:dyDescent="0.25">
      <c r="A754" s="39"/>
      <c r="B754" s="65" t="s">
        <v>100</v>
      </c>
      <c r="C754" s="138"/>
      <c r="D754" s="63">
        <f>+D751+1</f>
        <v>249</v>
      </c>
      <c r="E754" s="63">
        <v>67</v>
      </c>
      <c r="F754" s="63">
        <v>18</v>
      </c>
      <c r="G754" s="70" t="s">
        <v>268</v>
      </c>
      <c r="H754" s="125">
        <v>1</v>
      </c>
      <c r="I754" s="64" t="s">
        <v>45</v>
      </c>
      <c r="J754" s="64" t="s">
        <v>115</v>
      </c>
      <c r="K754" s="64" t="s">
        <v>133</v>
      </c>
      <c r="L754" s="80" t="s">
        <v>463</v>
      </c>
      <c r="M754" s="63" t="s">
        <v>303</v>
      </c>
      <c r="N754" s="63" t="s">
        <v>354</v>
      </c>
      <c r="O754" s="63" t="s">
        <v>304</v>
      </c>
      <c r="P754" s="126" t="s">
        <v>12</v>
      </c>
      <c r="Q754" s="121">
        <v>0</v>
      </c>
      <c r="R754" s="121">
        <v>0</v>
      </c>
      <c r="S754" s="121">
        <v>0</v>
      </c>
      <c r="T754" s="124"/>
      <c r="U754" s="124"/>
      <c r="V754" s="372">
        <v>1</v>
      </c>
      <c r="W754" s="124"/>
      <c r="X754" s="124"/>
      <c r="Y754" s="124"/>
      <c r="Z754" s="367"/>
      <c r="AA754" s="124"/>
      <c r="AB754" s="124"/>
      <c r="AC754" s="372">
        <f>SUM(Q754:AB754)</f>
        <v>1</v>
      </c>
      <c r="AD754" s="294">
        <f t="shared" si="2006"/>
        <v>0</v>
      </c>
      <c r="AE754" s="315">
        <f>SUM($Q$10:R754)</f>
        <v>55207.376383725037</v>
      </c>
      <c r="AF754" s="315">
        <f>SUM($Q$10:S754)</f>
        <v>94057.608394811934</v>
      </c>
      <c r="AG754" s="315" t="e">
        <f>SUM($Q$10:T754)</f>
        <v>#DIV/0!</v>
      </c>
      <c r="AH754" s="315" t="e">
        <f>SUM($Q$10:U754)</f>
        <v>#DIV/0!</v>
      </c>
      <c r="AI754" s="315" t="e">
        <f>SUM($Q$10:V754)</f>
        <v>#DIV/0!</v>
      </c>
      <c r="AJ754" s="315" t="e">
        <f>SUM($Q$10:W754)</f>
        <v>#DIV/0!</v>
      </c>
      <c r="AK754" s="315" t="e">
        <f>SUM($Q$10:X754)</f>
        <v>#DIV/0!</v>
      </c>
      <c r="AL754" s="315" t="e">
        <f>SUM($Q$10:Y754)</f>
        <v>#DIV/0!</v>
      </c>
      <c r="AM754" s="315" t="e">
        <f>SUM($Q$10:Z754)</f>
        <v>#DIV/0!</v>
      </c>
      <c r="AN754" s="315" t="e">
        <f>SUM($Q$10:AA754)</f>
        <v>#DIV/0!</v>
      </c>
      <c r="AO754" s="315" t="e">
        <f>SUM($Q$10:AB754)</f>
        <v>#DIV/0!</v>
      </c>
      <c r="AP754" s="63"/>
      <c r="AQ754" s="63"/>
      <c r="AR754" s="63"/>
      <c r="AS754" s="63"/>
      <c r="AT754" s="63"/>
      <c r="AU754" s="63"/>
      <c r="AV754" s="63"/>
      <c r="AW754" s="63"/>
      <c r="AX754" s="138"/>
      <c r="AY754" s="138"/>
      <c r="AZ754" s="138"/>
      <c r="BA754" s="138"/>
      <c r="BB754" s="138"/>
      <c r="BC754" s="138"/>
      <c r="BD754" s="138"/>
      <c r="BE754" s="138"/>
      <c r="BF754" s="138"/>
      <c r="BG754" s="138"/>
      <c r="BH754" s="138"/>
      <c r="BI754" s="138"/>
      <c r="BJ754" s="138"/>
      <c r="BK754" s="138"/>
      <c r="BL754" s="138"/>
      <c r="BM754" s="7"/>
      <c r="BN754" s="26"/>
    </row>
    <row r="755" spans="1:66" s="52" customFormat="1" ht="20.100000000000001" customHeight="1" x14ac:dyDescent="0.25">
      <c r="A755" s="39"/>
      <c r="B755" s="65"/>
      <c r="C755" s="138"/>
      <c r="D755" s="63"/>
      <c r="E755" s="63"/>
      <c r="F755" s="63"/>
      <c r="G755" s="70" t="s">
        <v>268</v>
      </c>
      <c r="H755" s="125"/>
      <c r="I755" s="64" t="s">
        <v>45</v>
      </c>
      <c r="J755" s="64" t="s">
        <v>115</v>
      </c>
      <c r="K755" s="64" t="s">
        <v>133</v>
      </c>
      <c r="L755" s="80" t="s">
        <v>606</v>
      </c>
      <c r="M755" s="63" t="s">
        <v>303</v>
      </c>
      <c r="N755" s="63" t="s">
        <v>354</v>
      </c>
      <c r="O755" s="63" t="s">
        <v>304</v>
      </c>
      <c r="P755" s="126" t="s">
        <v>13</v>
      </c>
      <c r="Q755" s="121">
        <v>0</v>
      </c>
      <c r="R755" s="121">
        <v>0</v>
      </c>
      <c r="S755" s="121">
        <v>0</v>
      </c>
      <c r="T755" s="124"/>
      <c r="U755" s="124"/>
      <c r="V755" s="124"/>
      <c r="W755" s="124"/>
      <c r="X755" s="124"/>
      <c r="Y755" s="124"/>
      <c r="Z755" s="367"/>
      <c r="AA755" s="124"/>
      <c r="AB755" s="124"/>
      <c r="AC755" s="372">
        <f>SUM(Q755:AB755)</f>
        <v>0</v>
      </c>
      <c r="AD755" s="294">
        <f t="shared" si="2006"/>
        <v>0</v>
      </c>
      <c r="AE755" s="315">
        <f>SUM($Q$11:R755)</f>
        <v>55207.376383725037</v>
      </c>
      <c r="AF755" s="315">
        <f>SUM($Q$11:S755)</f>
        <v>94057.608394811934</v>
      </c>
      <c r="AG755" s="315" t="e">
        <f>SUM($Q$11:T755)</f>
        <v>#DIV/0!</v>
      </c>
      <c r="AH755" s="315" t="e">
        <f>SUM($Q$11:U755)</f>
        <v>#DIV/0!</v>
      </c>
      <c r="AI755" s="315" t="e">
        <f>SUM($Q$11:V755)</f>
        <v>#DIV/0!</v>
      </c>
      <c r="AJ755" s="315" t="e">
        <f>SUM($Q$11:W755)</f>
        <v>#DIV/0!</v>
      </c>
      <c r="AK755" s="315" t="e">
        <f>SUM($Q$11:X755)</f>
        <v>#DIV/0!</v>
      </c>
      <c r="AL755" s="315" t="e">
        <f>SUM($Q$11:Y755)</f>
        <v>#DIV/0!</v>
      </c>
      <c r="AM755" s="315" t="e">
        <f>SUM($Q$11:Z755)</f>
        <v>#DIV/0!</v>
      </c>
      <c r="AN755" s="315" t="e">
        <f>SUM($Q$11:AA755)</f>
        <v>#DIV/0!</v>
      </c>
      <c r="AO755" s="315" t="e">
        <f>SUM($Q$11:AB755)</f>
        <v>#DIV/0!</v>
      </c>
      <c r="AP755" s="63"/>
      <c r="AQ755" s="63"/>
      <c r="AR755" s="63"/>
      <c r="AS755" s="63"/>
      <c r="AT755" s="63"/>
      <c r="AU755" s="63"/>
      <c r="AV755" s="63"/>
      <c r="AW755" s="63"/>
      <c r="AX755" s="138"/>
      <c r="AY755" s="138"/>
      <c r="AZ755" s="138"/>
      <c r="BA755" s="138"/>
      <c r="BB755" s="138"/>
      <c r="BC755" s="138"/>
      <c r="BD755" s="138"/>
      <c r="BE755" s="138"/>
      <c r="BF755" s="138"/>
      <c r="BG755" s="138"/>
      <c r="BH755" s="138"/>
      <c r="BI755" s="138"/>
      <c r="BJ755" s="138"/>
      <c r="BK755" s="138"/>
      <c r="BL755" s="138"/>
      <c r="BM755" s="7"/>
    </row>
    <row r="756" spans="1:66" s="52" customFormat="1" ht="20.100000000000001" customHeight="1" x14ac:dyDescent="0.25">
      <c r="A756" s="39"/>
      <c r="B756" s="65"/>
      <c r="C756" s="138"/>
      <c r="D756" s="63"/>
      <c r="E756" s="63"/>
      <c r="F756" s="63"/>
      <c r="G756" s="70" t="s">
        <v>268</v>
      </c>
      <c r="H756" s="125"/>
      <c r="I756" s="64" t="s">
        <v>45</v>
      </c>
      <c r="J756" s="64" t="s">
        <v>115</v>
      </c>
      <c r="K756" s="64" t="s">
        <v>133</v>
      </c>
      <c r="L756" s="80" t="s">
        <v>607</v>
      </c>
      <c r="M756" s="63" t="s">
        <v>303</v>
      </c>
      <c r="N756" s="63" t="s">
        <v>354</v>
      </c>
      <c r="O756" s="63" t="s">
        <v>304</v>
      </c>
      <c r="P756" s="126" t="s">
        <v>14</v>
      </c>
      <c r="Q756" s="278">
        <v>0</v>
      </c>
      <c r="R756" s="278">
        <v>0</v>
      </c>
      <c r="S756" s="278">
        <v>0</v>
      </c>
      <c r="T756" s="278" t="e">
        <f t="shared" ref="T756:AB756" si="2019">+T755/T754</f>
        <v>#DIV/0!</v>
      </c>
      <c r="U756" s="278" t="e">
        <f t="shared" si="2019"/>
        <v>#DIV/0!</v>
      </c>
      <c r="V756" s="278">
        <f t="shared" si="2019"/>
        <v>0</v>
      </c>
      <c r="W756" s="278" t="e">
        <f t="shared" si="2019"/>
        <v>#DIV/0!</v>
      </c>
      <c r="X756" s="278" t="e">
        <f t="shared" si="2019"/>
        <v>#DIV/0!</v>
      </c>
      <c r="Y756" s="278" t="e">
        <f t="shared" si="2019"/>
        <v>#DIV/0!</v>
      </c>
      <c r="Z756" s="278" t="e">
        <f t="shared" si="2019"/>
        <v>#DIV/0!</v>
      </c>
      <c r="AA756" s="278" t="e">
        <f t="shared" si="2019"/>
        <v>#DIV/0!</v>
      </c>
      <c r="AB756" s="278" t="e">
        <f t="shared" si="2019"/>
        <v>#DIV/0!</v>
      </c>
      <c r="AC756" s="278">
        <f>+AC755/AC754</f>
        <v>0</v>
      </c>
      <c r="AD756" s="294">
        <f t="shared" si="2006"/>
        <v>0</v>
      </c>
      <c r="AE756" s="315">
        <f>SUM($Q$10:R756)</f>
        <v>55207.376383725037</v>
      </c>
      <c r="AF756" s="315">
        <f>SUM($Q$10:S756)</f>
        <v>94057.608394811934</v>
      </c>
      <c r="AG756" s="315" t="e">
        <f>SUM($Q$10:T756)</f>
        <v>#DIV/0!</v>
      </c>
      <c r="AH756" s="315" t="e">
        <f>SUM($Q$10:U756)</f>
        <v>#DIV/0!</v>
      </c>
      <c r="AI756" s="315" t="e">
        <f>SUM($Q$10:V756)</f>
        <v>#DIV/0!</v>
      </c>
      <c r="AJ756" s="315" t="e">
        <f>SUM($Q$10:W756)</f>
        <v>#DIV/0!</v>
      </c>
      <c r="AK756" s="315" t="e">
        <f>SUM($Q$10:X756)</f>
        <v>#DIV/0!</v>
      </c>
      <c r="AL756" s="315" t="e">
        <f>SUM($Q$10:Y756)</f>
        <v>#DIV/0!</v>
      </c>
      <c r="AM756" s="315" t="e">
        <f>SUM($Q$10:Z756)</f>
        <v>#DIV/0!</v>
      </c>
      <c r="AN756" s="315" t="e">
        <f>SUM($Q$10:AA756)</f>
        <v>#DIV/0!</v>
      </c>
      <c r="AO756" s="315" t="e">
        <f>SUM($Q$10:AB756)</f>
        <v>#DIV/0!</v>
      </c>
      <c r="AP756" s="63"/>
      <c r="AQ756" s="63"/>
      <c r="AR756" s="63"/>
      <c r="AS756" s="63"/>
      <c r="AT756" s="63"/>
      <c r="AU756" s="63"/>
      <c r="AV756" s="63"/>
      <c r="AW756" s="63"/>
      <c r="AX756" s="138"/>
      <c r="AY756" s="138"/>
      <c r="AZ756" s="138"/>
      <c r="BA756" s="138"/>
      <c r="BB756" s="138"/>
      <c r="BC756" s="138"/>
      <c r="BD756" s="138"/>
      <c r="BE756" s="138"/>
      <c r="BF756" s="138"/>
      <c r="BG756" s="138"/>
      <c r="BH756" s="138"/>
      <c r="BI756" s="138"/>
      <c r="BJ756" s="138"/>
      <c r="BK756" s="138"/>
      <c r="BL756" s="138"/>
      <c r="BM756" s="7"/>
    </row>
    <row r="757" spans="1:66" s="52" customFormat="1" ht="20.100000000000001" customHeight="1" x14ac:dyDescent="0.25">
      <c r="A757" s="39"/>
      <c r="B757" s="65"/>
      <c r="C757" s="138"/>
      <c r="D757" s="63">
        <f>+D754+1</f>
        <v>250</v>
      </c>
      <c r="E757" s="63">
        <v>68</v>
      </c>
      <c r="F757" s="63">
        <v>19</v>
      </c>
      <c r="G757" s="64" t="s">
        <v>203</v>
      </c>
      <c r="H757" s="125">
        <v>1</v>
      </c>
      <c r="I757" s="64" t="s">
        <v>45</v>
      </c>
      <c r="J757" s="64" t="s">
        <v>115</v>
      </c>
      <c r="K757" s="64" t="s">
        <v>133</v>
      </c>
      <c r="L757" s="80" t="s">
        <v>748</v>
      </c>
      <c r="M757" s="63" t="s">
        <v>303</v>
      </c>
      <c r="N757" s="63" t="s">
        <v>354</v>
      </c>
      <c r="O757" s="63" t="s">
        <v>304</v>
      </c>
      <c r="P757" s="126" t="s">
        <v>12</v>
      </c>
      <c r="Q757" s="121">
        <v>0</v>
      </c>
      <c r="R757" s="121">
        <v>0</v>
      </c>
      <c r="S757" s="121">
        <v>0</v>
      </c>
      <c r="T757" s="278"/>
      <c r="U757" s="278"/>
      <c r="V757" s="278"/>
      <c r="W757" s="278"/>
      <c r="X757" s="278"/>
      <c r="Y757" s="278"/>
      <c r="Z757" s="278"/>
      <c r="AA757" s="278"/>
      <c r="AB757" s="278"/>
      <c r="AC757" s="295">
        <f>SUM(Q757:AB757)</f>
        <v>0</v>
      </c>
      <c r="AD757" s="294"/>
      <c r="AE757" s="315"/>
      <c r="AF757" s="315"/>
      <c r="AG757" s="315"/>
      <c r="AH757" s="315"/>
      <c r="AI757" s="315"/>
      <c r="AJ757" s="315"/>
      <c r="AK757" s="315"/>
      <c r="AL757" s="315"/>
      <c r="AM757" s="315"/>
      <c r="AN757" s="315"/>
      <c r="AO757" s="315"/>
      <c r="AP757" s="63"/>
      <c r="AQ757" s="63"/>
      <c r="AR757" s="63"/>
      <c r="AS757" s="63"/>
      <c r="AT757" s="63"/>
      <c r="AU757" s="63"/>
      <c r="AV757" s="63"/>
      <c r="AW757" s="63"/>
      <c r="AX757" s="138"/>
      <c r="AY757" s="138"/>
      <c r="AZ757" s="138"/>
      <c r="BA757" s="138"/>
      <c r="BB757" s="138"/>
      <c r="BC757" s="138"/>
      <c r="BD757" s="138"/>
      <c r="BE757" s="138"/>
      <c r="BF757" s="138"/>
      <c r="BG757" s="138"/>
      <c r="BH757" s="138"/>
      <c r="BI757" s="138"/>
      <c r="BJ757" s="138"/>
      <c r="BK757" s="138"/>
      <c r="BL757" s="138"/>
      <c r="BM757" s="7"/>
    </row>
    <row r="758" spans="1:66" s="52" customFormat="1" ht="20.100000000000001" customHeight="1" x14ac:dyDescent="0.25">
      <c r="A758" s="39"/>
      <c r="B758" s="65"/>
      <c r="C758" s="138"/>
      <c r="D758" s="63"/>
      <c r="E758" s="63"/>
      <c r="F758" s="63"/>
      <c r="G758" s="64" t="s">
        <v>203</v>
      </c>
      <c r="H758" s="125"/>
      <c r="I758" s="64" t="s">
        <v>45</v>
      </c>
      <c r="J758" s="64" t="s">
        <v>115</v>
      </c>
      <c r="K758" s="64" t="s">
        <v>133</v>
      </c>
      <c r="L758" s="80" t="s">
        <v>749</v>
      </c>
      <c r="M758" s="63" t="s">
        <v>303</v>
      </c>
      <c r="N758" s="63" t="s">
        <v>354</v>
      </c>
      <c r="O758" s="63" t="s">
        <v>304</v>
      </c>
      <c r="P758" s="126" t="s">
        <v>13</v>
      </c>
      <c r="Q758" s="121">
        <v>0</v>
      </c>
      <c r="R758" s="121">
        <v>0</v>
      </c>
      <c r="S758" s="121">
        <v>0</v>
      </c>
      <c r="T758" s="278"/>
      <c r="U758" s="278"/>
      <c r="V758" s="278"/>
      <c r="W758" s="278"/>
      <c r="X758" s="278"/>
      <c r="Y758" s="278"/>
      <c r="Z758" s="278"/>
      <c r="AA758" s="278"/>
      <c r="AB758" s="278"/>
      <c r="AC758" s="295">
        <f>SUM(Q758:AB758)</f>
        <v>0</v>
      </c>
      <c r="AD758" s="294"/>
      <c r="AE758" s="315"/>
      <c r="AF758" s="315"/>
      <c r="AG758" s="315"/>
      <c r="AH758" s="315"/>
      <c r="AI758" s="315"/>
      <c r="AJ758" s="315"/>
      <c r="AK758" s="315"/>
      <c r="AL758" s="315"/>
      <c r="AM758" s="315"/>
      <c r="AN758" s="315"/>
      <c r="AO758" s="315"/>
      <c r="AP758" s="63"/>
      <c r="AQ758" s="63"/>
      <c r="AR758" s="63"/>
      <c r="AS758" s="63"/>
      <c r="AT758" s="63"/>
      <c r="AU758" s="63"/>
      <c r="AV758" s="63"/>
      <c r="AW758" s="63"/>
      <c r="AX758" s="138"/>
      <c r="AY758" s="138"/>
      <c r="AZ758" s="138"/>
      <c r="BA758" s="138"/>
      <c r="BB758" s="138"/>
      <c r="BC758" s="138"/>
      <c r="BD758" s="138"/>
      <c r="BE758" s="138"/>
      <c r="BF758" s="138"/>
      <c r="BG758" s="138"/>
      <c r="BH758" s="138"/>
      <c r="BI758" s="138"/>
      <c r="BJ758" s="138"/>
      <c r="BK758" s="138"/>
      <c r="BL758" s="138"/>
      <c r="BM758" s="7"/>
    </row>
    <row r="759" spans="1:66" s="52" customFormat="1" ht="20.100000000000001" customHeight="1" x14ac:dyDescent="0.25">
      <c r="A759" s="39"/>
      <c r="B759" s="65"/>
      <c r="C759" s="138"/>
      <c r="D759" s="63"/>
      <c r="E759" s="63"/>
      <c r="F759" s="63"/>
      <c r="G759" s="64" t="s">
        <v>203</v>
      </c>
      <c r="H759" s="125"/>
      <c r="I759" s="64" t="s">
        <v>45</v>
      </c>
      <c r="J759" s="64" t="s">
        <v>115</v>
      </c>
      <c r="K759" s="64" t="s">
        <v>133</v>
      </c>
      <c r="L759" s="80" t="s">
        <v>750</v>
      </c>
      <c r="M759" s="63" t="s">
        <v>303</v>
      </c>
      <c r="N759" s="63" t="s">
        <v>354</v>
      </c>
      <c r="O759" s="63" t="s">
        <v>304</v>
      </c>
      <c r="P759" s="126" t="s">
        <v>14</v>
      </c>
      <c r="Q759" s="278">
        <v>0</v>
      </c>
      <c r="R759" s="278">
        <v>0</v>
      </c>
      <c r="S759" s="278">
        <v>0</v>
      </c>
      <c r="T759" s="278" t="e">
        <f t="shared" ref="T759:AB759" si="2020">+T758/T757</f>
        <v>#DIV/0!</v>
      </c>
      <c r="U759" s="278" t="e">
        <f t="shared" si="2020"/>
        <v>#DIV/0!</v>
      </c>
      <c r="V759" s="278" t="e">
        <f t="shared" si="2020"/>
        <v>#DIV/0!</v>
      </c>
      <c r="W759" s="278" t="e">
        <f t="shared" si="2020"/>
        <v>#DIV/0!</v>
      </c>
      <c r="X759" s="278" t="e">
        <f t="shared" si="2020"/>
        <v>#DIV/0!</v>
      </c>
      <c r="Y759" s="278" t="e">
        <f t="shared" si="2020"/>
        <v>#DIV/0!</v>
      </c>
      <c r="Z759" s="278" t="e">
        <f t="shared" si="2020"/>
        <v>#DIV/0!</v>
      </c>
      <c r="AA759" s="278" t="e">
        <f t="shared" si="2020"/>
        <v>#DIV/0!</v>
      </c>
      <c r="AB759" s="278" t="e">
        <f t="shared" si="2020"/>
        <v>#DIV/0!</v>
      </c>
      <c r="AC759" s="278" t="e">
        <f>+AC758/AC757</f>
        <v>#DIV/0!</v>
      </c>
      <c r="AD759" s="294"/>
      <c r="AE759" s="315"/>
      <c r="AF759" s="315"/>
      <c r="AG759" s="315"/>
      <c r="AH759" s="315"/>
      <c r="AI759" s="315"/>
      <c r="AJ759" s="315"/>
      <c r="AK759" s="315"/>
      <c r="AL759" s="315"/>
      <c r="AM759" s="315"/>
      <c r="AN759" s="315"/>
      <c r="AO759" s="315"/>
      <c r="AP759" s="63"/>
      <c r="AQ759" s="63"/>
      <c r="AR759" s="63"/>
      <c r="AS759" s="63"/>
      <c r="AT759" s="63"/>
      <c r="AU759" s="63"/>
      <c r="AV759" s="63"/>
      <c r="AW759" s="63"/>
      <c r="AX759" s="138"/>
      <c r="AY759" s="138"/>
      <c r="AZ759" s="138"/>
      <c r="BA759" s="138"/>
      <c r="BB759" s="138"/>
      <c r="BC759" s="138"/>
      <c r="BD759" s="138"/>
      <c r="BE759" s="138"/>
      <c r="BF759" s="138"/>
      <c r="BG759" s="138"/>
      <c r="BH759" s="138"/>
      <c r="BI759" s="138"/>
      <c r="BJ759" s="138"/>
      <c r="BK759" s="138"/>
      <c r="BL759" s="138"/>
      <c r="BM759" s="7"/>
    </row>
    <row r="760" spans="1:66" s="52" customFormat="1" ht="20.100000000000001" customHeight="1" x14ac:dyDescent="0.25">
      <c r="A760" s="39"/>
      <c r="B760" s="65"/>
      <c r="C760" s="138"/>
      <c r="D760" s="63">
        <f>+D757+1</f>
        <v>251</v>
      </c>
      <c r="E760" s="63">
        <v>69</v>
      </c>
      <c r="F760" s="63">
        <v>20</v>
      </c>
      <c r="G760" s="62" t="s">
        <v>274</v>
      </c>
      <c r="H760" s="125">
        <v>1</v>
      </c>
      <c r="I760" s="64" t="s">
        <v>45</v>
      </c>
      <c r="J760" s="64" t="s">
        <v>115</v>
      </c>
      <c r="K760" s="64" t="s">
        <v>133</v>
      </c>
      <c r="L760" s="80" t="s">
        <v>751</v>
      </c>
      <c r="M760" s="63" t="s">
        <v>303</v>
      </c>
      <c r="N760" s="63" t="s">
        <v>354</v>
      </c>
      <c r="O760" s="63" t="s">
        <v>304</v>
      </c>
      <c r="P760" s="126" t="s">
        <v>12</v>
      </c>
      <c r="Q760" s="72">
        <v>0</v>
      </c>
      <c r="R760" s="72">
        <v>0</v>
      </c>
      <c r="S760" s="121">
        <v>0</v>
      </c>
      <c r="T760" s="294">
        <v>1</v>
      </c>
      <c r="U760" s="294">
        <v>2</v>
      </c>
      <c r="V760" s="294">
        <v>1</v>
      </c>
      <c r="W760" s="278"/>
      <c r="X760" s="278"/>
      <c r="Y760" s="278"/>
      <c r="Z760" s="278"/>
      <c r="AA760" s="278"/>
      <c r="AB760" s="278"/>
      <c r="AC760" s="294">
        <f>SUM(Q760:AB760)</f>
        <v>4</v>
      </c>
      <c r="AD760" s="294"/>
      <c r="AE760" s="315"/>
      <c r="AF760" s="315"/>
      <c r="AG760" s="315"/>
      <c r="AH760" s="315"/>
      <c r="AI760" s="315"/>
      <c r="AJ760" s="315"/>
      <c r="AK760" s="315"/>
      <c r="AL760" s="315"/>
      <c r="AM760" s="315"/>
      <c r="AN760" s="315"/>
      <c r="AO760" s="315"/>
      <c r="AP760" s="63"/>
      <c r="AQ760" s="63"/>
      <c r="AR760" s="63"/>
      <c r="AS760" s="63"/>
      <c r="AT760" s="63"/>
      <c r="AU760" s="63"/>
      <c r="AV760" s="63"/>
      <c r="AW760" s="63"/>
      <c r="AX760" s="138"/>
      <c r="AY760" s="138"/>
      <c r="AZ760" s="138"/>
      <c r="BA760" s="138"/>
      <c r="BB760" s="138"/>
      <c r="BC760" s="138"/>
      <c r="BD760" s="138"/>
      <c r="BE760" s="138"/>
      <c r="BF760" s="138"/>
      <c r="BG760" s="138"/>
      <c r="BH760" s="138"/>
      <c r="BI760" s="138"/>
      <c r="BJ760" s="138"/>
      <c r="BK760" s="138"/>
      <c r="BL760" s="138"/>
      <c r="BM760" s="7"/>
    </row>
    <row r="761" spans="1:66" s="52" customFormat="1" ht="20.100000000000001" customHeight="1" x14ac:dyDescent="0.25">
      <c r="A761" s="39"/>
      <c r="B761" s="65"/>
      <c r="C761" s="138"/>
      <c r="D761" s="63"/>
      <c r="E761" s="63"/>
      <c r="F761" s="63"/>
      <c r="G761" s="62" t="s">
        <v>274</v>
      </c>
      <c r="H761" s="125"/>
      <c r="I761" s="64" t="s">
        <v>45</v>
      </c>
      <c r="J761" s="64" t="s">
        <v>115</v>
      </c>
      <c r="K761" s="64" t="s">
        <v>133</v>
      </c>
      <c r="L761" s="80" t="s">
        <v>752</v>
      </c>
      <c r="M761" s="63" t="s">
        <v>303</v>
      </c>
      <c r="N761" s="63" t="s">
        <v>354</v>
      </c>
      <c r="O761" s="63" t="s">
        <v>304</v>
      </c>
      <c r="P761" s="126" t="s">
        <v>13</v>
      </c>
      <c r="Q761" s="72">
        <v>0</v>
      </c>
      <c r="R761" s="72">
        <v>0</v>
      </c>
      <c r="S761" s="121">
        <v>0</v>
      </c>
      <c r="T761" s="278"/>
      <c r="U761" s="278"/>
      <c r="V761" s="278"/>
      <c r="W761" s="278"/>
      <c r="X761" s="278"/>
      <c r="Y761" s="278"/>
      <c r="Z761" s="278"/>
      <c r="AA761" s="278"/>
      <c r="AB761" s="278"/>
      <c r="AC761" s="294">
        <f>SUM(Q761:AB761)</f>
        <v>0</v>
      </c>
      <c r="AD761" s="294"/>
      <c r="AE761" s="315"/>
      <c r="AF761" s="315"/>
      <c r="AG761" s="315"/>
      <c r="AH761" s="315"/>
      <c r="AI761" s="315"/>
      <c r="AJ761" s="315"/>
      <c r="AK761" s="315"/>
      <c r="AL761" s="315"/>
      <c r="AM761" s="315"/>
      <c r="AN761" s="315"/>
      <c r="AO761" s="315"/>
      <c r="AP761" s="63"/>
      <c r="AQ761" s="63"/>
      <c r="AR761" s="63"/>
      <c r="AS761" s="63"/>
      <c r="AT761" s="63"/>
      <c r="AU761" s="63"/>
      <c r="AV761" s="63"/>
      <c r="AW761" s="63"/>
      <c r="AX761" s="138"/>
      <c r="AY761" s="138"/>
      <c r="AZ761" s="138"/>
      <c r="BA761" s="138"/>
      <c r="BB761" s="138"/>
      <c r="BC761" s="138"/>
      <c r="BD761" s="138"/>
      <c r="BE761" s="138"/>
      <c r="BF761" s="138"/>
      <c r="BG761" s="138"/>
      <c r="BH761" s="138"/>
      <c r="BI761" s="138"/>
      <c r="BJ761" s="138"/>
      <c r="BK761" s="138"/>
      <c r="BL761" s="138"/>
      <c r="BM761" s="7"/>
    </row>
    <row r="762" spans="1:66" s="52" customFormat="1" ht="20.100000000000001" customHeight="1" x14ac:dyDescent="0.25">
      <c r="A762" s="39"/>
      <c r="B762" s="65"/>
      <c r="C762" s="138"/>
      <c r="D762" s="63"/>
      <c r="E762" s="63"/>
      <c r="F762" s="63"/>
      <c r="G762" s="62" t="s">
        <v>274</v>
      </c>
      <c r="H762" s="125"/>
      <c r="I762" s="64" t="s">
        <v>45</v>
      </c>
      <c r="J762" s="64" t="s">
        <v>115</v>
      </c>
      <c r="K762" s="64" t="s">
        <v>133</v>
      </c>
      <c r="L762" s="80" t="s">
        <v>753</v>
      </c>
      <c r="M762" s="63" t="s">
        <v>303</v>
      </c>
      <c r="N762" s="63" t="s">
        <v>354</v>
      </c>
      <c r="O762" s="63" t="s">
        <v>304</v>
      </c>
      <c r="P762" s="126" t="s">
        <v>14</v>
      </c>
      <c r="Q762" s="278">
        <v>0</v>
      </c>
      <c r="R762" s="278">
        <v>0</v>
      </c>
      <c r="S762" s="278">
        <v>0</v>
      </c>
      <c r="T762" s="278">
        <f t="shared" ref="T762:AB762" si="2021">+T761/T760</f>
        <v>0</v>
      </c>
      <c r="U762" s="278">
        <f t="shared" si="2021"/>
        <v>0</v>
      </c>
      <c r="V762" s="278">
        <f t="shared" si="2021"/>
        <v>0</v>
      </c>
      <c r="W762" s="278" t="e">
        <f t="shared" si="2021"/>
        <v>#DIV/0!</v>
      </c>
      <c r="X762" s="278" t="e">
        <f t="shared" si="2021"/>
        <v>#DIV/0!</v>
      </c>
      <c r="Y762" s="278" t="e">
        <f t="shared" si="2021"/>
        <v>#DIV/0!</v>
      </c>
      <c r="Z762" s="278" t="e">
        <f t="shared" si="2021"/>
        <v>#DIV/0!</v>
      </c>
      <c r="AA762" s="278" t="e">
        <f t="shared" si="2021"/>
        <v>#DIV/0!</v>
      </c>
      <c r="AB762" s="278" t="e">
        <f t="shared" si="2021"/>
        <v>#DIV/0!</v>
      </c>
      <c r="AC762" s="278">
        <f>+AC761/AC760</f>
        <v>0</v>
      </c>
      <c r="AD762" s="294"/>
      <c r="AE762" s="315"/>
      <c r="AF762" s="315"/>
      <c r="AG762" s="315"/>
      <c r="AH762" s="315"/>
      <c r="AI762" s="315"/>
      <c r="AJ762" s="315"/>
      <c r="AK762" s="315"/>
      <c r="AL762" s="315"/>
      <c r="AM762" s="315"/>
      <c r="AN762" s="315"/>
      <c r="AO762" s="315"/>
      <c r="AP762" s="63"/>
      <c r="AQ762" s="63"/>
      <c r="AR762" s="63"/>
      <c r="AS762" s="63"/>
      <c r="AT762" s="63"/>
      <c r="AU762" s="63"/>
      <c r="AV762" s="63"/>
      <c r="AW762" s="63"/>
      <c r="AX762" s="138"/>
      <c r="AY762" s="138"/>
      <c r="AZ762" s="138"/>
      <c r="BA762" s="138"/>
      <c r="BB762" s="138"/>
      <c r="BC762" s="138"/>
      <c r="BD762" s="138"/>
      <c r="BE762" s="138"/>
      <c r="BF762" s="138"/>
      <c r="BG762" s="138"/>
      <c r="BH762" s="138"/>
      <c r="BI762" s="138"/>
      <c r="BJ762" s="138"/>
      <c r="BK762" s="138"/>
      <c r="BL762" s="138"/>
      <c r="BM762" s="7"/>
    </row>
    <row r="763" spans="1:66" ht="20.100000000000001" customHeight="1" x14ac:dyDescent="0.25">
      <c r="A763" s="39"/>
      <c r="B763" s="65" t="s">
        <v>100</v>
      </c>
      <c r="C763" s="138"/>
      <c r="D763" s="63">
        <f>+D760+1</f>
        <v>252</v>
      </c>
      <c r="E763" s="63">
        <v>70</v>
      </c>
      <c r="F763" s="63">
        <v>16</v>
      </c>
      <c r="G763" s="70" t="s">
        <v>269</v>
      </c>
      <c r="H763" s="125">
        <v>1</v>
      </c>
      <c r="I763" s="64" t="s">
        <v>45</v>
      </c>
      <c r="J763" s="64" t="s">
        <v>115</v>
      </c>
      <c r="K763" s="64" t="s">
        <v>133</v>
      </c>
      <c r="L763" s="80" t="s">
        <v>463</v>
      </c>
      <c r="M763" s="63" t="s">
        <v>302</v>
      </c>
      <c r="N763" s="63" t="s">
        <v>351</v>
      </c>
      <c r="O763" s="63" t="s">
        <v>369</v>
      </c>
      <c r="P763" s="126" t="s">
        <v>12</v>
      </c>
      <c r="Q763" s="125">
        <v>0</v>
      </c>
      <c r="R763" s="125">
        <v>0</v>
      </c>
      <c r="S763" s="125">
        <v>0</v>
      </c>
      <c r="T763" s="125">
        <v>0.33329999999999999</v>
      </c>
      <c r="U763" s="125"/>
      <c r="V763" s="125"/>
      <c r="W763" s="125"/>
      <c r="X763" s="125">
        <v>0.33329999999999999</v>
      </c>
      <c r="Y763" s="125"/>
      <c r="Z763" s="129"/>
      <c r="AA763" s="125"/>
      <c r="AB763" s="125">
        <v>0.33329999999999999</v>
      </c>
      <c r="AC763" s="295">
        <f>SUM(Q763:AB763)</f>
        <v>0.99990000000000001</v>
      </c>
      <c r="AD763" s="294">
        <f t="shared" si="2006"/>
        <v>0</v>
      </c>
      <c r="AE763" s="315">
        <f>SUM($Q$10:R763)</f>
        <v>55207.376383725037</v>
      </c>
      <c r="AF763" s="315">
        <f>SUM($Q$10:S763)</f>
        <v>94057.608394811934</v>
      </c>
      <c r="AG763" s="315" t="e">
        <f>SUM($Q$10:T763)</f>
        <v>#DIV/0!</v>
      </c>
      <c r="AH763" s="315" t="e">
        <f>SUM($Q$10:U763)</f>
        <v>#DIV/0!</v>
      </c>
      <c r="AI763" s="315" t="e">
        <f>SUM($Q$10:V763)</f>
        <v>#DIV/0!</v>
      </c>
      <c r="AJ763" s="315" t="e">
        <f>SUM($Q$10:W763)</f>
        <v>#DIV/0!</v>
      </c>
      <c r="AK763" s="315" t="e">
        <f>SUM($Q$10:X763)</f>
        <v>#DIV/0!</v>
      </c>
      <c r="AL763" s="315" t="e">
        <f>SUM($Q$10:Y763)</f>
        <v>#DIV/0!</v>
      </c>
      <c r="AM763" s="315" t="e">
        <f>SUM($Q$10:Z763)</f>
        <v>#DIV/0!</v>
      </c>
      <c r="AN763" s="315" t="e">
        <f>SUM($Q$10:AA763)</f>
        <v>#DIV/0!</v>
      </c>
      <c r="AO763" s="315" t="e">
        <f>SUM($Q$10:AB763)</f>
        <v>#DIV/0!</v>
      </c>
      <c r="AP763" s="63"/>
      <c r="AQ763" s="63"/>
      <c r="AR763" s="63"/>
      <c r="AS763" s="63"/>
      <c r="AT763" s="63"/>
      <c r="AU763" s="63"/>
      <c r="AV763" s="63"/>
      <c r="AW763" s="63"/>
      <c r="AX763" s="138"/>
      <c r="AY763" s="138"/>
      <c r="AZ763" s="138"/>
      <c r="BA763" s="138"/>
      <c r="BB763" s="138"/>
      <c r="BC763" s="138"/>
      <c r="BD763" s="138"/>
      <c r="BE763" s="138"/>
      <c r="BF763" s="138"/>
      <c r="BG763" s="138"/>
      <c r="BH763" s="138"/>
      <c r="BI763" s="138"/>
      <c r="BJ763" s="138"/>
      <c r="BK763" s="138"/>
      <c r="BL763" s="138"/>
      <c r="BM763" s="7"/>
      <c r="BN763" s="26"/>
    </row>
    <row r="764" spans="1:66" s="52" customFormat="1" ht="20.100000000000001" customHeight="1" x14ac:dyDescent="0.25">
      <c r="A764" s="39"/>
      <c r="B764" s="65"/>
      <c r="C764" s="138"/>
      <c r="D764" s="63"/>
      <c r="E764" s="63"/>
      <c r="F764" s="63"/>
      <c r="G764" s="70" t="s">
        <v>269</v>
      </c>
      <c r="H764" s="125"/>
      <c r="I764" s="64"/>
      <c r="J764" s="64"/>
      <c r="K764" s="64" t="s">
        <v>133</v>
      </c>
      <c r="L764" s="80" t="s">
        <v>606</v>
      </c>
      <c r="M764" s="63" t="s">
        <v>302</v>
      </c>
      <c r="N764" s="63" t="s">
        <v>351</v>
      </c>
      <c r="O764" s="63" t="s">
        <v>369</v>
      </c>
      <c r="P764" s="126" t="s">
        <v>13</v>
      </c>
      <c r="Q764" s="125">
        <v>0</v>
      </c>
      <c r="R764" s="125">
        <v>0</v>
      </c>
      <c r="S764" s="125">
        <v>0</v>
      </c>
      <c r="T764" s="125"/>
      <c r="U764" s="125"/>
      <c r="V764" s="125"/>
      <c r="W764" s="125"/>
      <c r="X764" s="125"/>
      <c r="Y764" s="125"/>
      <c r="Z764" s="129"/>
      <c r="AA764" s="125"/>
      <c r="AB764" s="125"/>
      <c r="AC764" s="295">
        <f>SUM(Q764:AB764)</f>
        <v>0</v>
      </c>
      <c r="AD764" s="294">
        <f t="shared" si="2006"/>
        <v>0</v>
      </c>
      <c r="AE764" s="315">
        <f>SUM($Q$11:R764)</f>
        <v>55207.376383725037</v>
      </c>
      <c r="AF764" s="315">
        <f>SUM($Q$11:S764)</f>
        <v>94057.608394811934</v>
      </c>
      <c r="AG764" s="315" t="e">
        <f>SUM($Q$11:T764)</f>
        <v>#DIV/0!</v>
      </c>
      <c r="AH764" s="315" t="e">
        <f>SUM($Q$11:U764)</f>
        <v>#DIV/0!</v>
      </c>
      <c r="AI764" s="315" t="e">
        <f>SUM($Q$11:V764)</f>
        <v>#DIV/0!</v>
      </c>
      <c r="AJ764" s="315" t="e">
        <f>SUM($Q$11:W764)</f>
        <v>#DIV/0!</v>
      </c>
      <c r="AK764" s="315" t="e">
        <f>SUM($Q$11:X764)</f>
        <v>#DIV/0!</v>
      </c>
      <c r="AL764" s="315" t="e">
        <f>SUM($Q$11:Y764)</f>
        <v>#DIV/0!</v>
      </c>
      <c r="AM764" s="315" t="e">
        <f>SUM($Q$11:Z764)</f>
        <v>#DIV/0!</v>
      </c>
      <c r="AN764" s="315" t="e">
        <f>SUM($Q$11:AA764)</f>
        <v>#DIV/0!</v>
      </c>
      <c r="AO764" s="315" t="e">
        <f>SUM($Q$11:AB764)</f>
        <v>#DIV/0!</v>
      </c>
      <c r="AP764" s="63"/>
      <c r="AQ764" s="63"/>
      <c r="AR764" s="63"/>
      <c r="AS764" s="63"/>
      <c r="AT764" s="63"/>
      <c r="AU764" s="63"/>
      <c r="AV764" s="63"/>
      <c r="AW764" s="63"/>
      <c r="AX764" s="138"/>
      <c r="AY764" s="138"/>
      <c r="AZ764" s="138"/>
      <c r="BA764" s="138"/>
      <c r="BB764" s="138"/>
      <c r="BC764" s="138"/>
      <c r="BD764" s="138"/>
      <c r="BE764" s="138"/>
      <c r="BF764" s="138"/>
      <c r="BG764" s="138"/>
      <c r="BH764" s="138"/>
      <c r="BI764" s="138"/>
      <c r="BJ764" s="138"/>
      <c r="BK764" s="138"/>
      <c r="BL764" s="138"/>
      <c r="BM764" s="7"/>
    </row>
    <row r="765" spans="1:66" s="52" customFormat="1" ht="20.100000000000001" customHeight="1" x14ac:dyDescent="0.25">
      <c r="A765" s="39"/>
      <c r="B765" s="65"/>
      <c r="C765" s="138"/>
      <c r="D765" s="63"/>
      <c r="E765" s="63"/>
      <c r="F765" s="63"/>
      <c r="G765" s="70" t="s">
        <v>269</v>
      </c>
      <c r="H765" s="125"/>
      <c r="I765" s="64"/>
      <c r="J765" s="64"/>
      <c r="K765" s="64" t="s">
        <v>133</v>
      </c>
      <c r="L765" s="80" t="s">
        <v>607</v>
      </c>
      <c r="M765" s="63" t="s">
        <v>302</v>
      </c>
      <c r="N765" s="63" t="s">
        <v>351</v>
      </c>
      <c r="O765" s="63" t="s">
        <v>369</v>
      </c>
      <c r="P765" s="126" t="s">
        <v>14</v>
      </c>
      <c r="Q765" s="278">
        <v>0</v>
      </c>
      <c r="R765" s="278">
        <v>0</v>
      </c>
      <c r="S765" s="278">
        <v>0</v>
      </c>
      <c r="T765" s="278">
        <f t="shared" ref="T765:AB765" si="2022">+T764/T763</f>
        <v>0</v>
      </c>
      <c r="U765" s="278" t="e">
        <f t="shared" si="2022"/>
        <v>#DIV/0!</v>
      </c>
      <c r="V765" s="278" t="e">
        <f t="shared" si="2022"/>
        <v>#DIV/0!</v>
      </c>
      <c r="W765" s="278" t="e">
        <f t="shared" si="2022"/>
        <v>#DIV/0!</v>
      </c>
      <c r="X765" s="278">
        <f t="shared" si="2022"/>
        <v>0</v>
      </c>
      <c r="Y765" s="278" t="e">
        <f t="shared" si="2022"/>
        <v>#DIV/0!</v>
      </c>
      <c r="Z765" s="278" t="e">
        <f t="shared" si="2022"/>
        <v>#DIV/0!</v>
      </c>
      <c r="AA765" s="278" t="e">
        <f t="shared" si="2022"/>
        <v>#DIV/0!</v>
      </c>
      <c r="AB765" s="278">
        <f t="shared" si="2022"/>
        <v>0</v>
      </c>
      <c r="AC765" s="278">
        <f>+AC764/AC763</f>
        <v>0</v>
      </c>
      <c r="AD765" s="294">
        <f t="shared" si="2006"/>
        <v>0</v>
      </c>
      <c r="AE765" s="315">
        <f>SUM($Q$10:R765)</f>
        <v>55207.376383725037</v>
      </c>
      <c r="AF765" s="315">
        <f>SUM($Q$10:S765)</f>
        <v>94057.608394811934</v>
      </c>
      <c r="AG765" s="315" t="e">
        <f>SUM($Q$10:T765)</f>
        <v>#DIV/0!</v>
      </c>
      <c r="AH765" s="315" t="e">
        <f>SUM($Q$10:U765)</f>
        <v>#DIV/0!</v>
      </c>
      <c r="AI765" s="315" t="e">
        <f>SUM($Q$10:V765)</f>
        <v>#DIV/0!</v>
      </c>
      <c r="AJ765" s="315" t="e">
        <f>SUM($Q$10:W765)</f>
        <v>#DIV/0!</v>
      </c>
      <c r="AK765" s="315" t="e">
        <f>SUM($Q$10:X765)</f>
        <v>#DIV/0!</v>
      </c>
      <c r="AL765" s="315" t="e">
        <f>SUM($Q$10:Y765)</f>
        <v>#DIV/0!</v>
      </c>
      <c r="AM765" s="315" t="e">
        <f>SUM($Q$10:Z765)</f>
        <v>#DIV/0!</v>
      </c>
      <c r="AN765" s="315" t="e">
        <f>SUM($Q$10:AA765)</f>
        <v>#DIV/0!</v>
      </c>
      <c r="AO765" s="315" t="e">
        <f>SUM($Q$10:AB765)</f>
        <v>#DIV/0!</v>
      </c>
      <c r="AP765" s="63"/>
      <c r="AQ765" s="63"/>
      <c r="AR765" s="63"/>
      <c r="AS765" s="63"/>
      <c r="AT765" s="63"/>
      <c r="AU765" s="63"/>
      <c r="AV765" s="63"/>
      <c r="AW765" s="63"/>
      <c r="AX765" s="138"/>
      <c r="AY765" s="138"/>
      <c r="AZ765" s="138"/>
      <c r="BA765" s="138"/>
      <c r="BB765" s="138"/>
      <c r="BC765" s="138"/>
      <c r="BD765" s="138"/>
      <c r="BE765" s="138"/>
      <c r="BF765" s="138"/>
      <c r="BG765" s="138"/>
      <c r="BH765" s="138"/>
      <c r="BI765" s="138"/>
      <c r="BJ765" s="138"/>
      <c r="BK765" s="138"/>
      <c r="BL765" s="138"/>
      <c r="BM765" s="7"/>
    </row>
    <row r="766" spans="1:66" ht="20.100000000000001" customHeight="1" x14ac:dyDescent="0.25">
      <c r="A766" s="39"/>
      <c r="B766" s="65" t="s">
        <v>100</v>
      </c>
      <c r="C766" s="138"/>
      <c r="D766" s="63">
        <f>+D763+1</f>
        <v>253</v>
      </c>
      <c r="E766" s="63">
        <v>71</v>
      </c>
      <c r="F766" s="63">
        <v>27</v>
      </c>
      <c r="G766" s="68" t="s">
        <v>270</v>
      </c>
      <c r="H766" s="125">
        <v>1</v>
      </c>
      <c r="I766" s="64" t="s">
        <v>45</v>
      </c>
      <c r="J766" s="64" t="s">
        <v>115</v>
      </c>
      <c r="K766" s="64" t="s">
        <v>133</v>
      </c>
      <c r="L766" s="68" t="s">
        <v>1192</v>
      </c>
      <c r="M766" s="63" t="s">
        <v>300</v>
      </c>
      <c r="N766" s="63" t="s">
        <v>336</v>
      </c>
      <c r="O766" s="63" t="s">
        <v>358</v>
      </c>
      <c r="P766" s="126" t="s">
        <v>12</v>
      </c>
      <c r="Q766" s="125">
        <v>8.3299999999999999E-2</v>
      </c>
      <c r="R766" s="125">
        <v>8.3299999999999999E-2</v>
      </c>
      <c r="S766" s="125">
        <v>8.3299999999999999E-2</v>
      </c>
      <c r="T766" s="125">
        <v>8.3299999999999999E-2</v>
      </c>
      <c r="U766" s="125">
        <v>8.3299999999999999E-2</v>
      </c>
      <c r="V766" s="125">
        <v>8.3299999999999999E-2</v>
      </c>
      <c r="W766" s="125">
        <v>8.3299999999999999E-2</v>
      </c>
      <c r="X766" s="125">
        <v>8.3299999999999999E-2</v>
      </c>
      <c r="Y766" s="125">
        <v>8.3400000000000002E-2</v>
      </c>
      <c r="Z766" s="125">
        <v>8.3400000000000002E-2</v>
      </c>
      <c r="AA766" s="125">
        <v>8.3400000000000002E-2</v>
      </c>
      <c r="AB766" s="125">
        <v>8.3400000000000002E-2</v>
      </c>
      <c r="AC766" s="295">
        <f>SUM(Q766:AB766)</f>
        <v>1</v>
      </c>
      <c r="AD766" s="294">
        <f t="shared" ref="AD766:AD809" si="2023">+Q766</f>
        <v>8.3299999999999999E-2</v>
      </c>
      <c r="AE766" s="315">
        <f>SUM($Q$10:R766)</f>
        <v>55207.542983725034</v>
      </c>
      <c r="AF766" s="315">
        <f>SUM($Q$10:S766)</f>
        <v>94057.858294811929</v>
      </c>
      <c r="AG766" s="315" t="e">
        <f>SUM($Q$10:T766)</f>
        <v>#DIV/0!</v>
      </c>
      <c r="AH766" s="315" t="e">
        <f>SUM($Q$10:U766)</f>
        <v>#DIV/0!</v>
      </c>
      <c r="AI766" s="315" t="e">
        <f>SUM($Q$10:V766)</f>
        <v>#DIV/0!</v>
      </c>
      <c r="AJ766" s="315" t="e">
        <f>SUM($Q$10:W766)</f>
        <v>#DIV/0!</v>
      </c>
      <c r="AK766" s="315" t="e">
        <f>SUM($Q$10:X766)</f>
        <v>#DIV/0!</v>
      </c>
      <c r="AL766" s="315" t="e">
        <f>SUM($Q$10:Y766)</f>
        <v>#DIV/0!</v>
      </c>
      <c r="AM766" s="315" t="e">
        <f>SUM($Q$10:Z766)</f>
        <v>#DIV/0!</v>
      </c>
      <c r="AN766" s="315" t="e">
        <f>SUM($Q$10:AA766)</f>
        <v>#DIV/0!</v>
      </c>
      <c r="AO766" s="315" t="e">
        <f>SUM($Q$10:AB766)</f>
        <v>#DIV/0!</v>
      </c>
      <c r="AP766" s="63"/>
      <c r="AQ766" s="63"/>
      <c r="AR766" s="63"/>
      <c r="AS766" s="63"/>
      <c r="AT766" s="63"/>
      <c r="AU766" s="63"/>
      <c r="AV766" s="63"/>
      <c r="AW766" s="63"/>
      <c r="AX766" s="138"/>
      <c r="AY766" s="138"/>
      <c r="AZ766" s="138"/>
      <c r="BA766" s="138"/>
      <c r="BB766" s="138"/>
      <c r="BC766" s="138"/>
      <c r="BD766" s="138"/>
      <c r="BE766" s="138"/>
      <c r="BF766" s="138"/>
      <c r="BG766" s="138"/>
      <c r="BH766" s="138"/>
      <c r="BI766" s="138"/>
      <c r="BJ766" s="138"/>
      <c r="BK766" s="138"/>
      <c r="BL766" s="138"/>
      <c r="BM766" s="7"/>
      <c r="BN766" s="26"/>
    </row>
    <row r="767" spans="1:66" s="52" customFormat="1" ht="20.100000000000001" customHeight="1" x14ac:dyDescent="0.25">
      <c r="A767" s="39"/>
      <c r="B767" s="65"/>
      <c r="C767" s="138"/>
      <c r="D767" s="63"/>
      <c r="E767" s="63"/>
      <c r="F767" s="63"/>
      <c r="G767" s="68" t="s">
        <v>270</v>
      </c>
      <c r="H767" s="125"/>
      <c r="I767" s="64"/>
      <c r="J767" s="64"/>
      <c r="K767" s="64" t="s">
        <v>133</v>
      </c>
      <c r="L767" s="68" t="s">
        <v>1192</v>
      </c>
      <c r="M767" s="63" t="s">
        <v>300</v>
      </c>
      <c r="N767" s="63" t="s">
        <v>336</v>
      </c>
      <c r="O767" s="63" t="s">
        <v>358</v>
      </c>
      <c r="P767" s="126" t="s">
        <v>13</v>
      </c>
      <c r="Q767" s="125">
        <v>8.3299999999999999E-2</v>
      </c>
      <c r="R767" s="125">
        <v>8.3299999999999999E-2</v>
      </c>
      <c r="S767" s="125">
        <v>9.9299999999999999E-2</v>
      </c>
      <c r="T767" s="124"/>
      <c r="U767" s="124"/>
      <c r="V767" s="124"/>
      <c r="W767" s="124"/>
      <c r="X767" s="124"/>
      <c r="Y767" s="124"/>
      <c r="Z767" s="367"/>
      <c r="AA767" s="124"/>
      <c r="AB767" s="124"/>
      <c r="AC767" s="296">
        <f>SUM(Q767:AB767)</f>
        <v>0.26590000000000003</v>
      </c>
      <c r="AD767" s="294">
        <f t="shared" si="2023"/>
        <v>8.3299999999999999E-2</v>
      </c>
      <c r="AE767" s="315">
        <f>SUM($Q$11:R767)</f>
        <v>55207.709583725031</v>
      </c>
      <c r="AF767" s="315">
        <f>SUM($Q$11:S767)</f>
        <v>94058.124194811928</v>
      </c>
      <c r="AG767" s="315" t="e">
        <f>SUM($Q$11:T767)</f>
        <v>#DIV/0!</v>
      </c>
      <c r="AH767" s="315" t="e">
        <f>SUM($Q$11:U767)</f>
        <v>#DIV/0!</v>
      </c>
      <c r="AI767" s="315" t="e">
        <f>SUM($Q$11:V767)</f>
        <v>#DIV/0!</v>
      </c>
      <c r="AJ767" s="315" t="e">
        <f>SUM($Q$11:W767)</f>
        <v>#DIV/0!</v>
      </c>
      <c r="AK767" s="315" t="e">
        <f>SUM($Q$11:X767)</f>
        <v>#DIV/0!</v>
      </c>
      <c r="AL767" s="315" t="e">
        <f>SUM($Q$11:Y767)</f>
        <v>#DIV/0!</v>
      </c>
      <c r="AM767" s="315" t="e">
        <f>SUM($Q$11:Z767)</f>
        <v>#DIV/0!</v>
      </c>
      <c r="AN767" s="315" t="e">
        <f>SUM($Q$11:AA767)</f>
        <v>#DIV/0!</v>
      </c>
      <c r="AO767" s="315" t="e">
        <f>SUM($Q$11:AB767)</f>
        <v>#DIV/0!</v>
      </c>
      <c r="AP767" s="63" t="s">
        <v>733</v>
      </c>
      <c r="AQ767" s="63" t="s">
        <v>734</v>
      </c>
      <c r="AR767" s="63" t="s">
        <v>733</v>
      </c>
      <c r="AS767" s="63" t="s">
        <v>734</v>
      </c>
      <c r="AT767" s="63" t="s">
        <v>733</v>
      </c>
      <c r="AU767" s="63" t="s">
        <v>881</v>
      </c>
      <c r="AV767" s="63"/>
      <c r="AW767" s="63"/>
      <c r="AX767" s="138"/>
      <c r="AY767" s="138"/>
      <c r="AZ767" s="138"/>
      <c r="BA767" s="138"/>
      <c r="BB767" s="138"/>
      <c r="BC767" s="138"/>
      <c r="BD767" s="138"/>
      <c r="BE767" s="138"/>
      <c r="BF767" s="138"/>
      <c r="BG767" s="138"/>
      <c r="BH767" s="138"/>
      <c r="BI767" s="138"/>
      <c r="BJ767" s="138"/>
      <c r="BK767" s="138"/>
      <c r="BL767" s="138"/>
      <c r="BM767" s="7"/>
    </row>
    <row r="768" spans="1:66" s="52" customFormat="1" ht="20.100000000000001" customHeight="1" x14ac:dyDescent="0.25">
      <c r="A768" s="39"/>
      <c r="B768" s="65"/>
      <c r="C768" s="138"/>
      <c r="D768" s="63"/>
      <c r="E768" s="63"/>
      <c r="F768" s="63"/>
      <c r="G768" s="68" t="s">
        <v>270</v>
      </c>
      <c r="H768" s="125"/>
      <c r="I768" s="64"/>
      <c r="J768" s="64"/>
      <c r="K768" s="64" t="s">
        <v>133</v>
      </c>
      <c r="L768" s="68" t="s">
        <v>1192</v>
      </c>
      <c r="M768" s="63" t="s">
        <v>300</v>
      </c>
      <c r="N768" s="63" t="s">
        <v>336</v>
      </c>
      <c r="O768" s="63" t="s">
        <v>358</v>
      </c>
      <c r="P768" s="126" t="s">
        <v>14</v>
      </c>
      <c r="Q768" s="278">
        <f t="shared" ref="Q768:AB768" si="2024">+Q767/Q766</f>
        <v>1</v>
      </c>
      <c r="R768" s="278">
        <f t="shared" si="2024"/>
        <v>1</v>
      </c>
      <c r="S768" s="278">
        <f t="shared" si="2024"/>
        <v>1.1920768307322929</v>
      </c>
      <c r="T768" s="278">
        <f t="shared" si="2024"/>
        <v>0</v>
      </c>
      <c r="U768" s="278">
        <f t="shared" si="2024"/>
        <v>0</v>
      </c>
      <c r="V768" s="278">
        <f t="shared" si="2024"/>
        <v>0</v>
      </c>
      <c r="W768" s="278">
        <f t="shared" si="2024"/>
        <v>0</v>
      </c>
      <c r="X768" s="278">
        <f t="shared" si="2024"/>
        <v>0</v>
      </c>
      <c r="Y768" s="278">
        <f t="shared" si="2024"/>
        <v>0</v>
      </c>
      <c r="Z768" s="278">
        <f t="shared" si="2024"/>
        <v>0</v>
      </c>
      <c r="AA768" s="278">
        <f t="shared" si="2024"/>
        <v>0</v>
      </c>
      <c r="AB768" s="278">
        <f t="shared" si="2024"/>
        <v>0</v>
      </c>
      <c r="AC768" s="278">
        <f>+AC767/AC766</f>
        <v>0.26590000000000003</v>
      </c>
      <c r="AD768" s="294">
        <f t="shared" si="2023"/>
        <v>1</v>
      </c>
      <c r="AE768" s="315">
        <f>SUM($Q$10:R768)</f>
        <v>55209.709583725031</v>
      </c>
      <c r="AF768" s="315">
        <f>SUM($Q$10:S768)</f>
        <v>94061.31627164266</v>
      </c>
      <c r="AG768" s="315" t="e">
        <f>SUM($Q$10:T768)</f>
        <v>#DIV/0!</v>
      </c>
      <c r="AH768" s="315" t="e">
        <f>SUM($Q$10:U768)</f>
        <v>#DIV/0!</v>
      </c>
      <c r="AI768" s="315" t="e">
        <f>SUM($Q$10:V768)</f>
        <v>#DIV/0!</v>
      </c>
      <c r="AJ768" s="315" t="e">
        <f>SUM($Q$10:W768)</f>
        <v>#DIV/0!</v>
      </c>
      <c r="AK768" s="315" t="e">
        <f>SUM($Q$10:X768)</f>
        <v>#DIV/0!</v>
      </c>
      <c r="AL768" s="315" t="e">
        <f>SUM($Q$10:Y768)</f>
        <v>#DIV/0!</v>
      </c>
      <c r="AM768" s="315" t="e">
        <f>SUM($Q$10:Z768)</f>
        <v>#DIV/0!</v>
      </c>
      <c r="AN768" s="315" t="e">
        <f>SUM($Q$10:AA768)</f>
        <v>#DIV/0!</v>
      </c>
      <c r="AO768" s="315" t="e">
        <f>SUM($Q$10:AB768)</f>
        <v>#DIV/0!</v>
      </c>
      <c r="AP768" s="63"/>
      <c r="AQ768" s="63"/>
      <c r="AR768" s="63"/>
      <c r="AS768" s="63"/>
      <c r="AT768" s="63"/>
      <c r="AU768" s="63"/>
      <c r="AV768" s="63"/>
      <c r="AW768" s="63"/>
      <c r="AX768" s="138"/>
      <c r="AY768" s="138"/>
      <c r="AZ768" s="138"/>
      <c r="BA768" s="138"/>
      <c r="BB768" s="138"/>
      <c r="BC768" s="138"/>
      <c r="BD768" s="138"/>
      <c r="BE768" s="138"/>
      <c r="BF768" s="138"/>
      <c r="BG768" s="138"/>
      <c r="BH768" s="138"/>
      <c r="BI768" s="138"/>
      <c r="BJ768" s="138"/>
      <c r="BK768" s="138"/>
      <c r="BL768" s="138"/>
      <c r="BM768" s="7"/>
    </row>
    <row r="769" spans="1:66" ht="124.5" customHeight="1" x14ac:dyDescent="0.25">
      <c r="A769" s="147"/>
      <c r="B769" s="65" t="s">
        <v>100</v>
      </c>
      <c r="C769" s="63"/>
      <c r="D769" s="63">
        <f>+D766+1</f>
        <v>254</v>
      </c>
      <c r="E769" s="63">
        <v>72</v>
      </c>
      <c r="F769" s="63">
        <v>30</v>
      </c>
      <c r="G769" s="68" t="s">
        <v>271</v>
      </c>
      <c r="H769" s="125">
        <v>1</v>
      </c>
      <c r="I769" s="64" t="s">
        <v>45</v>
      </c>
      <c r="J769" s="64" t="s">
        <v>115</v>
      </c>
      <c r="K769" s="64" t="s">
        <v>133</v>
      </c>
      <c r="L769" s="80" t="s">
        <v>463</v>
      </c>
      <c r="M769" s="63" t="s">
        <v>298</v>
      </c>
      <c r="N769" s="63" t="s">
        <v>332</v>
      </c>
      <c r="O769" s="63" t="s">
        <v>333</v>
      </c>
      <c r="P769" s="126" t="s">
        <v>12</v>
      </c>
      <c r="Q769" s="72">
        <v>0</v>
      </c>
      <c r="R769" s="72">
        <v>0</v>
      </c>
      <c r="S769" s="72">
        <v>0</v>
      </c>
      <c r="T769" s="124"/>
      <c r="U769" s="124"/>
      <c r="V769" s="124"/>
      <c r="W769" s="124"/>
      <c r="X769" s="124"/>
      <c r="Y769" s="72">
        <v>1</v>
      </c>
      <c r="Z769" s="367"/>
      <c r="AA769" s="124"/>
      <c r="AB769" s="124"/>
      <c r="AC769" s="295">
        <f>SUM(Q769:AB769)</f>
        <v>1</v>
      </c>
      <c r="AD769" s="294">
        <f t="shared" si="2023"/>
        <v>0</v>
      </c>
      <c r="AE769" s="315">
        <f>SUM($Q$10:R769)</f>
        <v>55209.709583725031</v>
      </c>
      <c r="AF769" s="315">
        <f>SUM($Q$10:S769)</f>
        <v>94061.31627164266</v>
      </c>
      <c r="AG769" s="315" t="e">
        <f>SUM($Q$10:T769)</f>
        <v>#DIV/0!</v>
      </c>
      <c r="AH769" s="315" t="e">
        <f>SUM($Q$10:U769)</f>
        <v>#DIV/0!</v>
      </c>
      <c r="AI769" s="315" t="e">
        <f>SUM($Q$10:V769)</f>
        <v>#DIV/0!</v>
      </c>
      <c r="AJ769" s="315" t="e">
        <f>SUM($Q$10:W769)</f>
        <v>#DIV/0!</v>
      </c>
      <c r="AK769" s="315" t="e">
        <f>SUM($Q$10:X769)</f>
        <v>#DIV/0!</v>
      </c>
      <c r="AL769" s="315" t="e">
        <f>SUM($Q$10:Y769)</f>
        <v>#DIV/0!</v>
      </c>
      <c r="AM769" s="315" t="e">
        <f>SUM($Q$10:Z769)</f>
        <v>#DIV/0!</v>
      </c>
      <c r="AN769" s="315" t="e">
        <f>SUM($Q$10:AA769)</f>
        <v>#DIV/0!</v>
      </c>
      <c r="AO769" s="315" t="e">
        <f>SUM($Q$10:AB769)</f>
        <v>#DIV/0!</v>
      </c>
      <c r="AP769" s="63"/>
      <c r="AQ769" s="63"/>
      <c r="AR769" s="63"/>
      <c r="AS769" s="63"/>
      <c r="AT769" s="63"/>
      <c r="AU769" s="63"/>
      <c r="AV769" s="63"/>
      <c r="AW769" s="63"/>
      <c r="AX769" s="138"/>
      <c r="AY769" s="138"/>
      <c r="AZ769" s="138"/>
      <c r="BA769" s="138"/>
      <c r="BB769" s="138"/>
      <c r="BC769" s="138"/>
      <c r="BD769" s="138"/>
      <c r="BE769" s="138"/>
      <c r="BF769" s="138"/>
      <c r="BG769" s="138"/>
      <c r="BH769" s="138"/>
      <c r="BI769" s="138"/>
      <c r="BJ769" s="138"/>
      <c r="BK769" s="138"/>
      <c r="BL769" s="138"/>
      <c r="BM769" s="7"/>
      <c r="BN769" s="26"/>
    </row>
    <row r="770" spans="1:66" s="52" customFormat="1" ht="20.100000000000001" customHeight="1" x14ac:dyDescent="0.25">
      <c r="A770" s="147"/>
      <c r="B770" s="65"/>
      <c r="C770" s="63"/>
      <c r="D770" s="63"/>
      <c r="E770" s="63"/>
      <c r="F770" s="63"/>
      <c r="G770" s="68" t="s">
        <v>271</v>
      </c>
      <c r="H770" s="125"/>
      <c r="I770" s="64"/>
      <c r="J770" s="64"/>
      <c r="K770" s="64" t="s">
        <v>133</v>
      </c>
      <c r="L770" s="80" t="s">
        <v>606</v>
      </c>
      <c r="M770" s="63" t="s">
        <v>298</v>
      </c>
      <c r="N770" s="63" t="s">
        <v>332</v>
      </c>
      <c r="O770" s="63" t="s">
        <v>333</v>
      </c>
      <c r="P770" s="126" t="s">
        <v>13</v>
      </c>
      <c r="Q770" s="72">
        <v>0</v>
      </c>
      <c r="R770" s="72">
        <v>0</v>
      </c>
      <c r="S770" s="72">
        <v>0</v>
      </c>
      <c r="T770" s="124"/>
      <c r="U770" s="124"/>
      <c r="V770" s="124"/>
      <c r="W770" s="124"/>
      <c r="X770" s="124"/>
      <c r="Y770" s="124"/>
      <c r="Z770" s="367"/>
      <c r="AA770" s="124"/>
      <c r="AB770" s="124"/>
      <c r="AC770" s="295">
        <f>SUM(Q770:AB770)</f>
        <v>0</v>
      </c>
      <c r="AD770" s="294">
        <f t="shared" si="2023"/>
        <v>0</v>
      </c>
      <c r="AE770" s="315">
        <f>SUM($Q$11:R770)</f>
        <v>55209.709583725031</v>
      </c>
      <c r="AF770" s="315">
        <f>SUM($Q$11:S770)</f>
        <v>94061.31627164266</v>
      </c>
      <c r="AG770" s="315" t="e">
        <f>SUM($Q$11:T770)</f>
        <v>#DIV/0!</v>
      </c>
      <c r="AH770" s="315" t="e">
        <f>SUM($Q$11:U770)</f>
        <v>#DIV/0!</v>
      </c>
      <c r="AI770" s="315" t="e">
        <f>SUM($Q$11:V770)</f>
        <v>#DIV/0!</v>
      </c>
      <c r="AJ770" s="315" t="e">
        <f>SUM($Q$11:W770)</f>
        <v>#DIV/0!</v>
      </c>
      <c r="AK770" s="315" t="e">
        <f>SUM($Q$11:X770)</f>
        <v>#DIV/0!</v>
      </c>
      <c r="AL770" s="315" t="e">
        <f>SUM($Q$11:Y770)</f>
        <v>#DIV/0!</v>
      </c>
      <c r="AM770" s="315" t="e">
        <f>SUM($Q$11:Z770)</f>
        <v>#DIV/0!</v>
      </c>
      <c r="AN770" s="315" t="e">
        <f>SUM($Q$11:AA770)</f>
        <v>#DIV/0!</v>
      </c>
      <c r="AO770" s="315" t="e">
        <f>SUM($Q$11:AB770)</f>
        <v>#DIV/0!</v>
      </c>
      <c r="AP770" s="63" t="s">
        <v>530</v>
      </c>
      <c r="AQ770" s="65" t="s">
        <v>835</v>
      </c>
      <c r="AR770" s="63" t="s">
        <v>530</v>
      </c>
      <c r="AS770" s="65" t="s">
        <v>835</v>
      </c>
      <c r="AT770" s="63" t="s">
        <v>530</v>
      </c>
      <c r="AU770" s="65" t="s">
        <v>835</v>
      </c>
      <c r="AV770" s="63"/>
      <c r="AW770" s="63"/>
      <c r="AX770" s="138"/>
      <c r="AY770" s="138"/>
      <c r="AZ770" s="138"/>
      <c r="BA770" s="138"/>
      <c r="BB770" s="138"/>
      <c r="BC770" s="138"/>
      <c r="BD770" s="138"/>
      <c r="BE770" s="138"/>
      <c r="BF770" s="138"/>
      <c r="BG770" s="138"/>
      <c r="BH770" s="138"/>
      <c r="BI770" s="138"/>
      <c r="BJ770" s="138"/>
      <c r="BK770" s="138"/>
      <c r="BL770" s="138"/>
      <c r="BM770" s="7"/>
    </row>
    <row r="771" spans="1:66" s="52" customFormat="1" ht="20.100000000000001" customHeight="1" x14ac:dyDescent="0.25">
      <c r="A771" s="147"/>
      <c r="B771" s="65"/>
      <c r="C771" s="63"/>
      <c r="D771" s="63"/>
      <c r="E771" s="63"/>
      <c r="F771" s="63"/>
      <c r="G771" s="68" t="s">
        <v>271</v>
      </c>
      <c r="H771" s="125"/>
      <c r="I771" s="64"/>
      <c r="J771" s="64"/>
      <c r="K771" s="64" t="s">
        <v>133</v>
      </c>
      <c r="L771" s="80" t="s">
        <v>607</v>
      </c>
      <c r="M771" s="63" t="s">
        <v>298</v>
      </c>
      <c r="N771" s="63" t="s">
        <v>332</v>
      </c>
      <c r="O771" s="63" t="s">
        <v>333</v>
      </c>
      <c r="P771" s="126" t="s">
        <v>14</v>
      </c>
      <c r="Q771" s="278">
        <v>0</v>
      </c>
      <c r="R771" s="278">
        <v>0</v>
      </c>
      <c r="S771" s="278">
        <v>0</v>
      </c>
      <c r="T771" s="278" t="e">
        <f t="shared" ref="T771:AB771" si="2025">+T770/T769</f>
        <v>#DIV/0!</v>
      </c>
      <c r="U771" s="278" t="e">
        <f t="shared" si="2025"/>
        <v>#DIV/0!</v>
      </c>
      <c r="V771" s="278" t="e">
        <f t="shared" si="2025"/>
        <v>#DIV/0!</v>
      </c>
      <c r="W771" s="278" t="e">
        <f t="shared" si="2025"/>
        <v>#DIV/0!</v>
      </c>
      <c r="X771" s="278" t="e">
        <f t="shared" si="2025"/>
        <v>#DIV/0!</v>
      </c>
      <c r="Y771" s="278">
        <f t="shared" si="2025"/>
        <v>0</v>
      </c>
      <c r="Z771" s="278" t="e">
        <f t="shared" si="2025"/>
        <v>#DIV/0!</v>
      </c>
      <c r="AA771" s="278" t="e">
        <f t="shared" si="2025"/>
        <v>#DIV/0!</v>
      </c>
      <c r="AB771" s="278" t="e">
        <f t="shared" si="2025"/>
        <v>#DIV/0!</v>
      </c>
      <c r="AC771" s="278">
        <f>+AC770/AC769</f>
        <v>0</v>
      </c>
      <c r="AD771" s="294">
        <f t="shared" si="2023"/>
        <v>0</v>
      </c>
      <c r="AE771" s="315">
        <f>SUM($Q$10:R771)</f>
        <v>55209.709583725031</v>
      </c>
      <c r="AF771" s="315">
        <f>SUM($Q$10:S771)</f>
        <v>94061.31627164266</v>
      </c>
      <c r="AG771" s="315" t="e">
        <f>SUM($Q$10:T771)</f>
        <v>#DIV/0!</v>
      </c>
      <c r="AH771" s="315" t="e">
        <f>SUM($Q$10:U771)</f>
        <v>#DIV/0!</v>
      </c>
      <c r="AI771" s="315" t="e">
        <f>SUM($Q$10:V771)</f>
        <v>#DIV/0!</v>
      </c>
      <c r="AJ771" s="315" t="e">
        <f>SUM($Q$10:W771)</f>
        <v>#DIV/0!</v>
      </c>
      <c r="AK771" s="315" t="e">
        <f>SUM($Q$10:X771)</f>
        <v>#DIV/0!</v>
      </c>
      <c r="AL771" s="315" t="e">
        <f>SUM($Q$10:Y771)</f>
        <v>#DIV/0!</v>
      </c>
      <c r="AM771" s="315" t="e">
        <f>SUM($Q$10:Z771)</f>
        <v>#DIV/0!</v>
      </c>
      <c r="AN771" s="315" t="e">
        <f>SUM($Q$10:AA771)</f>
        <v>#DIV/0!</v>
      </c>
      <c r="AO771" s="315" t="e">
        <f>SUM($Q$10:AB771)</f>
        <v>#DIV/0!</v>
      </c>
      <c r="AP771" s="63"/>
      <c r="AQ771" s="63"/>
      <c r="AR771" s="63"/>
      <c r="AS771" s="63"/>
      <c r="AT771" s="63"/>
      <c r="AU771" s="63"/>
      <c r="AV771" s="63"/>
      <c r="AW771" s="63"/>
      <c r="AX771" s="138"/>
      <c r="AY771" s="138"/>
      <c r="AZ771" s="138"/>
      <c r="BA771" s="138"/>
      <c r="BB771" s="138"/>
      <c r="BC771" s="138"/>
      <c r="BD771" s="138"/>
      <c r="BE771" s="138"/>
      <c r="BF771" s="138"/>
      <c r="BG771" s="138"/>
      <c r="BH771" s="138"/>
      <c r="BI771" s="138"/>
      <c r="BJ771" s="138"/>
      <c r="BK771" s="138"/>
      <c r="BL771" s="138"/>
      <c r="BM771" s="7"/>
    </row>
    <row r="772" spans="1:66" ht="124.5" customHeight="1" x14ac:dyDescent="0.25">
      <c r="A772" s="147"/>
      <c r="B772" s="65" t="s">
        <v>100</v>
      </c>
      <c r="C772" s="63"/>
      <c r="D772" s="63">
        <f>+D769+1</f>
        <v>255</v>
      </c>
      <c r="E772" s="63">
        <v>73</v>
      </c>
      <c r="F772" s="63">
        <v>31</v>
      </c>
      <c r="G772" s="68" t="s">
        <v>272</v>
      </c>
      <c r="H772" s="125">
        <v>1</v>
      </c>
      <c r="I772" s="64" t="s">
        <v>45</v>
      </c>
      <c r="J772" s="64" t="s">
        <v>115</v>
      </c>
      <c r="K772" s="64" t="s">
        <v>133</v>
      </c>
      <c r="L772" s="80" t="s">
        <v>463</v>
      </c>
      <c r="M772" s="63" t="s">
        <v>298</v>
      </c>
      <c r="N772" s="63" t="s">
        <v>332</v>
      </c>
      <c r="O772" s="63" t="s">
        <v>333</v>
      </c>
      <c r="P772" s="126" t="s">
        <v>12</v>
      </c>
      <c r="Q772" s="72">
        <v>0</v>
      </c>
      <c r="R772" s="72">
        <v>0</v>
      </c>
      <c r="S772" s="72">
        <v>0</v>
      </c>
      <c r="T772" s="124"/>
      <c r="U772" s="124"/>
      <c r="V772" s="124"/>
      <c r="W772" s="124"/>
      <c r="X772" s="124"/>
      <c r="Y772" s="72">
        <v>1</v>
      </c>
      <c r="Z772" s="367"/>
      <c r="AA772" s="124"/>
      <c r="AB772" s="124"/>
      <c r="AC772" s="262">
        <f>SUM(Q772:AB772)</f>
        <v>1</v>
      </c>
      <c r="AD772" s="294">
        <f t="shared" si="2023"/>
        <v>0</v>
      </c>
      <c r="AE772" s="315">
        <f>SUM($Q$10:R772)</f>
        <v>55209.709583725031</v>
      </c>
      <c r="AF772" s="315">
        <f>SUM($Q$10:S772)</f>
        <v>94061.31627164266</v>
      </c>
      <c r="AG772" s="315" t="e">
        <f>SUM($Q$10:T772)</f>
        <v>#DIV/0!</v>
      </c>
      <c r="AH772" s="315" t="e">
        <f>SUM($Q$10:U772)</f>
        <v>#DIV/0!</v>
      </c>
      <c r="AI772" s="315" t="e">
        <f>SUM($Q$10:V772)</f>
        <v>#DIV/0!</v>
      </c>
      <c r="AJ772" s="315" t="e">
        <f>SUM($Q$10:W772)</f>
        <v>#DIV/0!</v>
      </c>
      <c r="AK772" s="315" t="e">
        <f>SUM($Q$10:X772)</f>
        <v>#DIV/0!</v>
      </c>
      <c r="AL772" s="315" t="e">
        <f>SUM($Q$10:Y772)</f>
        <v>#DIV/0!</v>
      </c>
      <c r="AM772" s="315" t="e">
        <f>SUM($Q$10:Z772)</f>
        <v>#DIV/0!</v>
      </c>
      <c r="AN772" s="315" t="e">
        <f>SUM($Q$10:AA772)</f>
        <v>#DIV/0!</v>
      </c>
      <c r="AO772" s="315" t="e">
        <f>SUM($Q$10:AB772)</f>
        <v>#DIV/0!</v>
      </c>
      <c r="AP772" s="63"/>
      <c r="AQ772" s="63"/>
      <c r="AR772" s="63"/>
      <c r="AS772" s="63"/>
      <c r="AT772" s="63"/>
      <c r="AU772" s="63"/>
      <c r="AV772" s="63"/>
      <c r="AW772" s="63"/>
      <c r="AX772" s="138"/>
      <c r="AY772" s="138"/>
      <c r="AZ772" s="138"/>
      <c r="BA772" s="138"/>
      <c r="BB772" s="138"/>
      <c r="BC772" s="138"/>
      <c r="BD772" s="138"/>
      <c r="BE772" s="138"/>
      <c r="BF772" s="138"/>
      <c r="BG772" s="138"/>
      <c r="BH772" s="138"/>
      <c r="BI772" s="138"/>
      <c r="BJ772" s="138"/>
      <c r="BK772" s="138"/>
      <c r="BL772" s="138"/>
      <c r="BM772" s="7"/>
      <c r="BN772" s="26"/>
    </row>
    <row r="773" spans="1:66" s="52" customFormat="1" ht="20.100000000000001" customHeight="1" x14ac:dyDescent="0.25">
      <c r="A773" s="147"/>
      <c r="B773" s="65"/>
      <c r="C773" s="63"/>
      <c r="D773" s="63"/>
      <c r="E773" s="63"/>
      <c r="F773" s="63"/>
      <c r="G773" s="68" t="s">
        <v>272</v>
      </c>
      <c r="H773" s="125"/>
      <c r="I773" s="64"/>
      <c r="J773" s="64"/>
      <c r="K773" s="64" t="s">
        <v>133</v>
      </c>
      <c r="L773" s="80" t="s">
        <v>606</v>
      </c>
      <c r="M773" s="63" t="s">
        <v>298</v>
      </c>
      <c r="N773" s="63" t="s">
        <v>332</v>
      </c>
      <c r="O773" s="63" t="s">
        <v>333</v>
      </c>
      <c r="P773" s="126" t="s">
        <v>13</v>
      </c>
      <c r="Q773" s="72">
        <v>0</v>
      </c>
      <c r="R773" s="72">
        <v>0</v>
      </c>
      <c r="S773" s="72">
        <v>0</v>
      </c>
      <c r="T773" s="124"/>
      <c r="U773" s="124"/>
      <c r="V773" s="124"/>
      <c r="W773" s="124"/>
      <c r="X773" s="124"/>
      <c r="Y773" s="124"/>
      <c r="Z773" s="367"/>
      <c r="AA773" s="124"/>
      <c r="AB773" s="124"/>
      <c r="AC773" s="262">
        <f>SUM(Q773:AB773)</f>
        <v>0</v>
      </c>
      <c r="AD773" s="294">
        <f t="shared" si="2023"/>
        <v>0</v>
      </c>
      <c r="AE773" s="315">
        <f>SUM($Q$11:R773)</f>
        <v>55209.709583725031</v>
      </c>
      <c r="AF773" s="315">
        <f>SUM($Q$11:S773)</f>
        <v>94061.31627164266</v>
      </c>
      <c r="AG773" s="315" t="e">
        <f>SUM($Q$11:T773)</f>
        <v>#DIV/0!</v>
      </c>
      <c r="AH773" s="315" t="e">
        <f>SUM($Q$11:U773)</f>
        <v>#DIV/0!</v>
      </c>
      <c r="AI773" s="315" t="e">
        <f>SUM($Q$11:V773)</f>
        <v>#DIV/0!</v>
      </c>
      <c r="AJ773" s="315" t="e">
        <f>SUM($Q$11:W773)</f>
        <v>#DIV/0!</v>
      </c>
      <c r="AK773" s="315" t="e">
        <f>SUM($Q$11:X773)</f>
        <v>#DIV/0!</v>
      </c>
      <c r="AL773" s="315" t="e">
        <f>SUM($Q$11:Y773)</f>
        <v>#DIV/0!</v>
      </c>
      <c r="AM773" s="315" t="e">
        <f>SUM($Q$11:Z773)</f>
        <v>#DIV/0!</v>
      </c>
      <c r="AN773" s="315" t="e">
        <f>SUM($Q$11:AA773)</f>
        <v>#DIV/0!</v>
      </c>
      <c r="AO773" s="315" t="e">
        <f>SUM($Q$11:AB773)</f>
        <v>#DIV/0!</v>
      </c>
      <c r="AP773" s="63" t="s">
        <v>530</v>
      </c>
      <c r="AQ773" s="65" t="s">
        <v>835</v>
      </c>
      <c r="AR773" s="63" t="s">
        <v>530</v>
      </c>
      <c r="AS773" s="65" t="s">
        <v>835</v>
      </c>
      <c r="AT773" s="63" t="s">
        <v>530</v>
      </c>
      <c r="AU773" s="65" t="s">
        <v>835</v>
      </c>
      <c r="AV773" s="63"/>
      <c r="AW773" s="63"/>
      <c r="AX773" s="138"/>
      <c r="AY773" s="138"/>
      <c r="AZ773" s="138"/>
      <c r="BA773" s="138"/>
      <c r="BB773" s="138"/>
      <c r="BC773" s="138"/>
      <c r="BD773" s="138"/>
      <c r="BE773" s="138"/>
      <c r="BF773" s="138"/>
      <c r="BG773" s="138"/>
      <c r="BH773" s="138"/>
      <c r="BI773" s="138"/>
      <c r="BJ773" s="138"/>
      <c r="BK773" s="138"/>
      <c r="BL773" s="138"/>
      <c r="BM773" s="7"/>
    </row>
    <row r="774" spans="1:66" s="52" customFormat="1" ht="20.100000000000001" customHeight="1" x14ac:dyDescent="0.25">
      <c r="A774" s="147"/>
      <c r="B774" s="65"/>
      <c r="C774" s="63"/>
      <c r="D774" s="63"/>
      <c r="E774" s="63"/>
      <c r="F774" s="63"/>
      <c r="G774" s="68" t="s">
        <v>272</v>
      </c>
      <c r="H774" s="125"/>
      <c r="I774" s="64"/>
      <c r="J774" s="64"/>
      <c r="K774" s="64" t="s">
        <v>133</v>
      </c>
      <c r="L774" s="80" t="s">
        <v>607</v>
      </c>
      <c r="M774" s="63" t="s">
        <v>298</v>
      </c>
      <c r="N774" s="63" t="s">
        <v>332</v>
      </c>
      <c r="O774" s="63" t="s">
        <v>333</v>
      </c>
      <c r="P774" s="126" t="s">
        <v>14</v>
      </c>
      <c r="Q774" s="278">
        <v>0</v>
      </c>
      <c r="R774" s="278">
        <v>0</v>
      </c>
      <c r="S774" s="278">
        <v>0</v>
      </c>
      <c r="T774" s="278" t="e">
        <f t="shared" ref="T774:AB774" si="2026">+T773/T772</f>
        <v>#DIV/0!</v>
      </c>
      <c r="U774" s="278" t="e">
        <f t="shared" si="2026"/>
        <v>#DIV/0!</v>
      </c>
      <c r="V774" s="278" t="e">
        <f t="shared" si="2026"/>
        <v>#DIV/0!</v>
      </c>
      <c r="W774" s="278" t="e">
        <f t="shared" si="2026"/>
        <v>#DIV/0!</v>
      </c>
      <c r="X774" s="278" t="e">
        <f t="shared" si="2026"/>
        <v>#DIV/0!</v>
      </c>
      <c r="Y774" s="278">
        <f t="shared" si="2026"/>
        <v>0</v>
      </c>
      <c r="Z774" s="278" t="e">
        <f t="shared" si="2026"/>
        <v>#DIV/0!</v>
      </c>
      <c r="AA774" s="278" t="e">
        <f t="shared" si="2026"/>
        <v>#DIV/0!</v>
      </c>
      <c r="AB774" s="278" t="e">
        <f t="shared" si="2026"/>
        <v>#DIV/0!</v>
      </c>
      <c r="AC774" s="278">
        <f>+AC773/AC772</f>
        <v>0</v>
      </c>
      <c r="AD774" s="294">
        <f t="shared" si="2023"/>
        <v>0</v>
      </c>
      <c r="AE774" s="315">
        <f>SUM($Q$10:R774)</f>
        <v>55209.709583725031</v>
      </c>
      <c r="AF774" s="315">
        <f>SUM($Q$10:S774)</f>
        <v>94061.31627164266</v>
      </c>
      <c r="AG774" s="315" t="e">
        <f>SUM($Q$10:T774)</f>
        <v>#DIV/0!</v>
      </c>
      <c r="AH774" s="315" t="e">
        <f>SUM($Q$10:U774)</f>
        <v>#DIV/0!</v>
      </c>
      <c r="AI774" s="315" t="e">
        <f>SUM($Q$10:V774)</f>
        <v>#DIV/0!</v>
      </c>
      <c r="AJ774" s="315" t="e">
        <f>SUM($Q$10:W774)</f>
        <v>#DIV/0!</v>
      </c>
      <c r="AK774" s="315" t="e">
        <f>SUM($Q$10:X774)</f>
        <v>#DIV/0!</v>
      </c>
      <c r="AL774" s="315" t="e">
        <f>SUM($Q$10:Y774)</f>
        <v>#DIV/0!</v>
      </c>
      <c r="AM774" s="315" t="e">
        <f>SUM($Q$10:Z774)</f>
        <v>#DIV/0!</v>
      </c>
      <c r="AN774" s="315" t="e">
        <f>SUM($Q$10:AA774)</f>
        <v>#DIV/0!</v>
      </c>
      <c r="AO774" s="315" t="e">
        <f>SUM($Q$10:AB774)</f>
        <v>#DIV/0!</v>
      </c>
      <c r="AP774" s="63" t="s">
        <v>530</v>
      </c>
      <c r="AQ774" s="65" t="s">
        <v>593</v>
      </c>
      <c r="AR774" s="63" t="s">
        <v>530</v>
      </c>
      <c r="AS774" s="65" t="s">
        <v>593</v>
      </c>
      <c r="AT774" s="63"/>
      <c r="AU774" s="63"/>
      <c r="AV774" s="63"/>
      <c r="AW774" s="63"/>
      <c r="AX774" s="138"/>
      <c r="AY774" s="138"/>
      <c r="AZ774" s="138"/>
      <c r="BA774" s="138"/>
      <c r="BB774" s="138"/>
      <c r="BC774" s="138"/>
      <c r="BD774" s="138"/>
      <c r="BE774" s="138"/>
      <c r="BF774" s="138"/>
      <c r="BG774" s="138"/>
      <c r="BH774" s="138"/>
      <c r="BI774" s="138"/>
      <c r="BJ774" s="138"/>
      <c r="BK774" s="138"/>
      <c r="BL774" s="138"/>
      <c r="BM774" s="7"/>
    </row>
    <row r="775" spans="1:66" ht="54" customHeight="1" x14ac:dyDescent="0.25">
      <c r="A775" s="39"/>
      <c r="B775" s="65" t="s">
        <v>100</v>
      </c>
      <c r="C775" s="138"/>
      <c r="D775" s="63">
        <f>+D772+1</f>
        <v>256</v>
      </c>
      <c r="E775" s="63">
        <v>74</v>
      </c>
      <c r="F775" s="63">
        <v>7</v>
      </c>
      <c r="G775" s="68" t="s">
        <v>273</v>
      </c>
      <c r="H775" s="125">
        <v>1</v>
      </c>
      <c r="I775" s="64" t="s">
        <v>45</v>
      </c>
      <c r="J775" s="64" t="s">
        <v>115</v>
      </c>
      <c r="K775" s="64" t="s">
        <v>133</v>
      </c>
      <c r="L775" s="80" t="s">
        <v>463</v>
      </c>
      <c r="M775" s="63" t="s">
        <v>298</v>
      </c>
      <c r="N775" s="63" t="s">
        <v>334</v>
      </c>
      <c r="O775" s="63" t="s">
        <v>335</v>
      </c>
      <c r="P775" s="126" t="s">
        <v>12</v>
      </c>
      <c r="Q775" s="72">
        <v>0</v>
      </c>
      <c r="R775" s="72">
        <v>0</v>
      </c>
      <c r="S775" s="72">
        <v>0</v>
      </c>
      <c r="T775" s="72">
        <v>0</v>
      </c>
      <c r="U775" s="72">
        <v>0</v>
      </c>
      <c r="V775" s="125">
        <v>0.5</v>
      </c>
      <c r="W775" s="72">
        <v>0</v>
      </c>
      <c r="X775" s="72">
        <v>0</v>
      </c>
      <c r="Y775" s="72">
        <v>0</v>
      </c>
      <c r="Z775" s="72">
        <v>0</v>
      </c>
      <c r="AA775" s="72">
        <v>0</v>
      </c>
      <c r="AB775" s="125">
        <v>0.5</v>
      </c>
      <c r="AC775" s="262">
        <f>SUM(Q775:AB775)</f>
        <v>1</v>
      </c>
      <c r="AD775" s="294">
        <f t="shared" si="2023"/>
        <v>0</v>
      </c>
      <c r="AE775" s="315">
        <f>SUM($Q$10:R775)</f>
        <v>55209.709583725031</v>
      </c>
      <c r="AF775" s="315">
        <f>SUM($Q$10:S775)</f>
        <v>94061.31627164266</v>
      </c>
      <c r="AG775" s="315" t="e">
        <f>SUM($Q$10:T775)</f>
        <v>#DIV/0!</v>
      </c>
      <c r="AH775" s="315" t="e">
        <f>SUM($Q$10:U775)</f>
        <v>#DIV/0!</v>
      </c>
      <c r="AI775" s="315" t="e">
        <f>SUM($Q$10:V775)</f>
        <v>#DIV/0!</v>
      </c>
      <c r="AJ775" s="315" t="e">
        <f>SUM($Q$10:W775)</f>
        <v>#DIV/0!</v>
      </c>
      <c r="AK775" s="315" t="e">
        <f>SUM($Q$10:X775)</f>
        <v>#DIV/0!</v>
      </c>
      <c r="AL775" s="315" t="e">
        <f>SUM($Q$10:Y775)</f>
        <v>#DIV/0!</v>
      </c>
      <c r="AM775" s="315" t="e">
        <f>SUM($Q$10:Z775)</f>
        <v>#DIV/0!</v>
      </c>
      <c r="AN775" s="315" t="e">
        <f>SUM($Q$10:AA775)</f>
        <v>#DIV/0!</v>
      </c>
      <c r="AO775" s="315" t="e">
        <f>SUM($Q$10:AB775)</f>
        <v>#DIV/0!</v>
      </c>
      <c r="AP775" s="63"/>
      <c r="AQ775" s="63"/>
      <c r="AR775" s="63"/>
      <c r="AS775" s="63"/>
      <c r="AT775" s="63"/>
      <c r="AU775" s="63"/>
      <c r="AV775" s="63"/>
      <c r="AW775" s="63"/>
      <c r="AX775" s="138"/>
      <c r="AY775" s="138"/>
      <c r="AZ775" s="138"/>
      <c r="BA775" s="138"/>
      <c r="BB775" s="138"/>
      <c r="BC775" s="138"/>
      <c r="BD775" s="138"/>
      <c r="BE775" s="138"/>
      <c r="BF775" s="138"/>
      <c r="BG775" s="138"/>
      <c r="BH775" s="138"/>
      <c r="BI775" s="138"/>
      <c r="BJ775" s="138"/>
      <c r="BK775" s="138"/>
      <c r="BL775" s="138"/>
      <c r="BM775" s="7"/>
      <c r="BN775" s="26"/>
    </row>
    <row r="776" spans="1:66" s="52" customFormat="1" ht="20.100000000000001" customHeight="1" x14ac:dyDescent="0.25">
      <c r="A776" s="39"/>
      <c r="B776" s="65"/>
      <c r="C776" s="138"/>
      <c r="D776" s="63"/>
      <c r="E776" s="63"/>
      <c r="F776" s="63"/>
      <c r="G776" s="68" t="s">
        <v>273</v>
      </c>
      <c r="H776" s="125"/>
      <c r="I776" s="64"/>
      <c r="J776" s="64"/>
      <c r="K776" s="64" t="s">
        <v>133</v>
      </c>
      <c r="L776" s="80" t="s">
        <v>606</v>
      </c>
      <c r="M776" s="63" t="s">
        <v>298</v>
      </c>
      <c r="N776" s="63" t="s">
        <v>334</v>
      </c>
      <c r="O776" s="63" t="s">
        <v>335</v>
      </c>
      <c r="P776" s="126" t="s">
        <v>13</v>
      </c>
      <c r="Q776" s="72">
        <v>0</v>
      </c>
      <c r="R776" s="72">
        <v>0</v>
      </c>
      <c r="S776" s="124">
        <v>0</v>
      </c>
      <c r="T776" s="124"/>
      <c r="U776" s="124"/>
      <c r="V776" s="124"/>
      <c r="W776" s="124"/>
      <c r="X776" s="124"/>
      <c r="Y776" s="124"/>
      <c r="Z776" s="367"/>
      <c r="AA776" s="124"/>
      <c r="AB776" s="124"/>
      <c r="AC776" s="262">
        <f>SUM(Q776:AB776)</f>
        <v>0</v>
      </c>
      <c r="AD776" s="294">
        <f t="shared" si="2023"/>
        <v>0</v>
      </c>
      <c r="AE776" s="315">
        <f>SUM($Q$11:R776)</f>
        <v>55209.709583725031</v>
      </c>
      <c r="AF776" s="315">
        <f>SUM($Q$11:S776)</f>
        <v>94061.31627164266</v>
      </c>
      <c r="AG776" s="315" t="e">
        <f>SUM($Q$11:T776)</f>
        <v>#DIV/0!</v>
      </c>
      <c r="AH776" s="315" t="e">
        <f>SUM($Q$11:U776)</f>
        <v>#DIV/0!</v>
      </c>
      <c r="AI776" s="315" t="e">
        <f>SUM($Q$11:V776)</f>
        <v>#DIV/0!</v>
      </c>
      <c r="AJ776" s="315" t="e">
        <f>SUM($Q$11:W776)</f>
        <v>#DIV/0!</v>
      </c>
      <c r="AK776" s="315" t="e">
        <f>SUM($Q$11:X776)</f>
        <v>#DIV/0!</v>
      </c>
      <c r="AL776" s="315" t="e">
        <f>SUM($Q$11:Y776)</f>
        <v>#DIV/0!</v>
      </c>
      <c r="AM776" s="315" t="e">
        <f>SUM($Q$11:Z776)</f>
        <v>#DIV/0!</v>
      </c>
      <c r="AN776" s="315" t="e">
        <f>SUM($Q$11:AA776)</f>
        <v>#DIV/0!</v>
      </c>
      <c r="AO776" s="315" t="e">
        <f>SUM($Q$11:AB776)</f>
        <v>#DIV/0!</v>
      </c>
      <c r="AP776" s="63" t="s">
        <v>509</v>
      </c>
      <c r="AQ776" s="63" t="s">
        <v>509</v>
      </c>
      <c r="AR776" s="63" t="s">
        <v>509</v>
      </c>
      <c r="AS776" s="63" t="s">
        <v>509</v>
      </c>
      <c r="AT776" s="63"/>
      <c r="AU776" s="63"/>
      <c r="AV776" s="63"/>
      <c r="AW776" s="63"/>
      <c r="AX776" s="138"/>
      <c r="AY776" s="138"/>
      <c r="AZ776" s="138"/>
      <c r="BA776" s="138"/>
      <c r="BB776" s="138"/>
      <c r="BC776" s="138"/>
      <c r="BD776" s="138"/>
      <c r="BE776" s="138"/>
      <c r="BF776" s="138"/>
      <c r="BG776" s="138"/>
      <c r="BH776" s="138"/>
      <c r="BI776" s="138"/>
      <c r="BJ776" s="138"/>
      <c r="BK776" s="138"/>
      <c r="BL776" s="138"/>
      <c r="BM776" s="7"/>
    </row>
    <row r="777" spans="1:66" s="52" customFormat="1" ht="20.100000000000001" customHeight="1" x14ac:dyDescent="0.25">
      <c r="A777" s="39"/>
      <c r="B777" s="65"/>
      <c r="C777" s="138"/>
      <c r="D777" s="63"/>
      <c r="E777" s="63"/>
      <c r="F777" s="63"/>
      <c r="G777" s="68" t="s">
        <v>273</v>
      </c>
      <c r="H777" s="125"/>
      <c r="I777" s="64"/>
      <c r="J777" s="64"/>
      <c r="K777" s="64" t="s">
        <v>133</v>
      </c>
      <c r="L777" s="80" t="s">
        <v>607</v>
      </c>
      <c r="M777" s="63" t="s">
        <v>298</v>
      </c>
      <c r="N777" s="63" t="s">
        <v>334</v>
      </c>
      <c r="O777" s="63" t="s">
        <v>335</v>
      </c>
      <c r="P777" s="126" t="s">
        <v>14</v>
      </c>
      <c r="Q777" s="278">
        <v>0</v>
      </c>
      <c r="R777" s="278">
        <v>0</v>
      </c>
      <c r="S777" s="278">
        <v>0</v>
      </c>
      <c r="T777" s="278" t="e">
        <f t="shared" ref="T777:AB777" si="2027">+T776/T775</f>
        <v>#DIV/0!</v>
      </c>
      <c r="U777" s="278" t="e">
        <f t="shared" si="2027"/>
        <v>#DIV/0!</v>
      </c>
      <c r="V777" s="278">
        <f t="shared" si="2027"/>
        <v>0</v>
      </c>
      <c r="W777" s="278" t="e">
        <f t="shared" si="2027"/>
        <v>#DIV/0!</v>
      </c>
      <c r="X777" s="278" t="e">
        <f t="shared" si="2027"/>
        <v>#DIV/0!</v>
      </c>
      <c r="Y777" s="278" t="e">
        <f t="shared" si="2027"/>
        <v>#DIV/0!</v>
      </c>
      <c r="Z777" s="278" t="e">
        <f t="shared" si="2027"/>
        <v>#DIV/0!</v>
      </c>
      <c r="AA777" s="278" t="e">
        <f t="shared" si="2027"/>
        <v>#DIV/0!</v>
      </c>
      <c r="AB777" s="278">
        <f t="shared" si="2027"/>
        <v>0</v>
      </c>
      <c r="AC777" s="278">
        <f>+AC776/AC775</f>
        <v>0</v>
      </c>
      <c r="AD777" s="294">
        <f t="shared" si="2023"/>
        <v>0</v>
      </c>
      <c r="AE777" s="315">
        <f>SUM($Q$10:R777)</f>
        <v>55209.709583725031</v>
      </c>
      <c r="AF777" s="315">
        <f>SUM($Q$10:S777)</f>
        <v>94061.31627164266</v>
      </c>
      <c r="AG777" s="315" t="e">
        <f>SUM($Q$10:T777)</f>
        <v>#DIV/0!</v>
      </c>
      <c r="AH777" s="315" t="e">
        <f>SUM($Q$10:U777)</f>
        <v>#DIV/0!</v>
      </c>
      <c r="AI777" s="315" t="e">
        <f>SUM($Q$10:V777)</f>
        <v>#DIV/0!</v>
      </c>
      <c r="AJ777" s="315" t="e">
        <f>SUM($Q$10:W777)</f>
        <v>#DIV/0!</v>
      </c>
      <c r="AK777" s="315" t="e">
        <f>SUM($Q$10:X777)</f>
        <v>#DIV/0!</v>
      </c>
      <c r="AL777" s="315" t="e">
        <f>SUM($Q$10:Y777)</f>
        <v>#DIV/0!</v>
      </c>
      <c r="AM777" s="315" t="e">
        <f>SUM($Q$10:Z777)</f>
        <v>#DIV/0!</v>
      </c>
      <c r="AN777" s="315" t="e">
        <f>SUM($Q$10:AA777)</f>
        <v>#DIV/0!</v>
      </c>
      <c r="AO777" s="315" t="e">
        <f>SUM($Q$10:AB777)</f>
        <v>#DIV/0!</v>
      </c>
      <c r="AP777" s="63"/>
      <c r="AQ777" s="63"/>
      <c r="AR777" s="63"/>
      <c r="AS777" s="63"/>
      <c r="AT777" s="63"/>
      <c r="AU777" s="63"/>
      <c r="AV777" s="63"/>
      <c r="AW777" s="63"/>
      <c r="AX777" s="138"/>
      <c r="AY777" s="138"/>
      <c r="AZ777" s="138"/>
      <c r="BA777" s="138"/>
      <c r="BB777" s="138"/>
      <c r="BC777" s="138"/>
      <c r="BD777" s="138"/>
      <c r="BE777" s="138"/>
      <c r="BF777" s="138"/>
      <c r="BG777" s="138"/>
      <c r="BH777" s="138"/>
      <c r="BI777" s="138"/>
      <c r="BJ777" s="138"/>
      <c r="BK777" s="138"/>
      <c r="BL777" s="138"/>
      <c r="BM777" s="7"/>
    </row>
    <row r="778" spans="1:66" ht="56.25" customHeight="1" x14ac:dyDescent="0.25">
      <c r="A778" s="39"/>
      <c r="B778" s="65" t="s">
        <v>100</v>
      </c>
      <c r="C778" s="138"/>
      <c r="D778" s="63">
        <f>+D775+1</f>
        <v>257</v>
      </c>
      <c r="E778" s="63">
        <v>75</v>
      </c>
      <c r="F778" s="63">
        <v>8</v>
      </c>
      <c r="G778" s="65" t="s">
        <v>231</v>
      </c>
      <c r="H778" s="125"/>
      <c r="I778" s="64" t="s">
        <v>45</v>
      </c>
      <c r="J778" s="64" t="s">
        <v>115</v>
      </c>
      <c r="K778" s="64" t="s">
        <v>133</v>
      </c>
      <c r="L778" s="65" t="s">
        <v>1034</v>
      </c>
      <c r="M778" s="63" t="s">
        <v>298</v>
      </c>
      <c r="N778" s="63" t="s">
        <v>334</v>
      </c>
      <c r="O778" s="63" t="s">
        <v>335</v>
      </c>
      <c r="P778" s="126" t="s">
        <v>12</v>
      </c>
      <c r="Q778" s="125">
        <v>0</v>
      </c>
      <c r="R778" s="125">
        <v>0</v>
      </c>
      <c r="S778" s="125">
        <v>0</v>
      </c>
      <c r="T778" s="125">
        <v>0</v>
      </c>
      <c r="U778" s="125">
        <v>0</v>
      </c>
      <c r="V778" s="125">
        <v>0</v>
      </c>
      <c r="W778" s="125">
        <v>0</v>
      </c>
      <c r="X778" s="125">
        <v>0</v>
      </c>
      <c r="Y778" s="125">
        <v>0.5</v>
      </c>
      <c r="Z778" s="125">
        <v>0.5</v>
      </c>
      <c r="AA778" s="125">
        <v>0</v>
      </c>
      <c r="AB778" s="125">
        <v>0</v>
      </c>
      <c r="AC778" s="262">
        <f>SUM(Q778:AB778)</f>
        <v>1</v>
      </c>
      <c r="AD778" s="294">
        <f t="shared" si="2023"/>
        <v>0</v>
      </c>
      <c r="AE778" s="315">
        <f>SUM($Q$10:R778)</f>
        <v>55209.709583725031</v>
      </c>
      <c r="AF778" s="315">
        <f>SUM($Q$10:S778)</f>
        <v>94061.31627164266</v>
      </c>
      <c r="AG778" s="315" t="e">
        <f>SUM($Q$10:T778)</f>
        <v>#DIV/0!</v>
      </c>
      <c r="AH778" s="315" t="e">
        <f>SUM($Q$10:U778)</f>
        <v>#DIV/0!</v>
      </c>
      <c r="AI778" s="315" t="e">
        <f>SUM($Q$10:V778)</f>
        <v>#DIV/0!</v>
      </c>
      <c r="AJ778" s="315" t="e">
        <f>SUM($Q$10:W778)</f>
        <v>#DIV/0!</v>
      </c>
      <c r="AK778" s="315" t="e">
        <f>SUM($Q$10:X778)</f>
        <v>#DIV/0!</v>
      </c>
      <c r="AL778" s="315" t="e">
        <f>SUM($Q$10:Y778)</f>
        <v>#DIV/0!</v>
      </c>
      <c r="AM778" s="315" t="e">
        <f>SUM($Q$10:Z778)</f>
        <v>#DIV/0!</v>
      </c>
      <c r="AN778" s="315" t="e">
        <f>SUM($Q$10:AA778)</f>
        <v>#DIV/0!</v>
      </c>
      <c r="AO778" s="315" t="e">
        <f>SUM($Q$10:AB778)</f>
        <v>#DIV/0!</v>
      </c>
      <c r="AP778" s="63"/>
      <c r="AQ778" s="63"/>
      <c r="AR778" s="63"/>
      <c r="AS778" s="63"/>
      <c r="AT778" s="63"/>
      <c r="AU778" s="63"/>
      <c r="AV778" s="63"/>
      <c r="AW778" s="63"/>
      <c r="AX778" s="138"/>
      <c r="AY778" s="138"/>
      <c r="AZ778" s="138"/>
      <c r="BA778" s="138"/>
      <c r="BB778" s="138"/>
      <c r="BC778" s="138"/>
      <c r="BD778" s="138"/>
      <c r="BE778" s="138"/>
      <c r="BF778" s="138"/>
      <c r="BG778" s="138"/>
      <c r="BH778" s="138"/>
      <c r="BI778" s="138"/>
      <c r="BJ778" s="138"/>
      <c r="BK778" s="138"/>
      <c r="BL778" s="138"/>
      <c r="BM778" s="7"/>
      <c r="BN778" s="26"/>
    </row>
    <row r="779" spans="1:66" s="52" customFormat="1" ht="20.100000000000001" customHeight="1" x14ac:dyDescent="0.25">
      <c r="A779" s="39"/>
      <c r="B779" s="65"/>
      <c r="C779" s="138"/>
      <c r="D779" s="63"/>
      <c r="E779" s="63"/>
      <c r="F779" s="63"/>
      <c r="G779" s="65" t="s">
        <v>231</v>
      </c>
      <c r="H779" s="125"/>
      <c r="I779" s="64"/>
      <c r="J779" s="64"/>
      <c r="K779" s="64" t="s">
        <v>133</v>
      </c>
      <c r="L779" s="65" t="s">
        <v>1034</v>
      </c>
      <c r="M779" s="63" t="s">
        <v>298</v>
      </c>
      <c r="N779" s="63" t="s">
        <v>334</v>
      </c>
      <c r="O779" s="63" t="s">
        <v>335</v>
      </c>
      <c r="P779" s="126" t="s">
        <v>13</v>
      </c>
      <c r="Q779" s="278">
        <v>0</v>
      </c>
      <c r="R779" s="278">
        <v>0</v>
      </c>
      <c r="S779" s="124">
        <v>0</v>
      </c>
      <c r="T779" s="124"/>
      <c r="U779" s="124"/>
      <c r="V779" s="124"/>
      <c r="W779" s="124"/>
      <c r="X779" s="124"/>
      <c r="Y779" s="124"/>
      <c r="Z779" s="367"/>
      <c r="AA779" s="124"/>
      <c r="AB779" s="124"/>
      <c r="AC779" s="262">
        <f>SUM(Q779:AB779)</f>
        <v>0</v>
      </c>
      <c r="AD779" s="294">
        <f t="shared" si="2023"/>
        <v>0</v>
      </c>
      <c r="AE779" s="315">
        <f>SUM($Q$11:R779)</f>
        <v>55209.709583725031</v>
      </c>
      <c r="AF779" s="315">
        <f>SUM($Q$11:S779)</f>
        <v>94061.31627164266</v>
      </c>
      <c r="AG779" s="315" t="e">
        <f>SUM($Q$11:T779)</f>
        <v>#DIV/0!</v>
      </c>
      <c r="AH779" s="315" t="e">
        <f>SUM($Q$11:U779)</f>
        <v>#DIV/0!</v>
      </c>
      <c r="AI779" s="315" t="e">
        <f>SUM($Q$11:V779)</f>
        <v>#DIV/0!</v>
      </c>
      <c r="AJ779" s="315" t="e">
        <f>SUM($Q$11:W779)</f>
        <v>#DIV/0!</v>
      </c>
      <c r="AK779" s="315" t="e">
        <f>SUM($Q$11:X779)</f>
        <v>#DIV/0!</v>
      </c>
      <c r="AL779" s="315" t="e">
        <f>SUM($Q$11:Y779)</f>
        <v>#DIV/0!</v>
      </c>
      <c r="AM779" s="315" t="e">
        <f>SUM($Q$11:Z779)</f>
        <v>#DIV/0!</v>
      </c>
      <c r="AN779" s="315" t="e">
        <f>SUM($Q$11:AA779)</f>
        <v>#DIV/0!</v>
      </c>
      <c r="AO779" s="315" t="e">
        <f>SUM($Q$11:AB779)</f>
        <v>#DIV/0!</v>
      </c>
      <c r="AP779" s="63" t="s">
        <v>509</v>
      </c>
      <c r="AQ779" s="63" t="s">
        <v>509</v>
      </c>
      <c r="AR779" s="63" t="s">
        <v>509</v>
      </c>
      <c r="AS779" s="63" t="s">
        <v>509</v>
      </c>
      <c r="AT779" s="63"/>
      <c r="AU779" s="63"/>
      <c r="AV779" s="63"/>
      <c r="AW779" s="63"/>
      <c r="AX779" s="138"/>
      <c r="AY779" s="138"/>
      <c r="AZ779" s="138"/>
      <c r="BA779" s="138"/>
      <c r="BB779" s="138"/>
      <c r="BC779" s="138"/>
      <c r="BD779" s="138"/>
      <c r="BE779" s="138"/>
      <c r="BF779" s="138"/>
      <c r="BG779" s="138"/>
      <c r="BH779" s="138"/>
      <c r="BI779" s="138"/>
      <c r="BJ779" s="138"/>
      <c r="BK779" s="138"/>
      <c r="BL779" s="138"/>
      <c r="BM779" s="7"/>
    </row>
    <row r="780" spans="1:66" s="52" customFormat="1" ht="20.100000000000001" customHeight="1" x14ac:dyDescent="0.25">
      <c r="A780" s="39"/>
      <c r="B780" s="65"/>
      <c r="C780" s="138"/>
      <c r="D780" s="63"/>
      <c r="E780" s="63"/>
      <c r="F780" s="63"/>
      <c r="G780" s="65" t="s">
        <v>231</v>
      </c>
      <c r="H780" s="125"/>
      <c r="I780" s="64"/>
      <c r="J780" s="64"/>
      <c r="K780" s="64" t="s">
        <v>133</v>
      </c>
      <c r="L780" s="65" t="s">
        <v>1034</v>
      </c>
      <c r="M780" s="63" t="s">
        <v>298</v>
      </c>
      <c r="N780" s="63" t="s">
        <v>334</v>
      </c>
      <c r="O780" s="63" t="s">
        <v>335</v>
      </c>
      <c r="P780" s="126" t="s">
        <v>14</v>
      </c>
      <c r="Q780" s="278">
        <v>0</v>
      </c>
      <c r="R780" s="278">
        <v>0</v>
      </c>
      <c r="S780" s="278">
        <v>0</v>
      </c>
      <c r="T780" s="278" t="e">
        <f t="shared" ref="T780:AB780" si="2028">+T779/T778</f>
        <v>#DIV/0!</v>
      </c>
      <c r="U780" s="278" t="e">
        <f t="shared" si="2028"/>
        <v>#DIV/0!</v>
      </c>
      <c r="V780" s="278" t="e">
        <f t="shared" si="2028"/>
        <v>#DIV/0!</v>
      </c>
      <c r="W780" s="278" t="e">
        <f t="shared" si="2028"/>
        <v>#DIV/0!</v>
      </c>
      <c r="X780" s="278" t="e">
        <f t="shared" si="2028"/>
        <v>#DIV/0!</v>
      </c>
      <c r="Y780" s="278">
        <f t="shared" si="2028"/>
        <v>0</v>
      </c>
      <c r="Z780" s="278">
        <f t="shared" si="2028"/>
        <v>0</v>
      </c>
      <c r="AA780" s="278" t="e">
        <f t="shared" si="2028"/>
        <v>#DIV/0!</v>
      </c>
      <c r="AB780" s="278" t="e">
        <f t="shared" si="2028"/>
        <v>#DIV/0!</v>
      </c>
      <c r="AC780" s="278">
        <f>+AC779/AC778</f>
        <v>0</v>
      </c>
      <c r="AD780" s="294">
        <f t="shared" si="2023"/>
        <v>0</v>
      </c>
      <c r="AE780" s="315">
        <f>SUM($Q$10:R780)</f>
        <v>55209.709583725031</v>
      </c>
      <c r="AF780" s="315">
        <f>SUM($Q$10:S780)</f>
        <v>94061.31627164266</v>
      </c>
      <c r="AG780" s="315" t="e">
        <f>SUM($Q$10:T780)</f>
        <v>#DIV/0!</v>
      </c>
      <c r="AH780" s="315" t="e">
        <f>SUM($Q$10:U780)</f>
        <v>#DIV/0!</v>
      </c>
      <c r="AI780" s="315" t="e">
        <f>SUM($Q$10:V780)</f>
        <v>#DIV/0!</v>
      </c>
      <c r="AJ780" s="315" t="e">
        <f>SUM($Q$10:W780)</f>
        <v>#DIV/0!</v>
      </c>
      <c r="AK780" s="315" t="e">
        <f>SUM($Q$10:X780)</f>
        <v>#DIV/0!</v>
      </c>
      <c r="AL780" s="315" t="e">
        <f>SUM($Q$10:Y780)</f>
        <v>#DIV/0!</v>
      </c>
      <c r="AM780" s="315" t="e">
        <f>SUM($Q$10:Z780)</f>
        <v>#DIV/0!</v>
      </c>
      <c r="AN780" s="315" t="e">
        <f>SUM($Q$10:AA780)</f>
        <v>#DIV/0!</v>
      </c>
      <c r="AO780" s="315" t="e">
        <f>SUM($Q$10:AB780)</f>
        <v>#DIV/0!</v>
      </c>
      <c r="AP780" s="63"/>
      <c r="AQ780" s="63"/>
      <c r="AR780" s="63"/>
      <c r="AS780" s="63"/>
      <c r="AT780" s="63"/>
      <c r="AU780" s="63"/>
      <c r="AV780" s="63"/>
      <c r="AW780" s="63"/>
      <c r="AX780" s="138"/>
      <c r="AY780" s="138"/>
      <c r="AZ780" s="138"/>
      <c r="BA780" s="138"/>
      <c r="BB780" s="138"/>
      <c r="BC780" s="138"/>
      <c r="BD780" s="138"/>
      <c r="BE780" s="138"/>
      <c r="BF780" s="138"/>
      <c r="BG780" s="138"/>
      <c r="BH780" s="138"/>
      <c r="BI780" s="138"/>
      <c r="BJ780" s="138"/>
      <c r="BK780" s="138"/>
      <c r="BL780" s="138"/>
      <c r="BM780" s="7"/>
    </row>
    <row r="781" spans="1:66" ht="72.75" customHeight="1" x14ac:dyDescent="0.25">
      <c r="A781" s="39"/>
      <c r="B781" s="65" t="s">
        <v>100</v>
      </c>
      <c r="C781" s="138"/>
      <c r="D781" s="63">
        <f>+D778+1</f>
        <v>258</v>
      </c>
      <c r="E781" s="63">
        <v>76</v>
      </c>
      <c r="F781" s="63">
        <v>9</v>
      </c>
      <c r="G781" s="70" t="s">
        <v>787</v>
      </c>
      <c r="H781" s="125">
        <v>1</v>
      </c>
      <c r="I781" s="64" t="s">
        <v>45</v>
      </c>
      <c r="J781" s="64" t="s">
        <v>115</v>
      </c>
      <c r="K781" s="64" t="s">
        <v>133</v>
      </c>
      <c r="L781" s="68" t="s">
        <v>476</v>
      </c>
      <c r="M781" s="63" t="s">
        <v>298</v>
      </c>
      <c r="N781" s="63" t="s">
        <v>334</v>
      </c>
      <c r="O781" s="63" t="s">
        <v>335</v>
      </c>
      <c r="P781" s="126" t="s">
        <v>12</v>
      </c>
      <c r="Q781" s="124">
        <v>0</v>
      </c>
      <c r="R781" s="124">
        <v>0</v>
      </c>
      <c r="S781" s="124">
        <v>0</v>
      </c>
      <c r="T781" s="124">
        <v>0</v>
      </c>
      <c r="U781" s="124">
        <v>0</v>
      </c>
      <c r="V781" s="124">
        <v>1</v>
      </c>
      <c r="W781" s="124">
        <v>0</v>
      </c>
      <c r="X781" s="124">
        <v>0</v>
      </c>
      <c r="Y781" s="124">
        <v>0</v>
      </c>
      <c r="Z781" s="367">
        <v>0</v>
      </c>
      <c r="AA781" s="124">
        <v>0</v>
      </c>
      <c r="AB781" s="124">
        <v>1</v>
      </c>
      <c r="AC781" s="262">
        <f>SUM(Q781:AB781)</f>
        <v>2</v>
      </c>
      <c r="AD781" s="294">
        <f t="shared" si="2023"/>
        <v>0</v>
      </c>
      <c r="AE781" s="315">
        <f>SUM($Q$10:R781)</f>
        <v>55209.709583725031</v>
      </c>
      <c r="AF781" s="315">
        <f>SUM($Q$10:S781)</f>
        <v>94061.31627164266</v>
      </c>
      <c r="AG781" s="315" t="e">
        <f>SUM($Q$10:T781)</f>
        <v>#DIV/0!</v>
      </c>
      <c r="AH781" s="315" t="e">
        <f>SUM($Q$10:U781)</f>
        <v>#DIV/0!</v>
      </c>
      <c r="AI781" s="315" t="e">
        <f>SUM($Q$10:V781)</f>
        <v>#DIV/0!</v>
      </c>
      <c r="AJ781" s="315" t="e">
        <f>SUM($Q$10:W781)</f>
        <v>#DIV/0!</v>
      </c>
      <c r="AK781" s="315" t="e">
        <f>SUM($Q$10:X781)</f>
        <v>#DIV/0!</v>
      </c>
      <c r="AL781" s="315" t="e">
        <f>SUM($Q$10:Y781)</f>
        <v>#DIV/0!</v>
      </c>
      <c r="AM781" s="315" t="e">
        <f>SUM($Q$10:Z781)</f>
        <v>#DIV/0!</v>
      </c>
      <c r="AN781" s="315" t="e">
        <f>SUM($Q$10:AA781)</f>
        <v>#DIV/0!</v>
      </c>
      <c r="AO781" s="315" t="e">
        <f>SUM($Q$10:AB781)</f>
        <v>#DIV/0!</v>
      </c>
      <c r="AP781" s="63"/>
      <c r="AQ781" s="63"/>
      <c r="AR781" s="63"/>
      <c r="AS781" s="63"/>
      <c r="AT781" s="63"/>
      <c r="AU781" s="63"/>
      <c r="AV781" s="63"/>
      <c r="AW781" s="63"/>
      <c r="AX781" s="138"/>
      <c r="AY781" s="138"/>
      <c r="AZ781" s="138"/>
      <c r="BA781" s="138"/>
      <c r="BB781" s="138"/>
      <c r="BC781" s="138"/>
      <c r="BD781" s="138"/>
      <c r="BE781" s="138"/>
      <c r="BF781" s="138"/>
      <c r="BG781" s="138"/>
      <c r="BH781" s="138"/>
      <c r="BI781" s="138"/>
      <c r="BJ781" s="138"/>
      <c r="BK781" s="138"/>
      <c r="BL781" s="138"/>
      <c r="BM781" s="7"/>
      <c r="BN781" s="26"/>
    </row>
    <row r="782" spans="1:66" s="52" customFormat="1" ht="20.100000000000001" customHeight="1" x14ac:dyDescent="0.25">
      <c r="A782" s="39"/>
      <c r="B782" s="65"/>
      <c r="C782" s="138"/>
      <c r="D782" s="63"/>
      <c r="E782" s="63"/>
      <c r="F782" s="63"/>
      <c r="G782" s="70" t="s">
        <v>787</v>
      </c>
      <c r="H782" s="125"/>
      <c r="I782" s="64"/>
      <c r="J782" s="64"/>
      <c r="K782" s="64" t="s">
        <v>133</v>
      </c>
      <c r="L782" s="68" t="s">
        <v>476</v>
      </c>
      <c r="M782" s="63" t="s">
        <v>298</v>
      </c>
      <c r="N782" s="63" t="s">
        <v>334</v>
      </c>
      <c r="O782" s="63" t="s">
        <v>335</v>
      </c>
      <c r="P782" s="126" t="s">
        <v>13</v>
      </c>
      <c r="Q782" s="124">
        <v>0</v>
      </c>
      <c r="R782" s="124">
        <v>0</v>
      </c>
      <c r="S782" s="124">
        <v>0</v>
      </c>
      <c r="T782" s="124"/>
      <c r="U782" s="124"/>
      <c r="V782" s="124"/>
      <c r="W782" s="124"/>
      <c r="X782" s="124"/>
      <c r="Y782" s="124"/>
      <c r="Z782" s="367"/>
      <c r="AA782" s="124"/>
      <c r="AB782" s="124"/>
      <c r="AC782" s="262">
        <f>SUM(Q782:AB782)</f>
        <v>0</v>
      </c>
      <c r="AD782" s="294">
        <f t="shared" si="2023"/>
        <v>0</v>
      </c>
      <c r="AE782" s="315">
        <f>SUM($Q$11:R782)</f>
        <v>55209.709583725031</v>
      </c>
      <c r="AF782" s="315">
        <f>SUM($Q$11:S782)</f>
        <v>94061.31627164266</v>
      </c>
      <c r="AG782" s="315" t="e">
        <f>SUM($Q$11:T782)</f>
        <v>#DIV/0!</v>
      </c>
      <c r="AH782" s="315" t="e">
        <f>SUM($Q$11:U782)</f>
        <v>#DIV/0!</v>
      </c>
      <c r="AI782" s="315" t="e">
        <f>SUM($Q$11:V782)</f>
        <v>#DIV/0!</v>
      </c>
      <c r="AJ782" s="315" t="e">
        <f>SUM($Q$11:W782)</f>
        <v>#DIV/0!</v>
      </c>
      <c r="AK782" s="315" t="e">
        <f>SUM($Q$11:X782)</f>
        <v>#DIV/0!</v>
      </c>
      <c r="AL782" s="315" t="e">
        <f>SUM($Q$11:Y782)</f>
        <v>#DIV/0!</v>
      </c>
      <c r="AM782" s="315" t="e">
        <f>SUM($Q$11:Z782)</f>
        <v>#DIV/0!</v>
      </c>
      <c r="AN782" s="315" t="e">
        <f>SUM($Q$11:AA782)</f>
        <v>#DIV/0!</v>
      </c>
      <c r="AO782" s="315" t="e">
        <f>SUM($Q$11:AB782)</f>
        <v>#DIV/0!</v>
      </c>
      <c r="AP782" s="63" t="s">
        <v>509</v>
      </c>
      <c r="AQ782" s="63" t="s">
        <v>509</v>
      </c>
      <c r="AR782" s="63" t="s">
        <v>509</v>
      </c>
      <c r="AS782" s="63" t="s">
        <v>509</v>
      </c>
      <c r="AT782" s="63"/>
      <c r="AU782" s="63"/>
      <c r="AV782" s="63"/>
      <c r="AW782" s="63"/>
      <c r="AX782" s="138"/>
      <c r="AY782" s="138"/>
      <c r="AZ782" s="138"/>
      <c r="BA782" s="138"/>
      <c r="BB782" s="138"/>
      <c r="BC782" s="138"/>
      <c r="BD782" s="138"/>
      <c r="BE782" s="138"/>
      <c r="BF782" s="138"/>
      <c r="BG782" s="138"/>
      <c r="BH782" s="138"/>
      <c r="BI782" s="138"/>
      <c r="BJ782" s="138"/>
      <c r="BK782" s="138"/>
      <c r="BL782" s="138"/>
      <c r="BM782" s="7"/>
    </row>
    <row r="783" spans="1:66" s="52" customFormat="1" ht="20.100000000000001" customHeight="1" x14ac:dyDescent="0.25">
      <c r="A783" s="39"/>
      <c r="B783" s="65"/>
      <c r="C783" s="138"/>
      <c r="D783" s="63"/>
      <c r="E783" s="63"/>
      <c r="F783" s="63"/>
      <c r="G783" s="70" t="s">
        <v>787</v>
      </c>
      <c r="H783" s="125"/>
      <c r="I783" s="64"/>
      <c r="J783" s="64"/>
      <c r="K783" s="64" t="s">
        <v>133</v>
      </c>
      <c r="L783" s="68" t="s">
        <v>476</v>
      </c>
      <c r="M783" s="63" t="s">
        <v>298</v>
      </c>
      <c r="N783" s="63" t="s">
        <v>334</v>
      </c>
      <c r="O783" s="63" t="s">
        <v>335</v>
      </c>
      <c r="P783" s="126" t="s">
        <v>14</v>
      </c>
      <c r="Q783" s="278">
        <v>0</v>
      </c>
      <c r="R783" s="278">
        <v>0</v>
      </c>
      <c r="S783" s="278">
        <v>0</v>
      </c>
      <c r="T783" s="278" t="e">
        <f t="shared" ref="T783:AB783" si="2029">+T782/T781</f>
        <v>#DIV/0!</v>
      </c>
      <c r="U783" s="278" t="e">
        <f t="shared" si="2029"/>
        <v>#DIV/0!</v>
      </c>
      <c r="V783" s="278">
        <f t="shared" si="2029"/>
        <v>0</v>
      </c>
      <c r="W783" s="278" t="e">
        <f t="shared" si="2029"/>
        <v>#DIV/0!</v>
      </c>
      <c r="X783" s="278" t="e">
        <f t="shared" si="2029"/>
        <v>#DIV/0!</v>
      </c>
      <c r="Y783" s="278" t="e">
        <f t="shared" si="2029"/>
        <v>#DIV/0!</v>
      </c>
      <c r="Z783" s="278" t="e">
        <f t="shared" si="2029"/>
        <v>#DIV/0!</v>
      </c>
      <c r="AA783" s="278" t="e">
        <f t="shared" si="2029"/>
        <v>#DIV/0!</v>
      </c>
      <c r="AB783" s="278">
        <f t="shared" si="2029"/>
        <v>0</v>
      </c>
      <c r="AC783" s="278">
        <f>+AC782/AC781</f>
        <v>0</v>
      </c>
      <c r="AD783" s="294">
        <f t="shared" si="2023"/>
        <v>0</v>
      </c>
      <c r="AE783" s="315">
        <f>SUM($Q$10:R783)</f>
        <v>55209.709583725031</v>
      </c>
      <c r="AF783" s="315">
        <f>SUM($Q$10:S783)</f>
        <v>94061.31627164266</v>
      </c>
      <c r="AG783" s="315" t="e">
        <f>SUM($Q$10:T783)</f>
        <v>#DIV/0!</v>
      </c>
      <c r="AH783" s="315" t="e">
        <f>SUM($Q$10:U783)</f>
        <v>#DIV/0!</v>
      </c>
      <c r="AI783" s="315" t="e">
        <f>SUM($Q$10:V783)</f>
        <v>#DIV/0!</v>
      </c>
      <c r="AJ783" s="315" t="e">
        <f>SUM($Q$10:W783)</f>
        <v>#DIV/0!</v>
      </c>
      <c r="AK783" s="315" t="e">
        <f>SUM($Q$10:X783)</f>
        <v>#DIV/0!</v>
      </c>
      <c r="AL783" s="315" t="e">
        <f>SUM($Q$10:Y783)</f>
        <v>#DIV/0!</v>
      </c>
      <c r="AM783" s="315" t="e">
        <f>SUM($Q$10:Z783)</f>
        <v>#DIV/0!</v>
      </c>
      <c r="AN783" s="315" t="e">
        <f>SUM($Q$10:AA783)</f>
        <v>#DIV/0!</v>
      </c>
      <c r="AO783" s="315" t="e">
        <f>SUM($Q$10:AB783)</f>
        <v>#DIV/0!</v>
      </c>
      <c r="AP783" s="63"/>
      <c r="AQ783" s="63"/>
      <c r="AR783" s="63"/>
      <c r="AS783" s="63"/>
      <c r="AT783" s="63"/>
      <c r="AU783" s="63"/>
      <c r="AV783" s="63"/>
      <c r="AW783" s="63"/>
      <c r="AX783" s="138"/>
      <c r="AY783" s="138"/>
      <c r="AZ783" s="138"/>
      <c r="BA783" s="138"/>
      <c r="BB783" s="138"/>
      <c r="BC783" s="138"/>
      <c r="BD783" s="138"/>
      <c r="BE783" s="138"/>
      <c r="BF783" s="138"/>
      <c r="BG783" s="138"/>
      <c r="BH783" s="138"/>
      <c r="BI783" s="138"/>
      <c r="BJ783" s="138"/>
      <c r="BK783" s="138"/>
      <c r="BL783" s="138"/>
      <c r="BM783" s="7"/>
    </row>
    <row r="784" spans="1:66" s="14" customFormat="1" ht="20.100000000000001" customHeight="1" x14ac:dyDescent="0.25">
      <c r="A784" s="99"/>
      <c r="B784" s="209" t="s">
        <v>100</v>
      </c>
      <c r="C784" s="2"/>
      <c r="D784" s="63">
        <f>+D781+1</f>
        <v>259</v>
      </c>
      <c r="E784" s="63">
        <v>77</v>
      </c>
      <c r="F784" s="63">
        <v>21</v>
      </c>
      <c r="G784" s="62" t="s">
        <v>275</v>
      </c>
      <c r="H784" s="125">
        <v>1</v>
      </c>
      <c r="I784" s="64" t="s">
        <v>45</v>
      </c>
      <c r="J784" s="64" t="s">
        <v>115</v>
      </c>
      <c r="K784" s="64" t="s">
        <v>133</v>
      </c>
      <c r="L784" s="164" t="s">
        <v>463</v>
      </c>
      <c r="M784" s="63" t="s">
        <v>303</v>
      </c>
      <c r="N784" s="63" t="s">
        <v>354</v>
      </c>
      <c r="O784" s="63" t="s">
        <v>304</v>
      </c>
      <c r="P784" s="126" t="s">
        <v>12</v>
      </c>
      <c r="Q784" s="370"/>
      <c r="R784" s="370"/>
      <c r="S784" s="370"/>
      <c r="T784" s="370"/>
      <c r="U784" s="370"/>
      <c r="V784" s="370"/>
      <c r="W784" s="370"/>
      <c r="X784" s="370"/>
      <c r="Y784" s="370"/>
      <c r="Z784" s="371"/>
      <c r="AA784" s="370"/>
      <c r="AB784" s="370"/>
      <c r="AC784" s="420">
        <f>SUM(Q784:AB784)</f>
        <v>0</v>
      </c>
      <c r="AD784" s="294">
        <f t="shared" si="2023"/>
        <v>0</v>
      </c>
      <c r="AE784" s="315">
        <f>SUM($Q$10:R784)</f>
        <v>55209.709583725031</v>
      </c>
      <c r="AF784" s="315">
        <f>SUM($Q$10:S784)</f>
        <v>94061.31627164266</v>
      </c>
      <c r="AG784" s="315" t="e">
        <f>SUM($Q$10:T784)</f>
        <v>#DIV/0!</v>
      </c>
      <c r="AH784" s="315" t="e">
        <f>SUM($Q$10:U784)</f>
        <v>#DIV/0!</v>
      </c>
      <c r="AI784" s="315" t="e">
        <f>SUM($Q$10:V784)</f>
        <v>#DIV/0!</v>
      </c>
      <c r="AJ784" s="315" t="e">
        <f>SUM($Q$10:W784)</f>
        <v>#DIV/0!</v>
      </c>
      <c r="AK784" s="315" t="e">
        <f>SUM($Q$10:X784)</f>
        <v>#DIV/0!</v>
      </c>
      <c r="AL784" s="315" t="e">
        <f>SUM($Q$10:Y784)</f>
        <v>#DIV/0!</v>
      </c>
      <c r="AM784" s="315" t="e">
        <f>SUM($Q$10:Z784)</f>
        <v>#DIV/0!</v>
      </c>
      <c r="AN784" s="315" t="e">
        <f>SUM($Q$10:AA784)</f>
        <v>#DIV/0!</v>
      </c>
      <c r="AO784" s="315" t="e">
        <f>SUM($Q$10:AB784)</f>
        <v>#DIV/0!</v>
      </c>
      <c r="AP784" s="93"/>
      <c r="AQ784" s="93"/>
      <c r="AR784" s="93"/>
      <c r="AS784" s="93"/>
      <c r="AT784" s="93"/>
      <c r="AU784" s="93"/>
      <c r="AV784" s="93"/>
      <c r="AW784" s="93"/>
      <c r="AX784" s="2"/>
      <c r="AY784" s="2"/>
      <c r="AZ784" s="2"/>
      <c r="BA784" s="2"/>
      <c r="BB784" s="2"/>
      <c r="BC784" s="2"/>
      <c r="BD784" s="2"/>
      <c r="BE784" s="2"/>
      <c r="BF784" s="2"/>
      <c r="BG784" s="2"/>
      <c r="BH784" s="2"/>
      <c r="BI784" s="2"/>
      <c r="BJ784" s="2"/>
      <c r="BK784" s="2"/>
      <c r="BL784" s="2"/>
      <c r="BM784" s="97"/>
    </row>
    <row r="785" spans="1:66" s="14" customFormat="1" ht="20.100000000000001" customHeight="1" x14ac:dyDescent="0.25">
      <c r="A785" s="99"/>
      <c r="B785" s="209"/>
      <c r="C785" s="2"/>
      <c r="D785" s="93"/>
      <c r="E785" s="93"/>
      <c r="F785" s="63"/>
      <c r="G785" s="62" t="s">
        <v>275</v>
      </c>
      <c r="H785" s="125"/>
      <c r="I785" s="64" t="s">
        <v>45</v>
      </c>
      <c r="J785" s="64" t="s">
        <v>115</v>
      </c>
      <c r="K785" s="64" t="s">
        <v>133</v>
      </c>
      <c r="L785" s="164" t="s">
        <v>606</v>
      </c>
      <c r="M785" s="63" t="s">
        <v>303</v>
      </c>
      <c r="N785" s="63" t="s">
        <v>354</v>
      </c>
      <c r="O785" s="63" t="s">
        <v>304</v>
      </c>
      <c r="P785" s="126" t="s">
        <v>13</v>
      </c>
      <c r="Q785" s="370"/>
      <c r="R785" s="370"/>
      <c r="S785" s="370"/>
      <c r="T785" s="370"/>
      <c r="U785" s="370"/>
      <c r="V785" s="370"/>
      <c r="W785" s="370"/>
      <c r="X785" s="370"/>
      <c r="Y785" s="370"/>
      <c r="Z785" s="371"/>
      <c r="AA785" s="370"/>
      <c r="AB785" s="370"/>
      <c r="AC785" s="420">
        <f>SUM(Q785:AB785)</f>
        <v>0</v>
      </c>
      <c r="AD785" s="294">
        <f t="shared" si="2023"/>
        <v>0</v>
      </c>
      <c r="AE785" s="315">
        <f>SUM($Q$11:R785)</f>
        <v>55209.709583725031</v>
      </c>
      <c r="AF785" s="315">
        <f>SUM($Q$11:S785)</f>
        <v>94061.31627164266</v>
      </c>
      <c r="AG785" s="315" t="e">
        <f>SUM($Q$11:T785)</f>
        <v>#DIV/0!</v>
      </c>
      <c r="AH785" s="315" t="e">
        <f>SUM($Q$11:U785)</f>
        <v>#DIV/0!</v>
      </c>
      <c r="AI785" s="315" t="e">
        <f>SUM($Q$11:V785)</f>
        <v>#DIV/0!</v>
      </c>
      <c r="AJ785" s="315" t="e">
        <f>SUM($Q$11:W785)</f>
        <v>#DIV/0!</v>
      </c>
      <c r="AK785" s="315" t="e">
        <f>SUM($Q$11:X785)</f>
        <v>#DIV/0!</v>
      </c>
      <c r="AL785" s="315" t="e">
        <f>SUM($Q$11:Y785)</f>
        <v>#DIV/0!</v>
      </c>
      <c r="AM785" s="315" t="e">
        <f>SUM($Q$11:Z785)</f>
        <v>#DIV/0!</v>
      </c>
      <c r="AN785" s="315" t="e">
        <f>SUM($Q$11:AA785)</f>
        <v>#DIV/0!</v>
      </c>
      <c r="AO785" s="315" t="e">
        <f>SUM($Q$11:AB785)</f>
        <v>#DIV/0!</v>
      </c>
      <c r="AP785" s="93"/>
      <c r="AQ785" s="93"/>
      <c r="AR785" s="93"/>
      <c r="AS785" s="93"/>
      <c r="AT785" s="93"/>
      <c r="AU785" s="93"/>
      <c r="AV785" s="93"/>
      <c r="AW785" s="93"/>
      <c r="AX785" s="2"/>
      <c r="AY785" s="2"/>
      <c r="AZ785" s="2"/>
      <c r="BA785" s="2"/>
      <c r="BB785" s="2"/>
      <c r="BC785" s="2"/>
      <c r="BD785" s="2"/>
      <c r="BE785" s="2"/>
      <c r="BF785" s="2"/>
      <c r="BG785" s="2"/>
      <c r="BH785" s="2"/>
      <c r="BI785" s="2"/>
      <c r="BJ785" s="2"/>
      <c r="BK785" s="2"/>
      <c r="BL785" s="2"/>
      <c r="BM785" s="97"/>
    </row>
    <row r="786" spans="1:66" s="14" customFormat="1" ht="20.100000000000001" customHeight="1" x14ac:dyDescent="0.25">
      <c r="A786" s="99"/>
      <c r="B786" s="209"/>
      <c r="C786" s="2"/>
      <c r="D786" s="93"/>
      <c r="E786" s="93"/>
      <c r="F786" s="63"/>
      <c r="G786" s="62" t="s">
        <v>275</v>
      </c>
      <c r="H786" s="125"/>
      <c r="I786" s="64" t="s">
        <v>45</v>
      </c>
      <c r="J786" s="64" t="s">
        <v>115</v>
      </c>
      <c r="K786" s="64" t="s">
        <v>133</v>
      </c>
      <c r="L786" s="164" t="s">
        <v>607</v>
      </c>
      <c r="M786" s="63" t="s">
        <v>303</v>
      </c>
      <c r="N786" s="63" t="s">
        <v>354</v>
      </c>
      <c r="O786" s="63" t="s">
        <v>304</v>
      </c>
      <c r="P786" s="126" t="s">
        <v>14</v>
      </c>
      <c r="Q786" s="278">
        <v>0</v>
      </c>
      <c r="R786" s="278">
        <v>0</v>
      </c>
      <c r="S786" s="278">
        <v>0</v>
      </c>
      <c r="T786" s="278" t="e">
        <f t="shared" ref="T786:AB786" si="2030">+T785/T784</f>
        <v>#DIV/0!</v>
      </c>
      <c r="U786" s="278" t="e">
        <f t="shared" si="2030"/>
        <v>#DIV/0!</v>
      </c>
      <c r="V786" s="278" t="e">
        <f t="shared" si="2030"/>
        <v>#DIV/0!</v>
      </c>
      <c r="W786" s="278" t="e">
        <f t="shared" si="2030"/>
        <v>#DIV/0!</v>
      </c>
      <c r="X786" s="278" t="e">
        <f t="shared" si="2030"/>
        <v>#DIV/0!</v>
      </c>
      <c r="Y786" s="278" t="e">
        <f t="shared" si="2030"/>
        <v>#DIV/0!</v>
      </c>
      <c r="Z786" s="278" t="e">
        <f t="shared" si="2030"/>
        <v>#DIV/0!</v>
      </c>
      <c r="AA786" s="278" t="e">
        <f t="shared" si="2030"/>
        <v>#DIV/0!</v>
      </c>
      <c r="AB786" s="278" t="e">
        <f t="shared" si="2030"/>
        <v>#DIV/0!</v>
      </c>
      <c r="AC786" s="278" t="e">
        <f>+AC785/AC784</f>
        <v>#DIV/0!</v>
      </c>
      <c r="AD786" s="294">
        <f t="shared" si="2023"/>
        <v>0</v>
      </c>
      <c r="AE786" s="315">
        <f>SUM($Q$10:R786)</f>
        <v>55209.709583725031</v>
      </c>
      <c r="AF786" s="315">
        <f>SUM($Q$10:S786)</f>
        <v>94061.31627164266</v>
      </c>
      <c r="AG786" s="315" t="e">
        <f>SUM($Q$10:T786)</f>
        <v>#DIV/0!</v>
      </c>
      <c r="AH786" s="315" t="e">
        <f>SUM($Q$10:U786)</f>
        <v>#DIV/0!</v>
      </c>
      <c r="AI786" s="315" t="e">
        <f>SUM($Q$10:V786)</f>
        <v>#DIV/0!</v>
      </c>
      <c r="AJ786" s="315" t="e">
        <f>SUM($Q$10:W786)</f>
        <v>#DIV/0!</v>
      </c>
      <c r="AK786" s="315" t="e">
        <f>SUM($Q$10:X786)</f>
        <v>#DIV/0!</v>
      </c>
      <c r="AL786" s="315" t="e">
        <f>SUM($Q$10:Y786)</f>
        <v>#DIV/0!</v>
      </c>
      <c r="AM786" s="315" t="e">
        <f>SUM($Q$10:Z786)</f>
        <v>#DIV/0!</v>
      </c>
      <c r="AN786" s="315" t="e">
        <f>SUM($Q$10:AA786)</f>
        <v>#DIV/0!</v>
      </c>
      <c r="AO786" s="315" t="e">
        <f>SUM($Q$10:AB786)</f>
        <v>#DIV/0!</v>
      </c>
      <c r="AP786" s="93"/>
      <c r="AQ786" s="93"/>
      <c r="AR786" s="93"/>
      <c r="AS786" s="93"/>
      <c r="AT786" s="93"/>
      <c r="AU786" s="93"/>
      <c r="AV786" s="93"/>
      <c r="AW786" s="93"/>
      <c r="AX786" s="2"/>
      <c r="AY786" s="2"/>
      <c r="AZ786" s="2"/>
      <c r="BA786" s="2"/>
      <c r="BB786" s="2"/>
      <c r="BC786" s="2"/>
      <c r="BD786" s="2"/>
      <c r="BE786" s="2"/>
      <c r="BF786" s="2"/>
      <c r="BG786" s="2"/>
      <c r="BH786" s="2"/>
      <c r="BI786" s="2"/>
      <c r="BJ786" s="2"/>
      <c r="BK786" s="2"/>
      <c r="BL786" s="2"/>
      <c r="BM786" s="97"/>
    </row>
    <row r="787" spans="1:66" ht="20.100000000000001" customHeight="1" x14ac:dyDescent="0.25">
      <c r="A787" s="39"/>
      <c r="B787" s="65" t="s">
        <v>100</v>
      </c>
      <c r="C787" s="138"/>
      <c r="D787" s="63">
        <f>+D784+1</f>
        <v>260</v>
      </c>
      <c r="E787" s="63">
        <v>78</v>
      </c>
      <c r="F787" s="63">
        <v>28</v>
      </c>
      <c r="G787" s="68" t="s">
        <v>276</v>
      </c>
      <c r="H787" s="125">
        <v>1</v>
      </c>
      <c r="I787" s="64" t="s">
        <v>53</v>
      </c>
      <c r="J787" s="64" t="s">
        <v>111</v>
      </c>
      <c r="K787" s="64" t="s">
        <v>133</v>
      </c>
      <c r="L787" s="65" t="s">
        <v>1193</v>
      </c>
      <c r="M787" s="63" t="s">
        <v>300</v>
      </c>
      <c r="N787" s="63" t="s">
        <v>336</v>
      </c>
      <c r="O787" s="63" t="s">
        <v>358</v>
      </c>
      <c r="P787" s="126" t="s">
        <v>12</v>
      </c>
      <c r="Q787" s="129">
        <v>0.02</v>
      </c>
      <c r="R787" s="129">
        <v>0.08</v>
      </c>
      <c r="S787" s="129">
        <v>0.08</v>
      </c>
      <c r="T787" s="129">
        <v>0.13</v>
      </c>
      <c r="U787" s="129">
        <v>0</v>
      </c>
      <c r="V787" s="129">
        <v>0</v>
      </c>
      <c r="W787" s="129">
        <v>0</v>
      </c>
      <c r="X787" s="129">
        <v>0.33329999999999999</v>
      </c>
      <c r="Y787" s="129">
        <v>0</v>
      </c>
      <c r="Z787" s="129">
        <v>0</v>
      </c>
      <c r="AA787" s="129">
        <v>0</v>
      </c>
      <c r="AB787" s="129">
        <v>0.35339999999999999</v>
      </c>
      <c r="AC787" s="295">
        <f>SUM(Q787:AB787)</f>
        <v>0.99669999999999992</v>
      </c>
      <c r="AD787" s="294">
        <f t="shared" si="2023"/>
        <v>0.02</v>
      </c>
      <c r="AE787" s="315">
        <f>SUM($Q$10:R787)</f>
        <v>55209.809583725029</v>
      </c>
      <c r="AF787" s="315">
        <f>SUM($Q$10:S787)</f>
        <v>94061.496271642667</v>
      </c>
      <c r="AG787" s="315" t="e">
        <f>SUM($Q$10:T787)</f>
        <v>#DIV/0!</v>
      </c>
      <c r="AH787" s="315" t="e">
        <f>SUM($Q$10:U787)</f>
        <v>#DIV/0!</v>
      </c>
      <c r="AI787" s="315" t="e">
        <f>SUM($Q$10:V787)</f>
        <v>#DIV/0!</v>
      </c>
      <c r="AJ787" s="315" t="e">
        <f>SUM($Q$10:W787)</f>
        <v>#DIV/0!</v>
      </c>
      <c r="AK787" s="315" t="e">
        <f>SUM($Q$10:X787)</f>
        <v>#DIV/0!</v>
      </c>
      <c r="AL787" s="315" t="e">
        <f>SUM($Q$10:Y787)</f>
        <v>#DIV/0!</v>
      </c>
      <c r="AM787" s="315" t="e">
        <f>SUM($Q$10:Z787)</f>
        <v>#DIV/0!</v>
      </c>
      <c r="AN787" s="315" t="e">
        <f>SUM($Q$10:AA787)</f>
        <v>#DIV/0!</v>
      </c>
      <c r="AO787" s="315" t="e">
        <f>SUM($Q$10:AB787)</f>
        <v>#DIV/0!</v>
      </c>
      <c r="AP787" s="63"/>
      <c r="AQ787" s="63"/>
      <c r="AR787" s="63"/>
      <c r="AS787" s="63"/>
      <c r="AT787" s="63"/>
      <c r="AU787" s="63"/>
      <c r="AV787" s="63"/>
      <c r="AW787" s="63"/>
      <c r="AX787" s="138"/>
      <c r="AY787" s="138"/>
      <c r="AZ787" s="138"/>
      <c r="BA787" s="138"/>
      <c r="BB787" s="138"/>
      <c r="BC787" s="138"/>
      <c r="BD787" s="138"/>
      <c r="BE787" s="138"/>
      <c r="BF787" s="138"/>
      <c r="BG787" s="138"/>
      <c r="BH787" s="138"/>
      <c r="BI787" s="138"/>
      <c r="BJ787" s="138"/>
      <c r="BK787" s="138"/>
      <c r="BL787" s="138"/>
      <c r="BM787" s="7"/>
      <c r="BN787" s="26"/>
    </row>
    <row r="788" spans="1:66" s="52" customFormat="1" ht="20.100000000000001" customHeight="1" x14ac:dyDescent="0.25">
      <c r="A788" s="39"/>
      <c r="B788" s="65"/>
      <c r="C788" s="138"/>
      <c r="D788" s="63"/>
      <c r="E788" s="63"/>
      <c r="F788" s="63"/>
      <c r="G788" s="68" t="s">
        <v>276</v>
      </c>
      <c r="H788" s="125"/>
      <c r="I788" s="64"/>
      <c r="J788" s="64"/>
      <c r="K788" s="64" t="s">
        <v>133</v>
      </c>
      <c r="L788" s="65" t="s">
        <v>1193</v>
      </c>
      <c r="M788" s="63" t="s">
        <v>300</v>
      </c>
      <c r="N788" s="63" t="s">
        <v>336</v>
      </c>
      <c r="O788" s="63" t="s">
        <v>358</v>
      </c>
      <c r="P788" s="126" t="s">
        <v>13</v>
      </c>
      <c r="Q788" s="129">
        <v>0.02</v>
      </c>
      <c r="R788" s="129">
        <v>0.08</v>
      </c>
      <c r="S788" s="125">
        <v>0.08</v>
      </c>
      <c r="T788" s="124"/>
      <c r="U788" s="124"/>
      <c r="V788" s="124"/>
      <c r="W788" s="124"/>
      <c r="X788" s="124"/>
      <c r="Y788" s="124"/>
      <c r="Z788" s="367"/>
      <c r="AA788" s="124"/>
      <c r="AB788" s="124"/>
      <c r="AC788" s="295">
        <f>SUM(Q788:AB788)</f>
        <v>0.18</v>
      </c>
      <c r="AD788" s="294">
        <f t="shared" si="2023"/>
        <v>0.02</v>
      </c>
      <c r="AE788" s="315">
        <f>SUM($Q$11:R788)</f>
        <v>55209.909583725028</v>
      </c>
      <c r="AF788" s="315">
        <f>SUM($Q$11:S788)</f>
        <v>94061.676271642675</v>
      </c>
      <c r="AG788" s="315" t="e">
        <f>SUM($Q$11:T788)</f>
        <v>#DIV/0!</v>
      </c>
      <c r="AH788" s="315" t="e">
        <f>SUM($Q$11:U788)</f>
        <v>#DIV/0!</v>
      </c>
      <c r="AI788" s="315" t="e">
        <f>SUM($Q$11:V788)</f>
        <v>#DIV/0!</v>
      </c>
      <c r="AJ788" s="315" t="e">
        <f>SUM($Q$11:W788)</f>
        <v>#DIV/0!</v>
      </c>
      <c r="AK788" s="315" t="e">
        <f>SUM($Q$11:X788)</f>
        <v>#DIV/0!</v>
      </c>
      <c r="AL788" s="315" t="e">
        <f>SUM($Q$11:Y788)</f>
        <v>#DIV/0!</v>
      </c>
      <c r="AM788" s="315" t="e">
        <f>SUM($Q$11:Z788)</f>
        <v>#DIV/0!</v>
      </c>
      <c r="AN788" s="315" t="e">
        <f>SUM($Q$11:AA788)</f>
        <v>#DIV/0!</v>
      </c>
      <c r="AO788" s="315" t="e">
        <f>SUM($Q$11:AB788)</f>
        <v>#DIV/0!</v>
      </c>
      <c r="AP788" s="119" t="s">
        <v>992</v>
      </c>
      <c r="AQ788" s="119" t="s">
        <v>991</v>
      </c>
      <c r="AR788" s="119" t="s">
        <v>994</v>
      </c>
      <c r="AS788" s="119" t="s">
        <v>993</v>
      </c>
      <c r="AT788" s="63" t="s">
        <v>995</v>
      </c>
      <c r="AU788" s="63" t="s">
        <v>996</v>
      </c>
      <c r="AV788" s="63"/>
      <c r="AW788" s="63"/>
      <c r="AX788" s="138"/>
      <c r="AY788" s="138"/>
      <c r="AZ788" s="138"/>
      <c r="BA788" s="138"/>
      <c r="BB788" s="138"/>
      <c r="BC788" s="138"/>
      <c r="BD788" s="138"/>
      <c r="BE788" s="138"/>
      <c r="BF788" s="138"/>
      <c r="BG788" s="138"/>
      <c r="BH788" s="138"/>
      <c r="BI788" s="138"/>
      <c r="BJ788" s="138"/>
      <c r="BK788" s="138"/>
      <c r="BL788" s="138"/>
      <c r="BM788" s="7"/>
    </row>
    <row r="789" spans="1:66" s="52" customFormat="1" ht="20.100000000000001" customHeight="1" x14ac:dyDescent="0.25">
      <c r="A789" s="39"/>
      <c r="B789" s="65"/>
      <c r="C789" s="138"/>
      <c r="D789" s="63"/>
      <c r="E789" s="63"/>
      <c r="F789" s="63"/>
      <c r="G789" s="68" t="s">
        <v>276</v>
      </c>
      <c r="H789" s="125"/>
      <c r="I789" s="64"/>
      <c r="J789" s="64"/>
      <c r="K789" s="64" t="s">
        <v>133</v>
      </c>
      <c r="L789" s="65" t="s">
        <v>1193</v>
      </c>
      <c r="M789" s="63" t="s">
        <v>300</v>
      </c>
      <c r="N789" s="63" t="s">
        <v>336</v>
      </c>
      <c r="O789" s="63" t="s">
        <v>358</v>
      </c>
      <c r="P789" s="126" t="s">
        <v>14</v>
      </c>
      <c r="Q789" s="278">
        <f t="shared" ref="Q789:AB789" si="2031">+Q788/Q787</f>
        <v>1</v>
      </c>
      <c r="R789" s="278">
        <f t="shared" si="2031"/>
        <v>1</v>
      </c>
      <c r="S789" s="278">
        <f t="shared" si="2031"/>
        <v>1</v>
      </c>
      <c r="T789" s="317">
        <f t="shared" si="2031"/>
        <v>0</v>
      </c>
      <c r="U789" s="317">
        <f t="shared" ref="U789:AA789" si="2032">IFERROR(U788/U787,0)</f>
        <v>0</v>
      </c>
      <c r="V789" s="317">
        <f t="shared" si="2032"/>
        <v>0</v>
      </c>
      <c r="W789" s="317">
        <f t="shared" si="2032"/>
        <v>0</v>
      </c>
      <c r="X789" s="317">
        <f t="shared" si="2032"/>
        <v>0</v>
      </c>
      <c r="Y789" s="317">
        <f t="shared" si="2032"/>
        <v>0</v>
      </c>
      <c r="Z789" s="317">
        <f t="shared" si="2032"/>
        <v>0</v>
      </c>
      <c r="AA789" s="317">
        <f t="shared" si="2032"/>
        <v>0</v>
      </c>
      <c r="AB789" s="317">
        <f t="shared" si="2031"/>
        <v>0</v>
      </c>
      <c r="AC789" s="278">
        <f>+AC788/AC787</f>
        <v>0.18059596669007727</v>
      </c>
      <c r="AD789" s="294">
        <f t="shared" si="2023"/>
        <v>1</v>
      </c>
      <c r="AE789" s="315">
        <f>SUM($Q$10:R789)</f>
        <v>55211.909583725028</v>
      </c>
      <c r="AF789" s="315">
        <f>SUM($Q$10:S789)</f>
        <v>94064.676271642675</v>
      </c>
      <c r="AG789" s="315" t="e">
        <f>SUM($Q$10:T789)</f>
        <v>#DIV/0!</v>
      </c>
      <c r="AH789" s="315" t="e">
        <f>SUM($Q$10:U789)</f>
        <v>#DIV/0!</v>
      </c>
      <c r="AI789" s="315" t="e">
        <f>SUM($Q$10:V789)</f>
        <v>#DIV/0!</v>
      </c>
      <c r="AJ789" s="315" t="e">
        <f>SUM($Q$10:W789)</f>
        <v>#DIV/0!</v>
      </c>
      <c r="AK789" s="315" t="e">
        <f>SUM($Q$10:X789)</f>
        <v>#DIV/0!</v>
      </c>
      <c r="AL789" s="315" t="e">
        <f>SUM($Q$10:Y789)</f>
        <v>#DIV/0!</v>
      </c>
      <c r="AM789" s="315" t="e">
        <f>SUM($Q$10:Z789)</f>
        <v>#DIV/0!</v>
      </c>
      <c r="AN789" s="315" t="e">
        <f>SUM($Q$10:AA789)</f>
        <v>#DIV/0!</v>
      </c>
      <c r="AO789" s="315" t="e">
        <f>SUM($Q$10:AB789)</f>
        <v>#DIV/0!</v>
      </c>
      <c r="AP789" s="63"/>
      <c r="AQ789" s="63"/>
      <c r="AR789" s="63"/>
      <c r="AS789" s="63"/>
      <c r="AT789" s="63"/>
      <c r="AU789" s="63"/>
      <c r="AV789" s="63"/>
      <c r="AW789" s="63"/>
      <c r="AX789" s="138"/>
      <c r="AY789" s="138"/>
      <c r="AZ789" s="138"/>
      <c r="BA789" s="138"/>
      <c r="BB789" s="138"/>
      <c r="BC789" s="138"/>
      <c r="BD789" s="138"/>
      <c r="BE789" s="138"/>
      <c r="BF789" s="138"/>
      <c r="BG789" s="138"/>
      <c r="BH789" s="138"/>
      <c r="BI789" s="138"/>
      <c r="BJ789" s="138"/>
      <c r="BK789" s="138"/>
      <c r="BL789" s="138"/>
      <c r="BM789" s="7"/>
    </row>
    <row r="790" spans="1:66" ht="20.100000000000001" customHeight="1" x14ac:dyDescent="0.25">
      <c r="A790" s="39"/>
      <c r="B790" s="65" t="s">
        <v>102</v>
      </c>
      <c r="C790" s="138"/>
      <c r="D790" s="63">
        <f>+D787+1</f>
        <v>261</v>
      </c>
      <c r="E790" s="63">
        <v>79</v>
      </c>
      <c r="F790" s="63">
        <v>41</v>
      </c>
      <c r="G790" s="68" t="s">
        <v>277</v>
      </c>
      <c r="H790" s="125">
        <v>1</v>
      </c>
      <c r="I790" s="64" t="s">
        <v>53</v>
      </c>
      <c r="J790" s="64" t="s">
        <v>111</v>
      </c>
      <c r="K790" s="64" t="s">
        <v>133</v>
      </c>
      <c r="L790" s="80" t="s">
        <v>463</v>
      </c>
      <c r="M790" s="63" t="s">
        <v>301</v>
      </c>
      <c r="N790" s="63" t="s">
        <v>342</v>
      </c>
      <c r="O790" s="63" t="s">
        <v>368</v>
      </c>
      <c r="P790" s="126" t="s">
        <v>12</v>
      </c>
      <c r="Q790" s="125">
        <v>0</v>
      </c>
      <c r="R790" s="125">
        <v>0.1</v>
      </c>
      <c r="S790" s="125">
        <v>0.15</v>
      </c>
      <c r="T790" s="125">
        <v>0.05</v>
      </c>
      <c r="U790" s="125">
        <v>0.1</v>
      </c>
      <c r="V790" s="125">
        <v>0.1</v>
      </c>
      <c r="W790" s="125">
        <v>0.05</v>
      </c>
      <c r="X790" s="125">
        <v>0.1</v>
      </c>
      <c r="Y790" s="125">
        <v>0.1</v>
      </c>
      <c r="Z790" s="125">
        <v>0.05</v>
      </c>
      <c r="AA790" s="125">
        <v>0.1</v>
      </c>
      <c r="AB790" s="125">
        <v>0.1</v>
      </c>
      <c r="AC790" s="295">
        <f>SUM(Q790:AB790)</f>
        <v>1</v>
      </c>
      <c r="AD790" s="294">
        <f t="shared" si="2023"/>
        <v>0</v>
      </c>
      <c r="AE790" s="315">
        <f>SUM($Q$10:R790)</f>
        <v>55212.009583725026</v>
      </c>
      <c r="AF790" s="315">
        <f>SUM($Q$10:S790)</f>
        <v>94064.926271642675</v>
      </c>
      <c r="AG790" s="315" t="e">
        <f>SUM($Q$10:T790)</f>
        <v>#DIV/0!</v>
      </c>
      <c r="AH790" s="315" t="e">
        <f>SUM($Q$10:U790)</f>
        <v>#DIV/0!</v>
      </c>
      <c r="AI790" s="315" t="e">
        <f>SUM($Q$10:V790)</f>
        <v>#DIV/0!</v>
      </c>
      <c r="AJ790" s="315" t="e">
        <f>SUM($Q$10:W790)</f>
        <v>#DIV/0!</v>
      </c>
      <c r="AK790" s="315" t="e">
        <f>SUM($Q$10:X790)</f>
        <v>#DIV/0!</v>
      </c>
      <c r="AL790" s="315" t="e">
        <f>SUM($Q$10:Y790)</f>
        <v>#DIV/0!</v>
      </c>
      <c r="AM790" s="315" t="e">
        <f>SUM($Q$10:Z790)</f>
        <v>#DIV/0!</v>
      </c>
      <c r="AN790" s="315" t="e">
        <f>SUM($Q$10:AA790)</f>
        <v>#DIV/0!</v>
      </c>
      <c r="AO790" s="315" t="e">
        <f>SUM($Q$10:AB790)</f>
        <v>#DIV/0!</v>
      </c>
      <c r="AP790" s="63"/>
      <c r="AQ790" s="63"/>
      <c r="AR790" s="63"/>
      <c r="AS790" s="63"/>
      <c r="AT790" s="63"/>
      <c r="AU790" s="63"/>
      <c r="AV790" s="63"/>
      <c r="AW790" s="63"/>
      <c r="AX790" s="138"/>
      <c r="AY790" s="138"/>
      <c r="AZ790" s="138"/>
      <c r="BA790" s="138"/>
      <c r="BB790" s="138"/>
      <c r="BC790" s="138"/>
      <c r="BD790" s="138"/>
      <c r="BE790" s="138"/>
      <c r="BF790" s="138"/>
      <c r="BG790" s="138"/>
      <c r="BH790" s="138"/>
      <c r="BI790" s="138"/>
      <c r="BJ790" s="138"/>
      <c r="BK790" s="138"/>
      <c r="BL790" s="138"/>
      <c r="BM790" s="7"/>
      <c r="BN790" s="26"/>
    </row>
    <row r="791" spans="1:66" s="52" customFormat="1" ht="20.100000000000001" customHeight="1" x14ac:dyDescent="0.25">
      <c r="A791" s="39"/>
      <c r="B791" s="65"/>
      <c r="C791" s="138"/>
      <c r="D791" s="63"/>
      <c r="E791" s="63"/>
      <c r="F791" s="63"/>
      <c r="G791" s="68" t="s">
        <v>277</v>
      </c>
      <c r="H791" s="125"/>
      <c r="I791" s="64"/>
      <c r="J791" s="64"/>
      <c r="K791" s="64" t="s">
        <v>133</v>
      </c>
      <c r="L791" s="80" t="s">
        <v>606</v>
      </c>
      <c r="M791" s="63" t="s">
        <v>301</v>
      </c>
      <c r="N791" s="63" t="s">
        <v>342</v>
      </c>
      <c r="O791" s="63" t="s">
        <v>368</v>
      </c>
      <c r="P791" s="126" t="s">
        <v>13</v>
      </c>
      <c r="Q791" s="125">
        <v>0</v>
      </c>
      <c r="R791" s="125">
        <v>0.1</v>
      </c>
      <c r="S791" s="125">
        <v>0.15</v>
      </c>
      <c r="T791" s="125"/>
      <c r="U791" s="125"/>
      <c r="V791" s="125"/>
      <c r="W791" s="125"/>
      <c r="X791" s="125"/>
      <c r="Y791" s="125"/>
      <c r="Z791" s="129"/>
      <c r="AA791" s="125"/>
      <c r="AB791" s="125"/>
      <c r="AC791" s="295">
        <f>SUM(Q791:AB791)</f>
        <v>0.25</v>
      </c>
      <c r="AD791" s="294">
        <f t="shared" si="2023"/>
        <v>0</v>
      </c>
      <c r="AE791" s="315">
        <f>SUM($Q$11:R791)</f>
        <v>55212.109583725025</v>
      </c>
      <c r="AF791" s="315">
        <f>SUM($Q$11:S791)</f>
        <v>94065.176271642675</v>
      </c>
      <c r="AG791" s="315" t="e">
        <f>SUM($Q$11:T791)</f>
        <v>#DIV/0!</v>
      </c>
      <c r="AH791" s="315" t="e">
        <f>SUM($Q$11:U791)</f>
        <v>#DIV/0!</v>
      </c>
      <c r="AI791" s="315" t="e">
        <f>SUM($Q$11:V791)</f>
        <v>#DIV/0!</v>
      </c>
      <c r="AJ791" s="315" t="e">
        <f>SUM($Q$11:W791)</f>
        <v>#DIV/0!</v>
      </c>
      <c r="AK791" s="315" t="e">
        <f>SUM($Q$11:X791)</f>
        <v>#DIV/0!</v>
      </c>
      <c r="AL791" s="315" t="e">
        <f>SUM($Q$11:Y791)</f>
        <v>#DIV/0!</v>
      </c>
      <c r="AM791" s="315" t="e">
        <f>SUM($Q$11:Z791)</f>
        <v>#DIV/0!</v>
      </c>
      <c r="AN791" s="315" t="e">
        <f>SUM($Q$11:AA791)</f>
        <v>#DIV/0!</v>
      </c>
      <c r="AO791" s="315" t="e">
        <f>SUM($Q$11:AB791)</f>
        <v>#DIV/0!</v>
      </c>
      <c r="AP791" s="63"/>
      <c r="AQ791" s="63"/>
      <c r="AR791" s="63" t="s">
        <v>675</v>
      </c>
      <c r="AS791" s="63" t="s">
        <v>676</v>
      </c>
      <c r="AT791" s="63" t="s">
        <v>1076</v>
      </c>
      <c r="AU791" s="63" t="s">
        <v>1077</v>
      </c>
      <c r="AV791" s="63"/>
      <c r="AW791" s="63"/>
      <c r="AX791" s="138"/>
      <c r="AY791" s="138"/>
      <c r="AZ791" s="138"/>
      <c r="BA791" s="138"/>
      <c r="BB791" s="138"/>
      <c r="BC791" s="138"/>
      <c r="BD791" s="138"/>
      <c r="BE791" s="138"/>
      <c r="BF791" s="138"/>
      <c r="BG791" s="138"/>
      <c r="BH791" s="138"/>
      <c r="BI791" s="138"/>
      <c r="BJ791" s="138"/>
      <c r="BK791" s="138"/>
      <c r="BL791" s="138"/>
      <c r="BM791" s="7"/>
    </row>
    <row r="792" spans="1:66" s="52" customFormat="1" ht="20.100000000000001" customHeight="1" x14ac:dyDescent="0.25">
      <c r="A792" s="39"/>
      <c r="B792" s="65"/>
      <c r="C792" s="138"/>
      <c r="D792" s="63"/>
      <c r="E792" s="63"/>
      <c r="F792" s="63"/>
      <c r="G792" s="68" t="s">
        <v>277</v>
      </c>
      <c r="H792" s="125"/>
      <c r="I792" s="64"/>
      <c r="J792" s="64"/>
      <c r="K792" s="64" t="s">
        <v>133</v>
      </c>
      <c r="L792" s="80" t="s">
        <v>607</v>
      </c>
      <c r="M792" s="63" t="s">
        <v>301</v>
      </c>
      <c r="N792" s="63" t="s">
        <v>342</v>
      </c>
      <c r="O792" s="63" t="s">
        <v>368</v>
      </c>
      <c r="P792" s="126" t="s">
        <v>14</v>
      </c>
      <c r="Q792" s="278">
        <v>0</v>
      </c>
      <c r="R792" s="278">
        <f t="shared" ref="R792:AB792" si="2033">+R791/R790</f>
        <v>1</v>
      </c>
      <c r="S792" s="278">
        <f t="shared" si="2033"/>
        <v>1</v>
      </c>
      <c r="T792" s="278">
        <f t="shared" si="2033"/>
        <v>0</v>
      </c>
      <c r="U792" s="278">
        <f t="shared" si="2033"/>
        <v>0</v>
      </c>
      <c r="V792" s="278">
        <f t="shared" si="2033"/>
        <v>0</v>
      </c>
      <c r="W792" s="278">
        <f t="shared" si="2033"/>
        <v>0</v>
      </c>
      <c r="X792" s="278">
        <f t="shared" si="2033"/>
        <v>0</v>
      </c>
      <c r="Y792" s="278">
        <f t="shared" si="2033"/>
        <v>0</v>
      </c>
      <c r="Z792" s="278">
        <f t="shared" si="2033"/>
        <v>0</v>
      </c>
      <c r="AA792" s="278">
        <f t="shared" si="2033"/>
        <v>0</v>
      </c>
      <c r="AB792" s="278">
        <f t="shared" si="2033"/>
        <v>0</v>
      </c>
      <c r="AC792" s="278">
        <f>+AC791/AC790</f>
        <v>0.25</v>
      </c>
      <c r="AD792" s="294">
        <f t="shared" si="2023"/>
        <v>0</v>
      </c>
      <c r="AE792" s="315">
        <f>SUM($Q$10:R792)</f>
        <v>55213.109583725025</v>
      </c>
      <c r="AF792" s="315">
        <f>SUM($Q$10:S792)</f>
        <v>94067.176271642675</v>
      </c>
      <c r="AG792" s="315" t="e">
        <f>SUM($Q$10:T792)</f>
        <v>#DIV/0!</v>
      </c>
      <c r="AH792" s="315" t="e">
        <f>SUM($Q$10:U792)</f>
        <v>#DIV/0!</v>
      </c>
      <c r="AI792" s="315" t="e">
        <f>SUM($Q$10:V792)</f>
        <v>#DIV/0!</v>
      </c>
      <c r="AJ792" s="315" t="e">
        <f>SUM($Q$10:W792)</f>
        <v>#DIV/0!</v>
      </c>
      <c r="AK792" s="315" t="e">
        <f>SUM($Q$10:X792)</f>
        <v>#DIV/0!</v>
      </c>
      <c r="AL792" s="315" t="e">
        <f>SUM($Q$10:Y792)</f>
        <v>#DIV/0!</v>
      </c>
      <c r="AM792" s="315" t="e">
        <f>SUM($Q$10:Z792)</f>
        <v>#DIV/0!</v>
      </c>
      <c r="AN792" s="315" t="e">
        <f>SUM($Q$10:AA792)</f>
        <v>#DIV/0!</v>
      </c>
      <c r="AO792" s="315" t="e">
        <f>SUM($Q$10:AB792)</f>
        <v>#DIV/0!</v>
      </c>
      <c r="AP792" s="63"/>
      <c r="AQ792" s="63"/>
      <c r="AR792" s="63"/>
      <c r="AS792" s="63"/>
      <c r="AT792" s="63"/>
      <c r="AU792" s="63"/>
      <c r="AV792" s="63"/>
      <c r="AW792" s="63"/>
      <c r="AX792" s="138"/>
      <c r="AY792" s="138"/>
      <c r="AZ792" s="138"/>
      <c r="BA792" s="138"/>
      <c r="BB792" s="138"/>
      <c r="BC792" s="138"/>
      <c r="BD792" s="138"/>
      <c r="BE792" s="138"/>
      <c r="BF792" s="138"/>
      <c r="BG792" s="138"/>
      <c r="BH792" s="138"/>
      <c r="BI792" s="138"/>
      <c r="BJ792" s="138"/>
      <c r="BK792" s="138"/>
      <c r="BL792" s="138"/>
      <c r="BM792" s="7"/>
    </row>
    <row r="793" spans="1:66" ht="20.100000000000001" customHeight="1" x14ac:dyDescent="0.25">
      <c r="A793" s="39"/>
      <c r="B793" s="65" t="s">
        <v>100</v>
      </c>
      <c r="C793" s="138"/>
      <c r="D793" s="63">
        <f>+D790+1</f>
        <v>262</v>
      </c>
      <c r="E793" s="63">
        <v>80</v>
      </c>
      <c r="F793" s="63">
        <v>29</v>
      </c>
      <c r="G793" s="65" t="s">
        <v>278</v>
      </c>
      <c r="H793" s="125">
        <v>1</v>
      </c>
      <c r="I793" s="64" t="s">
        <v>53</v>
      </c>
      <c r="J793" s="64" t="s">
        <v>111</v>
      </c>
      <c r="K793" s="64" t="s">
        <v>133</v>
      </c>
      <c r="L793" s="65" t="s">
        <v>1194</v>
      </c>
      <c r="M793" s="63" t="s">
        <v>300</v>
      </c>
      <c r="N793" s="63" t="s">
        <v>336</v>
      </c>
      <c r="O793" s="63" t="s">
        <v>358</v>
      </c>
      <c r="P793" s="126" t="s">
        <v>12</v>
      </c>
      <c r="Q793" s="125">
        <v>0</v>
      </c>
      <c r="R793" s="125">
        <v>0</v>
      </c>
      <c r="S793" s="125">
        <v>0</v>
      </c>
      <c r="T793" s="125">
        <v>0</v>
      </c>
      <c r="U793" s="125">
        <v>0</v>
      </c>
      <c r="V793" s="125">
        <v>0</v>
      </c>
      <c r="W793" s="125">
        <v>0.5</v>
      </c>
      <c r="X793" s="125">
        <v>0</v>
      </c>
      <c r="Y793" s="125">
        <v>0</v>
      </c>
      <c r="Z793" s="129">
        <v>0</v>
      </c>
      <c r="AA793" s="125">
        <v>0</v>
      </c>
      <c r="AB793" s="125">
        <v>0.5</v>
      </c>
      <c r="AC793" s="295">
        <f>SUM(Q793:AB793)</f>
        <v>1</v>
      </c>
      <c r="AD793" s="294">
        <f t="shared" si="2023"/>
        <v>0</v>
      </c>
      <c r="AE793" s="315">
        <f>SUM($Q$10:R793)</f>
        <v>55213.109583725025</v>
      </c>
      <c r="AF793" s="315">
        <f>SUM($Q$10:S793)</f>
        <v>94067.176271642675</v>
      </c>
      <c r="AG793" s="315" t="e">
        <f>SUM($Q$10:T793)</f>
        <v>#DIV/0!</v>
      </c>
      <c r="AH793" s="315" t="e">
        <f>SUM($Q$10:U793)</f>
        <v>#DIV/0!</v>
      </c>
      <c r="AI793" s="315" t="e">
        <f>SUM($Q$10:V793)</f>
        <v>#DIV/0!</v>
      </c>
      <c r="AJ793" s="315" t="e">
        <f>SUM($Q$10:W793)</f>
        <v>#DIV/0!</v>
      </c>
      <c r="AK793" s="315" t="e">
        <f>SUM($Q$10:X793)</f>
        <v>#DIV/0!</v>
      </c>
      <c r="AL793" s="315" t="e">
        <f>SUM($Q$10:Y793)</f>
        <v>#DIV/0!</v>
      </c>
      <c r="AM793" s="315" t="e">
        <f>SUM($Q$10:Z793)</f>
        <v>#DIV/0!</v>
      </c>
      <c r="AN793" s="315" t="e">
        <f>SUM($Q$10:AA793)</f>
        <v>#DIV/0!</v>
      </c>
      <c r="AO793" s="315" t="e">
        <f>SUM($Q$10:AB793)</f>
        <v>#DIV/0!</v>
      </c>
      <c r="AP793" s="63"/>
      <c r="AQ793" s="63"/>
      <c r="AR793" s="63"/>
      <c r="AS793" s="63"/>
      <c r="AT793" s="63"/>
      <c r="AU793" s="63"/>
      <c r="AV793" s="63"/>
      <c r="AW793" s="63"/>
      <c r="AX793" s="138"/>
      <c r="AY793" s="138"/>
      <c r="AZ793" s="138"/>
      <c r="BA793" s="138"/>
      <c r="BB793" s="138"/>
      <c r="BC793" s="138"/>
      <c r="BD793" s="138"/>
      <c r="BE793" s="138"/>
      <c r="BF793" s="138"/>
      <c r="BG793" s="138"/>
      <c r="BH793" s="138"/>
      <c r="BI793" s="138"/>
      <c r="BJ793" s="138"/>
      <c r="BK793" s="138"/>
      <c r="BL793" s="138"/>
      <c r="BM793" s="7"/>
      <c r="BN793" s="26"/>
    </row>
    <row r="794" spans="1:66" s="52" customFormat="1" ht="20.100000000000001" customHeight="1" x14ac:dyDescent="0.25">
      <c r="A794" s="39"/>
      <c r="B794" s="65"/>
      <c r="C794" s="138"/>
      <c r="D794" s="63"/>
      <c r="E794" s="63"/>
      <c r="F794" s="63"/>
      <c r="G794" s="65" t="s">
        <v>278</v>
      </c>
      <c r="H794" s="125"/>
      <c r="I794" s="64"/>
      <c r="J794" s="64"/>
      <c r="K794" s="64" t="s">
        <v>133</v>
      </c>
      <c r="L794" s="65" t="s">
        <v>1194</v>
      </c>
      <c r="M794" s="63" t="s">
        <v>300</v>
      </c>
      <c r="N794" s="63" t="s">
        <v>336</v>
      </c>
      <c r="O794" s="63" t="s">
        <v>358</v>
      </c>
      <c r="P794" s="126" t="s">
        <v>13</v>
      </c>
      <c r="Q794" s="125">
        <v>0</v>
      </c>
      <c r="R794" s="125">
        <v>0</v>
      </c>
      <c r="S794" s="125">
        <v>0</v>
      </c>
      <c r="T794" s="124"/>
      <c r="U794" s="124"/>
      <c r="V794" s="124"/>
      <c r="W794" s="124"/>
      <c r="X794" s="124"/>
      <c r="Y794" s="124"/>
      <c r="Z794" s="367"/>
      <c r="AA794" s="124"/>
      <c r="AB794" s="124"/>
      <c r="AC794" s="295">
        <f>SUM(Q794:AB794)</f>
        <v>0</v>
      </c>
      <c r="AD794" s="294">
        <f t="shared" si="2023"/>
        <v>0</v>
      </c>
      <c r="AE794" s="315">
        <f>SUM($Q$11:R794)</f>
        <v>55213.109583725025</v>
      </c>
      <c r="AF794" s="315">
        <f>SUM($Q$11:S794)</f>
        <v>94067.176271642675</v>
      </c>
      <c r="AG794" s="315" t="e">
        <f>SUM($Q$11:T794)</f>
        <v>#DIV/0!</v>
      </c>
      <c r="AH794" s="315" t="e">
        <f>SUM($Q$11:U794)</f>
        <v>#DIV/0!</v>
      </c>
      <c r="AI794" s="315" t="e">
        <f>SUM($Q$11:V794)</f>
        <v>#DIV/0!</v>
      </c>
      <c r="AJ794" s="315" t="e">
        <f>SUM($Q$11:W794)</f>
        <v>#DIV/0!</v>
      </c>
      <c r="AK794" s="315" t="e">
        <f>SUM($Q$11:X794)</f>
        <v>#DIV/0!</v>
      </c>
      <c r="AL794" s="315" t="e">
        <f>SUM($Q$11:Y794)</f>
        <v>#DIV/0!</v>
      </c>
      <c r="AM794" s="315" t="e">
        <f>SUM($Q$11:Z794)</f>
        <v>#DIV/0!</v>
      </c>
      <c r="AN794" s="315" t="e">
        <f>SUM($Q$11:AA794)</f>
        <v>#DIV/0!</v>
      </c>
      <c r="AO794" s="315" t="e">
        <f>SUM($Q$11:AB794)</f>
        <v>#DIV/0!</v>
      </c>
      <c r="AP794" s="63" t="s">
        <v>522</v>
      </c>
      <c r="AQ794" s="63" t="s">
        <v>721</v>
      </c>
      <c r="AR794" s="63" t="s">
        <v>522</v>
      </c>
      <c r="AS794" s="63" t="s">
        <v>721</v>
      </c>
      <c r="AT794" s="63" t="s">
        <v>522</v>
      </c>
      <c r="AU794" s="63" t="s">
        <v>721</v>
      </c>
      <c r="AV794" s="63"/>
      <c r="AW794" s="63"/>
      <c r="AX794" s="138"/>
      <c r="AY794" s="138"/>
      <c r="AZ794" s="138"/>
      <c r="BA794" s="138"/>
      <c r="BB794" s="138"/>
      <c r="BC794" s="138"/>
      <c r="BD794" s="138"/>
      <c r="BE794" s="138"/>
      <c r="BF794" s="138"/>
      <c r="BG794" s="138"/>
      <c r="BH794" s="138"/>
      <c r="BI794" s="138"/>
      <c r="BJ794" s="138"/>
      <c r="BK794" s="138"/>
      <c r="BL794" s="138"/>
      <c r="BM794" s="7"/>
    </row>
    <row r="795" spans="1:66" s="52" customFormat="1" ht="20.100000000000001" customHeight="1" x14ac:dyDescent="0.25">
      <c r="A795" s="39"/>
      <c r="B795" s="65"/>
      <c r="C795" s="138"/>
      <c r="D795" s="63"/>
      <c r="E795" s="63"/>
      <c r="F795" s="63"/>
      <c r="G795" s="65" t="s">
        <v>278</v>
      </c>
      <c r="H795" s="125"/>
      <c r="I795" s="64"/>
      <c r="J795" s="64"/>
      <c r="K795" s="64" t="s">
        <v>133</v>
      </c>
      <c r="L795" s="65" t="s">
        <v>1194</v>
      </c>
      <c r="M795" s="63" t="s">
        <v>300</v>
      </c>
      <c r="N795" s="63" t="s">
        <v>336</v>
      </c>
      <c r="O795" s="63" t="s">
        <v>358</v>
      </c>
      <c r="P795" s="126" t="s">
        <v>14</v>
      </c>
      <c r="Q795" s="278">
        <v>0</v>
      </c>
      <c r="R795" s="278">
        <v>0</v>
      </c>
      <c r="S795" s="278">
        <v>0</v>
      </c>
      <c r="T795" s="317">
        <f t="shared" ref="T795:AA795" si="2034">IFERROR(T794/T793,0)</f>
        <v>0</v>
      </c>
      <c r="U795" s="317">
        <f t="shared" si="2034"/>
        <v>0</v>
      </c>
      <c r="V795" s="317">
        <f t="shared" si="2034"/>
        <v>0</v>
      </c>
      <c r="W795" s="317">
        <f t="shared" si="2034"/>
        <v>0</v>
      </c>
      <c r="X795" s="317">
        <f t="shared" si="2034"/>
        <v>0</v>
      </c>
      <c r="Y795" s="317">
        <f t="shared" si="2034"/>
        <v>0</v>
      </c>
      <c r="Z795" s="317">
        <f t="shared" si="2034"/>
        <v>0</v>
      </c>
      <c r="AA795" s="317">
        <f t="shared" si="2034"/>
        <v>0</v>
      </c>
      <c r="AB795" s="317">
        <f t="shared" ref="AB795" si="2035">+AB794/AB793</f>
        <v>0</v>
      </c>
      <c r="AC795" s="278">
        <f>+AC794/AC793</f>
        <v>0</v>
      </c>
      <c r="AD795" s="294">
        <f t="shared" si="2023"/>
        <v>0</v>
      </c>
      <c r="AE795" s="315">
        <f>SUM($Q$10:R795)</f>
        <v>55213.109583725025</v>
      </c>
      <c r="AF795" s="315">
        <f>SUM($Q$10:S795)</f>
        <v>94067.176271642675</v>
      </c>
      <c r="AG795" s="315" t="e">
        <f>SUM($Q$10:T795)</f>
        <v>#DIV/0!</v>
      </c>
      <c r="AH795" s="315" t="e">
        <f>SUM($Q$10:U795)</f>
        <v>#DIV/0!</v>
      </c>
      <c r="AI795" s="315" t="e">
        <f>SUM($Q$10:V795)</f>
        <v>#DIV/0!</v>
      </c>
      <c r="AJ795" s="315" t="e">
        <f>SUM($Q$10:W795)</f>
        <v>#DIV/0!</v>
      </c>
      <c r="AK795" s="315" t="e">
        <f>SUM($Q$10:X795)</f>
        <v>#DIV/0!</v>
      </c>
      <c r="AL795" s="315" t="e">
        <f>SUM($Q$10:Y795)</f>
        <v>#DIV/0!</v>
      </c>
      <c r="AM795" s="315" t="e">
        <f>SUM($Q$10:Z795)</f>
        <v>#DIV/0!</v>
      </c>
      <c r="AN795" s="315" t="e">
        <f>SUM($Q$10:AA795)</f>
        <v>#DIV/0!</v>
      </c>
      <c r="AO795" s="315" t="e">
        <f>SUM($Q$10:AB795)</f>
        <v>#DIV/0!</v>
      </c>
      <c r="AP795" s="63"/>
      <c r="AQ795" s="63"/>
      <c r="AR795" s="63"/>
      <c r="AS795" s="63"/>
      <c r="AT795" s="63"/>
      <c r="AU795" s="63"/>
      <c r="AV795" s="63"/>
      <c r="AW795" s="63"/>
      <c r="AX795" s="138"/>
      <c r="AY795" s="138"/>
      <c r="AZ795" s="138"/>
      <c r="BA795" s="138"/>
      <c r="BB795" s="138"/>
      <c r="BC795" s="138"/>
      <c r="BD795" s="138"/>
      <c r="BE795" s="138"/>
      <c r="BF795" s="138"/>
      <c r="BG795" s="138"/>
      <c r="BH795" s="138"/>
      <c r="BI795" s="138"/>
      <c r="BJ795" s="138"/>
      <c r="BK795" s="138"/>
      <c r="BL795" s="138"/>
      <c r="BM795" s="7"/>
    </row>
    <row r="796" spans="1:66" ht="69" customHeight="1" x14ac:dyDescent="0.25">
      <c r="A796" s="147"/>
      <c r="B796" s="65" t="s">
        <v>100</v>
      </c>
      <c r="C796" s="63"/>
      <c r="D796" s="63">
        <f>+D793+1</f>
        <v>263</v>
      </c>
      <c r="E796" s="63">
        <v>81</v>
      </c>
      <c r="F796" s="63">
        <v>32</v>
      </c>
      <c r="G796" s="65" t="s">
        <v>1094</v>
      </c>
      <c r="H796" s="125">
        <v>1</v>
      </c>
      <c r="I796" s="64" t="s">
        <v>53</v>
      </c>
      <c r="J796" s="64" t="s">
        <v>111</v>
      </c>
      <c r="K796" s="64" t="s">
        <v>133</v>
      </c>
      <c r="L796" s="65" t="s">
        <v>1105</v>
      </c>
      <c r="M796" s="63" t="s">
        <v>298</v>
      </c>
      <c r="N796" s="63" t="s">
        <v>332</v>
      </c>
      <c r="O796" s="63" t="s">
        <v>333</v>
      </c>
      <c r="P796" s="126" t="s">
        <v>12</v>
      </c>
      <c r="Q796" s="262">
        <v>1</v>
      </c>
      <c r="R796" s="262">
        <v>0</v>
      </c>
      <c r="S796" s="72">
        <v>13</v>
      </c>
      <c r="T796" s="124"/>
      <c r="U796" s="124"/>
      <c r="V796" s="124"/>
      <c r="W796" s="124"/>
      <c r="X796" s="124"/>
      <c r="Y796" s="124"/>
      <c r="Z796" s="367"/>
      <c r="AA796" s="124"/>
      <c r="AB796" s="124"/>
      <c r="AC796" s="262">
        <f>SUM(Q796:AB796)</f>
        <v>14</v>
      </c>
      <c r="AD796" s="294">
        <f t="shared" si="2023"/>
        <v>1</v>
      </c>
      <c r="AE796" s="315">
        <f>SUM($Q$10:R796)</f>
        <v>55214.109583725025</v>
      </c>
      <c r="AF796" s="315">
        <f>SUM($Q$10:S796)</f>
        <v>94081.176271642675</v>
      </c>
      <c r="AG796" s="315" t="e">
        <f>SUM($Q$10:T796)</f>
        <v>#DIV/0!</v>
      </c>
      <c r="AH796" s="315" t="e">
        <f>SUM($Q$10:U796)</f>
        <v>#DIV/0!</v>
      </c>
      <c r="AI796" s="315" t="e">
        <f>SUM($Q$10:V796)</f>
        <v>#DIV/0!</v>
      </c>
      <c r="AJ796" s="315" t="e">
        <f>SUM($Q$10:W796)</f>
        <v>#DIV/0!</v>
      </c>
      <c r="AK796" s="315" t="e">
        <f>SUM($Q$10:X796)</f>
        <v>#DIV/0!</v>
      </c>
      <c r="AL796" s="315" t="e">
        <f>SUM($Q$10:Y796)</f>
        <v>#DIV/0!</v>
      </c>
      <c r="AM796" s="315" t="e">
        <f>SUM($Q$10:Z796)</f>
        <v>#DIV/0!</v>
      </c>
      <c r="AN796" s="315" t="e">
        <f>SUM($Q$10:AA796)</f>
        <v>#DIV/0!</v>
      </c>
      <c r="AO796" s="315" t="e">
        <f>SUM($Q$10:AB796)</f>
        <v>#DIV/0!</v>
      </c>
      <c r="AP796" s="63"/>
      <c r="AQ796" s="63"/>
      <c r="AR796" s="63"/>
      <c r="AS796" s="63"/>
      <c r="AT796" s="63"/>
      <c r="AU796" s="63"/>
      <c r="AV796" s="63"/>
      <c r="AW796" s="63"/>
      <c r="AX796" s="138"/>
      <c r="AY796" s="138"/>
      <c r="AZ796" s="138"/>
      <c r="BA796" s="138"/>
      <c r="BB796" s="138"/>
      <c r="BC796" s="138"/>
      <c r="BD796" s="138"/>
      <c r="BE796" s="138"/>
      <c r="BF796" s="138"/>
      <c r="BG796" s="138"/>
      <c r="BH796" s="138"/>
      <c r="BI796" s="138"/>
      <c r="BJ796" s="138"/>
      <c r="BK796" s="138"/>
      <c r="BL796" s="138"/>
      <c r="BM796" s="7"/>
      <c r="BN796" s="26"/>
    </row>
    <row r="797" spans="1:66" s="52" customFormat="1" ht="20.100000000000001" customHeight="1" x14ac:dyDescent="0.25">
      <c r="A797" s="147"/>
      <c r="B797" s="65"/>
      <c r="C797" s="63"/>
      <c r="D797" s="63"/>
      <c r="E797" s="63"/>
      <c r="F797" s="63"/>
      <c r="G797" s="65" t="s">
        <v>1094</v>
      </c>
      <c r="H797" s="125"/>
      <c r="I797" s="64"/>
      <c r="J797" s="64"/>
      <c r="K797" s="64" t="s">
        <v>133</v>
      </c>
      <c r="L797" s="65" t="s">
        <v>1105</v>
      </c>
      <c r="M797" s="63" t="s">
        <v>298</v>
      </c>
      <c r="N797" s="63" t="s">
        <v>332</v>
      </c>
      <c r="O797" s="63" t="s">
        <v>333</v>
      </c>
      <c r="P797" s="126" t="s">
        <v>13</v>
      </c>
      <c r="Q797" s="262">
        <v>1</v>
      </c>
      <c r="R797" s="262">
        <v>0</v>
      </c>
      <c r="S797" s="72">
        <v>13</v>
      </c>
      <c r="T797" s="124"/>
      <c r="U797" s="124"/>
      <c r="V797" s="124"/>
      <c r="W797" s="124"/>
      <c r="X797" s="124"/>
      <c r="Y797" s="124"/>
      <c r="Z797" s="367"/>
      <c r="AA797" s="124"/>
      <c r="AB797" s="124"/>
      <c r="AC797" s="262">
        <f>SUM(Q797:AB797)</f>
        <v>14</v>
      </c>
      <c r="AD797" s="294">
        <f t="shared" si="2023"/>
        <v>1</v>
      </c>
      <c r="AE797" s="315">
        <f>SUM($Q$11:R797)</f>
        <v>55215.109583725025</v>
      </c>
      <c r="AF797" s="315">
        <f>SUM($Q$11:S797)</f>
        <v>94095.176271642675</v>
      </c>
      <c r="AG797" s="315" t="e">
        <f>SUM($Q$11:T797)</f>
        <v>#DIV/0!</v>
      </c>
      <c r="AH797" s="315" t="e">
        <f>SUM($Q$11:U797)</f>
        <v>#DIV/0!</v>
      </c>
      <c r="AI797" s="315" t="e">
        <f>SUM($Q$11:V797)</f>
        <v>#DIV/0!</v>
      </c>
      <c r="AJ797" s="315" t="e">
        <f>SUM($Q$11:W797)</f>
        <v>#DIV/0!</v>
      </c>
      <c r="AK797" s="315" t="e">
        <f>SUM($Q$11:X797)</f>
        <v>#DIV/0!</v>
      </c>
      <c r="AL797" s="315" t="e">
        <f>SUM($Q$11:Y797)</f>
        <v>#DIV/0!</v>
      </c>
      <c r="AM797" s="315" t="e">
        <f>SUM($Q$11:Z797)</f>
        <v>#DIV/0!</v>
      </c>
      <c r="AN797" s="315" t="e">
        <f>SUM($Q$11:AA797)</f>
        <v>#DIV/0!</v>
      </c>
      <c r="AO797" s="315" t="e">
        <f>SUM($Q$11:AB797)</f>
        <v>#DIV/0!</v>
      </c>
      <c r="AP797" s="65" t="s">
        <v>836</v>
      </c>
      <c r="AQ797" s="65" t="s">
        <v>837</v>
      </c>
      <c r="AR797" s="65" t="s">
        <v>836</v>
      </c>
      <c r="AS797" s="65" t="s">
        <v>838</v>
      </c>
      <c r="AT797" s="65" t="s">
        <v>836</v>
      </c>
      <c r="AU797" s="63" t="s">
        <v>839</v>
      </c>
      <c r="AV797" s="63"/>
      <c r="AW797" s="63"/>
      <c r="AX797" s="138"/>
      <c r="AY797" s="138"/>
      <c r="AZ797" s="138"/>
      <c r="BA797" s="138"/>
      <c r="BB797" s="138"/>
      <c r="BC797" s="138"/>
      <c r="BD797" s="138"/>
      <c r="BE797" s="138"/>
      <c r="BF797" s="138"/>
      <c r="BG797" s="138"/>
      <c r="BH797" s="138"/>
      <c r="BI797" s="138"/>
      <c r="BJ797" s="138"/>
      <c r="BK797" s="138"/>
      <c r="BL797" s="138"/>
      <c r="BM797" s="7"/>
    </row>
    <row r="798" spans="1:66" s="52" customFormat="1" ht="20.100000000000001" customHeight="1" x14ac:dyDescent="0.25">
      <c r="A798" s="147"/>
      <c r="B798" s="65"/>
      <c r="C798" s="63"/>
      <c r="D798" s="63"/>
      <c r="E798" s="63"/>
      <c r="F798" s="63"/>
      <c r="G798" s="65" t="s">
        <v>1094</v>
      </c>
      <c r="H798" s="125"/>
      <c r="I798" s="64"/>
      <c r="J798" s="64"/>
      <c r="K798" s="64" t="s">
        <v>133</v>
      </c>
      <c r="L798" s="65" t="s">
        <v>1105</v>
      </c>
      <c r="M798" s="63" t="s">
        <v>298</v>
      </c>
      <c r="N798" s="63" t="s">
        <v>332</v>
      </c>
      <c r="O798" s="63" t="s">
        <v>333</v>
      </c>
      <c r="P798" s="126" t="s">
        <v>14</v>
      </c>
      <c r="Q798" s="278">
        <f t="shared" ref="Q798:AB798" si="2036">+Q797/Q796</f>
        <v>1</v>
      </c>
      <c r="R798" s="278">
        <v>0</v>
      </c>
      <c r="S798" s="278">
        <f t="shared" si="2036"/>
        <v>1</v>
      </c>
      <c r="T798" s="278" t="e">
        <f t="shared" si="2036"/>
        <v>#DIV/0!</v>
      </c>
      <c r="U798" s="278" t="e">
        <f t="shared" si="2036"/>
        <v>#DIV/0!</v>
      </c>
      <c r="V798" s="278" t="e">
        <f t="shared" si="2036"/>
        <v>#DIV/0!</v>
      </c>
      <c r="W798" s="278" t="e">
        <f t="shared" si="2036"/>
        <v>#DIV/0!</v>
      </c>
      <c r="X798" s="278" t="e">
        <f t="shared" si="2036"/>
        <v>#DIV/0!</v>
      </c>
      <c r="Y798" s="278" t="e">
        <f t="shared" si="2036"/>
        <v>#DIV/0!</v>
      </c>
      <c r="Z798" s="278" t="e">
        <f t="shared" si="2036"/>
        <v>#DIV/0!</v>
      </c>
      <c r="AA798" s="278" t="e">
        <f t="shared" si="2036"/>
        <v>#DIV/0!</v>
      </c>
      <c r="AB798" s="278" t="e">
        <f t="shared" si="2036"/>
        <v>#DIV/0!</v>
      </c>
      <c r="AC798" s="278">
        <f>+AC797/AC796</f>
        <v>1</v>
      </c>
      <c r="AD798" s="294">
        <f t="shared" si="2023"/>
        <v>1</v>
      </c>
      <c r="AE798" s="315">
        <f>SUM($Q$10:R798)</f>
        <v>55216.109583725025</v>
      </c>
      <c r="AF798" s="315">
        <f>SUM($Q$10:S798)</f>
        <v>94097.176271642675</v>
      </c>
      <c r="AG798" s="315" t="e">
        <f>SUM($Q$10:T798)</f>
        <v>#DIV/0!</v>
      </c>
      <c r="AH798" s="315" t="e">
        <f>SUM($Q$10:U798)</f>
        <v>#DIV/0!</v>
      </c>
      <c r="AI798" s="315" t="e">
        <f>SUM($Q$10:V798)</f>
        <v>#DIV/0!</v>
      </c>
      <c r="AJ798" s="315" t="e">
        <f>SUM($Q$10:W798)</f>
        <v>#DIV/0!</v>
      </c>
      <c r="AK798" s="315" t="e">
        <f>SUM($Q$10:X798)</f>
        <v>#DIV/0!</v>
      </c>
      <c r="AL798" s="315" t="e">
        <f>SUM($Q$10:Y798)</f>
        <v>#DIV/0!</v>
      </c>
      <c r="AM798" s="315" t="e">
        <f>SUM($Q$10:Z798)</f>
        <v>#DIV/0!</v>
      </c>
      <c r="AN798" s="315" t="e">
        <f>SUM($Q$10:AA798)</f>
        <v>#DIV/0!</v>
      </c>
      <c r="AO798" s="315" t="e">
        <f>SUM($Q$10:AB798)</f>
        <v>#DIV/0!</v>
      </c>
      <c r="AP798" s="63"/>
      <c r="AQ798" s="63"/>
      <c r="AR798" s="63"/>
      <c r="AS798" s="63"/>
      <c r="AT798" s="63"/>
      <c r="AU798" s="63"/>
      <c r="AV798" s="63"/>
      <c r="AW798" s="63"/>
      <c r="AX798" s="138"/>
      <c r="AY798" s="138"/>
      <c r="AZ798" s="138"/>
      <c r="BA798" s="138"/>
      <c r="BB798" s="138"/>
      <c r="BC798" s="138"/>
      <c r="BD798" s="138"/>
      <c r="BE798" s="138"/>
      <c r="BF798" s="138"/>
      <c r="BG798" s="138"/>
      <c r="BH798" s="138"/>
      <c r="BI798" s="138"/>
      <c r="BJ798" s="138"/>
      <c r="BK798" s="138"/>
      <c r="BL798" s="138"/>
      <c r="BM798" s="7"/>
      <c r="BN798" s="52">
        <v>44</v>
      </c>
    </row>
    <row r="799" spans="1:66" ht="20.100000000000001" customHeight="1" x14ac:dyDescent="0.25">
      <c r="A799" s="39"/>
      <c r="B799" s="65" t="s">
        <v>100</v>
      </c>
      <c r="C799" s="138"/>
      <c r="D799" s="63">
        <f>+D796+1</f>
        <v>264</v>
      </c>
      <c r="E799" s="63">
        <v>82</v>
      </c>
      <c r="F799" s="63">
        <v>17</v>
      </c>
      <c r="G799" s="70" t="s">
        <v>280</v>
      </c>
      <c r="H799" s="125">
        <v>1</v>
      </c>
      <c r="I799" s="64" t="s">
        <v>53</v>
      </c>
      <c r="J799" s="64" t="s">
        <v>111</v>
      </c>
      <c r="K799" s="64" t="s">
        <v>133</v>
      </c>
      <c r="L799" s="80" t="s">
        <v>463</v>
      </c>
      <c r="M799" s="63" t="s">
        <v>302</v>
      </c>
      <c r="N799" s="63" t="s">
        <v>351</v>
      </c>
      <c r="O799" s="63" t="s">
        <v>369</v>
      </c>
      <c r="P799" s="126" t="s">
        <v>12</v>
      </c>
      <c r="Q799" s="125">
        <v>0</v>
      </c>
      <c r="R799" s="125">
        <v>0</v>
      </c>
      <c r="S799" s="125">
        <v>0</v>
      </c>
      <c r="T799" s="125">
        <v>0.33329999999999999</v>
      </c>
      <c r="U799" s="125"/>
      <c r="V799" s="125"/>
      <c r="W799" s="125"/>
      <c r="X799" s="125">
        <v>0.33329999999999999</v>
      </c>
      <c r="Y799" s="125"/>
      <c r="Z799" s="129"/>
      <c r="AA799" s="125"/>
      <c r="AB799" s="125">
        <v>0.33329999999999999</v>
      </c>
      <c r="AC799" s="295">
        <f>SUM(Q799:AB799)</f>
        <v>0.99990000000000001</v>
      </c>
      <c r="AD799" s="294">
        <f t="shared" si="2023"/>
        <v>0</v>
      </c>
      <c r="AE799" s="315">
        <f>SUM($Q$10:R799)</f>
        <v>55216.109583725025</v>
      </c>
      <c r="AF799" s="315">
        <f>SUM($Q$10:S799)</f>
        <v>94097.176271642675</v>
      </c>
      <c r="AG799" s="315" t="e">
        <f>SUM($Q$10:T799)</f>
        <v>#DIV/0!</v>
      </c>
      <c r="AH799" s="315" t="e">
        <f>SUM($Q$10:U799)</f>
        <v>#DIV/0!</v>
      </c>
      <c r="AI799" s="315" t="e">
        <f>SUM($Q$10:V799)</f>
        <v>#DIV/0!</v>
      </c>
      <c r="AJ799" s="315" t="e">
        <f>SUM($Q$10:W799)</f>
        <v>#DIV/0!</v>
      </c>
      <c r="AK799" s="315" t="e">
        <f>SUM($Q$10:X799)</f>
        <v>#DIV/0!</v>
      </c>
      <c r="AL799" s="315" t="e">
        <f>SUM($Q$10:Y799)</f>
        <v>#DIV/0!</v>
      </c>
      <c r="AM799" s="315" t="e">
        <f>SUM($Q$10:Z799)</f>
        <v>#DIV/0!</v>
      </c>
      <c r="AN799" s="315" t="e">
        <f>SUM($Q$10:AA799)</f>
        <v>#DIV/0!</v>
      </c>
      <c r="AO799" s="315" t="e">
        <f>SUM($Q$10:AB799)</f>
        <v>#DIV/0!</v>
      </c>
      <c r="AP799" s="63"/>
      <c r="AQ799" s="63"/>
      <c r="AR799" s="63"/>
      <c r="AS799" s="63"/>
      <c r="AT799" s="63"/>
      <c r="AU799" s="63"/>
      <c r="AV799" s="63"/>
      <c r="AW799" s="63"/>
      <c r="AX799" s="138"/>
      <c r="AY799" s="138"/>
      <c r="AZ799" s="138"/>
      <c r="BA799" s="138"/>
      <c r="BB799" s="138"/>
      <c r="BC799" s="138"/>
      <c r="BD799" s="138"/>
      <c r="BE799" s="138"/>
      <c r="BF799" s="138"/>
      <c r="BG799" s="138"/>
      <c r="BH799" s="138"/>
      <c r="BI799" s="138"/>
      <c r="BJ799" s="138"/>
      <c r="BK799" s="138"/>
      <c r="BL799" s="138"/>
      <c r="BM799" s="7"/>
      <c r="BN799" s="26"/>
    </row>
    <row r="800" spans="1:66" s="52" customFormat="1" ht="20.100000000000001" customHeight="1" x14ac:dyDescent="0.25">
      <c r="A800" s="39"/>
      <c r="B800" s="65"/>
      <c r="C800" s="138"/>
      <c r="D800" s="63"/>
      <c r="E800" s="63"/>
      <c r="F800" s="63"/>
      <c r="G800" s="70" t="s">
        <v>280</v>
      </c>
      <c r="H800" s="125"/>
      <c r="I800" s="64"/>
      <c r="J800" s="64"/>
      <c r="K800" s="64" t="s">
        <v>133</v>
      </c>
      <c r="L800" s="80" t="s">
        <v>606</v>
      </c>
      <c r="M800" s="63" t="s">
        <v>302</v>
      </c>
      <c r="N800" s="63" t="s">
        <v>351</v>
      </c>
      <c r="O800" s="63" t="s">
        <v>369</v>
      </c>
      <c r="P800" s="126" t="s">
        <v>13</v>
      </c>
      <c r="Q800" s="125">
        <v>0</v>
      </c>
      <c r="R800" s="125">
        <v>0</v>
      </c>
      <c r="S800" s="125">
        <v>0</v>
      </c>
      <c r="T800" s="125"/>
      <c r="U800" s="125"/>
      <c r="V800" s="125"/>
      <c r="W800" s="125"/>
      <c r="X800" s="125"/>
      <c r="Y800" s="125"/>
      <c r="Z800" s="129"/>
      <c r="AA800" s="125"/>
      <c r="AB800" s="125"/>
      <c r="AC800" s="295">
        <f>SUM(Q800:AB800)</f>
        <v>0</v>
      </c>
      <c r="AD800" s="294">
        <f t="shared" si="2023"/>
        <v>0</v>
      </c>
      <c r="AE800" s="315">
        <f>SUM($Q$11:R800)</f>
        <v>55216.109583725025</v>
      </c>
      <c r="AF800" s="315">
        <f>SUM($Q$11:S800)</f>
        <v>94097.176271642675</v>
      </c>
      <c r="AG800" s="315" t="e">
        <f>SUM($Q$11:T800)</f>
        <v>#DIV/0!</v>
      </c>
      <c r="AH800" s="315" t="e">
        <f>SUM($Q$11:U800)</f>
        <v>#DIV/0!</v>
      </c>
      <c r="AI800" s="315" t="e">
        <f>SUM($Q$11:V800)</f>
        <v>#DIV/0!</v>
      </c>
      <c r="AJ800" s="315" t="e">
        <f>SUM($Q$11:W800)</f>
        <v>#DIV/0!</v>
      </c>
      <c r="AK800" s="315" t="e">
        <f>SUM($Q$11:X800)</f>
        <v>#DIV/0!</v>
      </c>
      <c r="AL800" s="315" t="e">
        <f>SUM($Q$11:Y800)</f>
        <v>#DIV/0!</v>
      </c>
      <c r="AM800" s="315" t="e">
        <f>SUM($Q$11:Z800)</f>
        <v>#DIV/0!</v>
      </c>
      <c r="AN800" s="315" t="e">
        <f>SUM($Q$11:AA800)</f>
        <v>#DIV/0!</v>
      </c>
      <c r="AO800" s="315" t="e">
        <f>SUM($Q$11:AB800)</f>
        <v>#DIV/0!</v>
      </c>
      <c r="AP800" s="63"/>
      <c r="AQ800" s="63"/>
      <c r="AR800" s="63"/>
      <c r="AS800" s="63"/>
      <c r="AT800" s="63"/>
      <c r="AU800" s="63"/>
      <c r="AV800" s="63"/>
      <c r="AW800" s="63"/>
      <c r="AX800" s="138"/>
      <c r="AY800" s="138"/>
      <c r="AZ800" s="138"/>
      <c r="BA800" s="138"/>
      <c r="BB800" s="138"/>
      <c r="BC800" s="138"/>
      <c r="BD800" s="138"/>
      <c r="BE800" s="138"/>
      <c r="BF800" s="138"/>
      <c r="BG800" s="138"/>
      <c r="BH800" s="138"/>
      <c r="BI800" s="138"/>
      <c r="BJ800" s="138"/>
      <c r="BK800" s="138"/>
      <c r="BL800" s="138"/>
      <c r="BM800" s="7"/>
    </row>
    <row r="801" spans="1:66" s="52" customFormat="1" ht="20.100000000000001" customHeight="1" x14ac:dyDescent="0.25">
      <c r="A801" s="39"/>
      <c r="B801" s="65"/>
      <c r="C801" s="138"/>
      <c r="D801" s="63"/>
      <c r="E801" s="63"/>
      <c r="F801" s="63"/>
      <c r="G801" s="70" t="s">
        <v>280</v>
      </c>
      <c r="H801" s="125"/>
      <c r="I801" s="64"/>
      <c r="J801" s="64"/>
      <c r="K801" s="64" t="s">
        <v>133</v>
      </c>
      <c r="L801" s="80" t="s">
        <v>607</v>
      </c>
      <c r="M801" s="63" t="s">
        <v>302</v>
      </c>
      <c r="N801" s="63" t="s">
        <v>351</v>
      </c>
      <c r="O801" s="63" t="s">
        <v>369</v>
      </c>
      <c r="P801" s="126" t="s">
        <v>14</v>
      </c>
      <c r="Q801" s="278">
        <v>0</v>
      </c>
      <c r="R801" s="278">
        <v>0</v>
      </c>
      <c r="S801" s="278">
        <v>0</v>
      </c>
      <c r="T801" s="278">
        <f t="shared" ref="T801:AB801" si="2037">+T800/T799</f>
        <v>0</v>
      </c>
      <c r="U801" s="278" t="e">
        <f t="shared" si="2037"/>
        <v>#DIV/0!</v>
      </c>
      <c r="V801" s="278" t="e">
        <f t="shared" si="2037"/>
        <v>#DIV/0!</v>
      </c>
      <c r="W801" s="278" t="e">
        <f t="shared" si="2037"/>
        <v>#DIV/0!</v>
      </c>
      <c r="X801" s="278">
        <f t="shared" si="2037"/>
        <v>0</v>
      </c>
      <c r="Y801" s="278" t="e">
        <f t="shared" si="2037"/>
        <v>#DIV/0!</v>
      </c>
      <c r="Z801" s="278" t="e">
        <f t="shared" si="2037"/>
        <v>#DIV/0!</v>
      </c>
      <c r="AA801" s="278" t="e">
        <f t="shared" si="2037"/>
        <v>#DIV/0!</v>
      </c>
      <c r="AB801" s="278">
        <f t="shared" si="2037"/>
        <v>0</v>
      </c>
      <c r="AC801" s="278">
        <f>+AC800/AC799</f>
        <v>0</v>
      </c>
      <c r="AD801" s="294">
        <f t="shared" si="2023"/>
        <v>0</v>
      </c>
      <c r="AE801" s="315">
        <f>SUM($Q$10:R801)</f>
        <v>55216.109583725025</v>
      </c>
      <c r="AF801" s="315">
        <f>SUM($Q$10:S801)</f>
        <v>94097.176271642675</v>
      </c>
      <c r="AG801" s="315" t="e">
        <f>SUM($Q$10:T801)</f>
        <v>#DIV/0!</v>
      </c>
      <c r="AH801" s="315" t="e">
        <f>SUM($Q$10:U801)</f>
        <v>#DIV/0!</v>
      </c>
      <c r="AI801" s="315" t="e">
        <f>SUM($Q$10:V801)</f>
        <v>#DIV/0!</v>
      </c>
      <c r="AJ801" s="315" t="e">
        <f>SUM($Q$10:W801)</f>
        <v>#DIV/0!</v>
      </c>
      <c r="AK801" s="315" t="e">
        <f>SUM($Q$10:X801)</f>
        <v>#DIV/0!</v>
      </c>
      <c r="AL801" s="315" t="e">
        <f>SUM($Q$10:Y801)</f>
        <v>#DIV/0!</v>
      </c>
      <c r="AM801" s="315" t="e">
        <f>SUM($Q$10:Z801)</f>
        <v>#DIV/0!</v>
      </c>
      <c r="AN801" s="315" t="e">
        <f>SUM($Q$10:AA801)</f>
        <v>#DIV/0!</v>
      </c>
      <c r="AO801" s="315" t="e">
        <f>SUM($Q$10:AB801)</f>
        <v>#DIV/0!</v>
      </c>
      <c r="AP801" s="63"/>
      <c r="AQ801" s="63"/>
      <c r="AR801" s="63"/>
      <c r="AS801" s="63"/>
      <c r="AT801" s="63"/>
      <c r="AU801" s="63"/>
      <c r="AV801" s="63"/>
      <c r="AW801" s="63"/>
      <c r="AX801" s="138"/>
      <c r="AY801" s="138"/>
      <c r="AZ801" s="138"/>
      <c r="BA801" s="138"/>
      <c r="BB801" s="138"/>
      <c r="BC801" s="138"/>
      <c r="BD801" s="138"/>
      <c r="BE801" s="138"/>
      <c r="BF801" s="138"/>
      <c r="BG801" s="138"/>
      <c r="BH801" s="138"/>
      <c r="BI801" s="138"/>
      <c r="BJ801" s="138"/>
      <c r="BK801" s="138"/>
      <c r="BL801" s="138"/>
      <c r="BM801" s="7"/>
    </row>
    <row r="802" spans="1:66" ht="20.100000000000001" customHeight="1" x14ac:dyDescent="0.25">
      <c r="A802" s="39"/>
      <c r="B802" s="65" t="s">
        <v>100</v>
      </c>
      <c r="C802" s="138"/>
      <c r="D802" s="63">
        <f>+D799+1</f>
        <v>265</v>
      </c>
      <c r="E802" s="63">
        <v>83</v>
      </c>
      <c r="F802" s="63">
        <v>17</v>
      </c>
      <c r="G802" s="70" t="s">
        <v>281</v>
      </c>
      <c r="H802" s="125">
        <v>1</v>
      </c>
      <c r="I802" s="64" t="s">
        <v>53</v>
      </c>
      <c r="J802" s="64" t="s">
        <v>111</v>
      </c>
      <c r="K802" s="64" t="s">
        <v>133</v>
      </c>
      <c r="L802" s="80" t="s">
        <v>463</v>
      </c>
      <c r="M802" s="63" t="s">
        <v>297</v>
      </c>
      <c r="N802" s="63" t="s">
        <v>316</v>
      </c>
      <c r="O802" s="63" t="s">
        <v>372</v>
      </c>
      <c r="P802" s="126" t="s">
        <v>12</v>
      </c>
      <c r="Q802" s="262">
        <v>0</v>
      </c>
      <c r="R802" s="262">
        <v>0</v>
      </c>
      <c r="S802" s="262">
        <v>0</v>
      </c>
      <c r="T802" s="125"/>
      <c r="U802" s="125"/>
      <c r="V802" s="125"/>
      <c r="W802" s="125"/>
      <c r="X802" s="125">
        <v>0.5</v>
      </c>
      <c r="Y802" s="125">
        <v>0.5</v>
      </c>
      <c r="Z802" s="129"/>
      <c r="AA802" s="124"/>
      <c r="AB802" s="124"/>
      <c r="AC802" s="295">
        <f>SUM(Q802:AB802)</f>
        <v>1</v>
      </c>
      <c r="AD802" s="294">
        <f t="shared" si="2023"/>
        <v>0</v>
      </c>
      <c r="AE802" s="315">
        <f>SUM($Q$10:R802)</f>
        <v>55216.109583725025</v>
      </c>
      <c r="AF802" s="315">
        <f>SUM($Q$10:S802)</f>
        <v>94097.176271642675</v>
      </c>
      <c r="AG802" s="315" t="e">
        <f>SUM($Q$10:T802)</f>
        <v>#DIV/0!</v>
      </c>
      <c r="AH802" s="315" t="e">
        <f>SUM($Q$10:U802)</f>
        <v>#DIV/0!</v>
      </c>
      <c r="AI802" s="315" t="e">
        <f>SUM($Q$10:V802)</f>
        <v>#DIV/0!</v>
      </c>
      <c r="AJ802" s="315" t="e">
        <f>SUM($Q$10:W802)</f>
        <v>#DIV/0!</v>
      </c>
      <c r="AK802" s="315" t="e">
        <f>SUM($Q$10:X802)</f>
        <v>#DIV/0!</v>
      </c>
      <c r="AL802" s="315" t="e">
        <f>SUM($Q$10:Y802)</f>
        <v>#DIV/0!</v>
      </c>
      <c r="AM802" s="315" t="e">
        <f>SUM($Q$10:Z802)</f>
        <v>#DIV/0!</v>
      </c>
      <c r="AN802" s="315" t="e">
        <f>SUM($Q$10:AA802)</f>
        <v>#DIV/0!</v>
      </c>
      <c r="AO802" s="315" t="e">
        <f>SUM($Q$10:AB802)</f>
        <v>#DIV/0!</v>
      </c>
      <c r="AP802" s="63"/>
      <c r="AQ802" s="63"/>
      <c r="AR802" s="63"/>
      <c r="AS802" s="63"/>
      <c r="AT802" s="63"/>
      <c r="AU802" s="63"/>
      <c r="AV802" s="63"/>
      <c r="AW802" s="63"/>
      <c r="AX802" s="138"/>
      <c r="AY802" s="138"/>
      <c r="AZ802" s="138"/>
      <c r="BA802" s="138"/>
      <c r="BB802" s="138"/>
      <c r="BC802" s="138"/>
      <c r="BD802" s="138"/>
      <c r="BE802" s="138"/>
      <c r="BF802" s="138"/>
      <c r="BG802" s="138"/>
      <c r="BH802" s="138"/>
      <c r="BI802" s="138"/>
      <c r="BJ802" s="138"/>
      <c r="BK802" s="138"/>
      <c r="BL802" s="138"/>
      <c r="BM802" s="7"/>
      <c r="BN802" s="26"/>
    </row>
    <row r="803" spans="1:66" s="52" customFormat="1" ht="20.100000000000001" customHeight="1" x14ac:dyDescent="0.25">
      <c r="A803" s="39"/>
      <c r="B803" s="65"/>
      <c r="C803" s="138"/>
      <c r="D803" s="63"/>
      <c r="E803" s="63"/>
      <c r="F803" s="63"/>
      <c r="G803" s="70" t="s">
        <v>281</v>
      </c>
      <c r="H803" s="125"/>
      <c r="I803" s="64"/>
      <c r="J803" s="64"/>
      <c r="K803" s="64" t="s">
        <v>133</v>
      </c>
      <c r="L803" s="80" t="s">
        <v>606</v>
      </c>
      <c r="M803" s="63" t="s">
        <v>297</v>
      </c>
      <c r="N803" s="63" t="s">
        <v>316</v>
      </c>
      <c r="O803" s="63" t="s">
        <v>372</v>
      </c>
      <c r="P803" s="126" t="s">
        <v>13</v>
      </c>
      <c r="Q803" s="262">
        <v>0</v>
      </c>
      <c r="R803" s="262">
        <v>0</v>
      </c>
      <c r="S803" s="262">
        <v>0</v>
      </c>
      <c r="T803" s="124"/>
      <c r="U803" s="124"/>
      <c r="V803" s="124"/>
      <c r="W803" s="124"/>
      <c r="X803" s="124"/>
      <c r="Y803" s="124"/>
      <c r="Z803" s="367"/>
      <c r="AA803" s="124"/>
      <c r="AB803" s="124"/>
      <c r="AC803" s="295">
        <f>SUM(Q803:AB803)</f>
        <v>0</v>
      </c>
      <c r="AD803" s="294">
        <f t="shared" si="2023"/>
        <v>0</v>
      </c>
      <c r="AE803" s="315">
        <f>SUM($Q$11:R803)</f>
        <v>55216.109583725025</v>
      </c>
      <c r="AF803" s="315">
        <f>SUM($Q$11:S803)</f>
        <v>94097.176271642675</v>
      </c>
      <c r="AG803" s="315" t="e">
        <f>SUM($Q$11:T803)</f>
        <v>#DIV/0!</v>
      </c>
      <c r="AH803" s="315" t="e">
        <f>SUM($Q$11:U803)</f>
        <v>#DIV/0!</v>
      </c>
      <c r="AI803" s="315" t="e">
        <f>SUM($Q$11:V803)</f>
        <v>#DIV/0!</v>
      </c>
      <c r="AJ803" s="315" t="e">
        <f>SUM($Q$11:W803)</f>
        <v>#DIV/0!</v>
      </c>
      <c r="AK803" s="315" t="e">
        <f>SUM($Q$11:X803)</f>
        <v>#DIV/0!</v>
      </c>
      <c r="AL803" s="315" t="e">
        <f>SUM($Q$11:Y803)</f>
        <v>#DIV/0!</v>
      </c>
      <c r="AM803" s="315" t="e">
        <f>SUM($Q$11:Z803)</f>
        <v>#DIV/0!</v>
      </c>
      <c r="AN803" s="315" t="e">
        <f>SUM($Q$11:AA803)</f>
        <v>#DIV/0!</v>
      </c>
      <c r="AO803" s="315" t="e">
        <f>SUM($Q$11:AB803)</f>
        <v>#DIV/0!</v>
      </c>
      <c r="AP803" s="63"/>
      <c r="AQ803" s="63"/>
      <c r="AR803" s="63"/>
      <c r="AS803" s="63"/>
      <c r="AT803" s="63"/>
      <c r="AU803" s="63"/>
      <c r="AV803" s="63"/>
      <c r="AW803" s="63"/>
      <c r="AX803" s="138"/>
      <c r="AY803" s="138"/>
      <c r="AZ803" s="138"/>
      <c r="BA803" s="138"/>
      <c r="BB803" s="138"/>
      <c r="BC803" s="138"/>
      <c r="BD803" s="138"/>
      <c r="BE803" s="138"/>
      <c r="BF803" s="138"/>
      <c r="BG803" s="138"/>
      <c r="BH803" s="138"/>
      <c r="BI803" s="138"/>
      <c r="BJ803" s="138"/>
      <c r="BK803" s="138"/>
      <c r="BL803" s="138"/>
      <c r="BM803" s="7"/>
    </row>
    <row r="804" spans="1:66" s="52" customFormat="1" ht="20.100000000000001" customHeight="1" x14ac:dyDescent="0.25">
      <c r="A804" s="39"/>
      <c r="B804" s="65"/>
      <c r="C804" s="138"/>
      <c r="D804" s="63"/>
      <c r="E804" s="63"/>
      <c r="F804" s="63"/>
      <c r="G804" s="70" t="s">
        <v>281</v>
      </c>
      <c r="H804" s="125"/>
      <c r="I804" s="64"/>
      <c r="J804" s="64"/>
      <c r="K804" s="64" t="s">
        <v>133</v>
      </c>
      <c r="L804" s="80" t="s">
        <v>607</v>
      </c>
      <c r="M804" s="63" t="s">
        <v>297</v>
      </c>
      <c r="N804" s="63" t="s">
        <v>316</v>
      </c>
      <c r="O804" s="63" t="s">
        <v>372</v>
      </c>
      <c r="P804" s="126" t="s">
        <v>14</v>
      </c>
      <c r="Q804" s="278">
        <v>0</v>
      </c>
      <c r="R804" s="278">
        <v>0</v>
      </c>
      <c r="S804" s="278">
        <v>0</v>
      </c>
      <c r="T804" s="278" t="e">
        <f t="shared" ref="T804:AB804" si="2038">+T803/T802</f>
        <v>#DIV/0!</v>
      </c>
      <c r="U804" s="278" t="e">
        <f t="shared" si="2038"/>
        <v>#DIV/0!</v>
      </c>
      <c r="V804" s="278" t="e">
        <f t="shared" si="2038"/>
        <v>#DIV/0!</v>
      </c>
      <c r="W804" s="278" t="e">
        <f t="shared" si="2038"/>
        <v>#DIV/0!</v>
      </c>
      <c r="X804" s="278">
        <f t="shared" si="2038"/>
        <v>0</v>
      </c>
      <c r="Y804" s="278">
        <f t="shared" si="2038"/>
        <v>0</v>
      </c>
      <c r="Z804" s="278" t="e">
        <f t="shared" si="2038"/>
        <v>#DIV/0!</v>
      </c>
      <c r="AA804" s="278" t="e">
        <f t="shared" si="2038"/>
        <v>#DIV/0!</v>
      </c>
      <c r="AB804" s="278" t="e">
        <f t="shared" si="2038"/>
        <v>#DIV/0!</v>
      </c>
      <c r="AC804" s="278">
        <f>+AC803/AC802</f>
        <v>0</v>
      </c>
      <c r="AD804" s="294">
        <f t="shared" si="2023"/>
        <v>0</v>
      </c>
      <c r="AE804" s="315">
        <f>SUM($Q$10:R804)</f>
        <v>55216.109583725025</v>
      </c>
      <c r="AF804" s="315">
        <f>SUM($Q$10:S804)</f>
        <v>94097.176271642675</v>
      </c>
      <c r="AG804" s="315" t="e">
        <f>SUM($Q$10:T804)</f>
        <v>#DIV/0!</v>
      </c>
      <c r="AH804" s="315" t="e">
        <f>SUM($Q$10:U804)</f>
        <v>#DIV/0!</v>
      </c>
      <c r="AI804" s="315" t="e">
        <f>SUM($Q$10:V804)</f>
        <v>#DIV/0!</v>
      </c>
      <c r="AJ804" s="315" t="e">
        <f>SUM($Q$10:W804)</f>
        <v>#DIV/0!</v>
      </c>
      <c r="AK804" s="315" t="e">
        <f>SUM($Q$10:X804)</f>
        <v>#DIV/0!</v>
      </c>
      <c r="AL804" s="315" t="e">
        <f>SUM($Q$10:Y804)</f>
        <v>#DIV/0!</v>
      </c>
      <c r="AM804" s="315" t="e">
        <f>SUM($Q$10:Z804)</f>
        <v>#DIV/0!</v>
      </c>
      <c r="AN804" s="315" t="e">
        <f>SUM($Q$10:AA804)</f>
        <v>#DIV/0!</v>
      </c>
      <c r="AO804" s="315" t="e">
        <f>SUM($Q$10:AB804)</f>
        <v>#DIV/0!</v>
      </c>
      <c r="AP804" s="63"/>
      <c r="AQ804" s="63"/>
      <c r="AR804" s="63"/>
      <c r="AS804" s="63"/>
      <c r="AT804" s="63"/>
      <c r="AU804" s="63"/>
      <c r="AV804" s="63"/>
      <c r="AW804" s="63"/>
      <c r="AX804" s="138"/>
      <c r="AY804" s="138"/>
      <c r="AZ804" s="138"/>
      <c r="BA804" s="138"/>
      <c r="BB804" s="138"/>
      <c r="BC804" s="138"/>
      <c r="BD804" s="138"/>
      <c r="BE804" s="138"/>
      <c r="BF804" s="138"/>
      <c r="BG804" s="138"/>
      <c r="BH804" s="138"/>
      <c r="BI804" s="138"/>
      <c r="BJ804" s="138"/>
      <c r="BK804" s="138"/>
      <c r="BL804" s="138"/>
      <c r="BM804" s="7"/>
    </row>
    <row r="805" spans="1:66" ht="20.100000000000001" customHeight="1" x14ac:dyDescent="0.25">
      <c r="A805" s="39"/>
      <c r="B805" s="65" t="s">
        <v>102</v>
      </c>
      <c r="C805" s="138"/>
      <c r="D805" s="63">
        <f>+D802+1</f>
        <v>266</v>
      </c>
      <c r="E805" s="63">
        <v>84</v>
      </c>
      <c r="F805" s="63">
        <v>42</v>
      </c>
      <c r="G805" s="68" t="s">
        <v>282</v>
      </c>
      <c r="H805" s="125">
        <v>1</v>
      </c>
      <c r="I805" s="64" t="s">
        <v>53</v>
      </c>
      <c r="J805" s="64" t="s">
        <v>111</v>
      </c>
      <c r="K805" s="64" t="s">
        <v>133</v>
      </c>
      <c r="L805" s="80" t="s">
        <v>463</v>
      </c>
      <c r="M805" s="63" t="s">
        <v>301</v>
      </c>
      <c r="N805" s="63" t="s">
        <v>342</v>
      </c>
      <c r="O805" s="63" t="s">
        <v>368</v>
      </c>
      <c r="P805" s="126" t="s">
        <v>12</v>
      </c>
      <c r="Q805" s="125">
        <v>0.05</v>
      </c>
      <c r="R805" s="125">
        <v>0.1</v>
      </c>
      <c r="S805" s="125">
        <v>0.1</v>
      </c>
      <c r="T805" s="125">
        <v>0.05</v>
      </c>
      <c r="U805" s="125">
        <v>0.1</v>
      </c>
      <c r="V805" s="125">
        <v>0.1</v>
      </c>
      <c r="W805" s="125">
        <v>0.05</v>
      </c>
      <c r="X805" s="125">
        <v>0.1</v>
      </c>
      <c r="Y805" s="125">
        <v>0.1</v>
      </c>
      <c r="Z805" s="125">
        <v>0.05</v>
      </c>
      <c r="AA805" s="125">
        <v>0.1</v>
      </c>
      <c r="AB805" s="125">
        <v>0.1</v>
      </c>
      <c r="AC805" s="295">
        <f>SUM(Q805:AB805)</f>
        <v>1</v>
      </c>
      <c r="AD805" s="294">
        <f t="shared" si="2023"/>
        <v>0.05</v>
      </c>
      <c r="AE805" s="315">
        <f>SUM($Q$10:R805)</f>
        <v>55216.259583725026</v>
      </c>
      <c r="AF805" s="315">
        <f>SUM($Q$10:S805)</f>
        <v>94097.426271642689</v>
      </c>
      <c r="AG805" s="315" t="e">
        <f>SUM($Q$10:T805)</f>
        <v>#DIV/0!</v>
      </c>
      <c r="AH805" s="315" t="e">
        <f>SUM($Q$10:U805)</f>
        <v>#DIV/0!</v>
      </c>
      <c r="AI805" s="315" t="e">
        <f>SUM($Q$10:V805)</f>
        <v>#DIV/0!</v>
      </c>
      <c r="AJ805" s="315" t="e">
        <f>SUM($Q$10:W805)</f>
        <v>#DIV/0!</v>
      </c>
      <c r="AK805" s="315" t="e">
        <f>SUM($Q$10:X805)</f>
        <v>#DIV/0!</v>
      </c>
      <c r="AL805" s="315" t="e">
        <f>SUM($Q$10:Y805)</f>
        <v>#DIV/0!</v>
      </c>
      <c r="AM805" s="315" t="e">
        <f>SUM($Q$10:Z805)</f>
        <v>#DIV/0!</v>
      </c>
      <c r="AN805" s="315" t="e">
        <f>SUM($Q$10:AA805)</f>
        <v>#DIV/0!</v>
      </c>
      <c r="AO805" s="315" t="e">
        <f>SUM($Q$10:AB805)</f>
        <v>#DIV/0!</v>
      </c>
      <c r="AP805" s="63"/>
      <c r="AQ805" s="63"/>
      <c r="AR805" s="63"/>
      <c r="AS805" s="63"/>
      <c r="AT805" s="63"/>
      <c r="AU805" s="63"/>
      <c r="AV805" s="63"/>
      <c r="AW805" s="63"/>
      <c r="AX805" s="138"/>
      <c r="AY805" s="138"/>
      <c r="AZ805" s="138"/>
      <c r="BA805" s="138"/>
      <c r="BB805" s="138"/>
      <c r="BC805" s="138"/>
      <c r="BD805" s="138"/>
      <c r="BE805" s="138"/>
      <c r="BF805" s="138"/>
      <c r="BG805" s="138"/>
      <c r="BH805" s="138"/>
      <c r="BI805" s="138"/>
      <c r="BJ805" s="138"/>
      <c r="BK805" s="138"/>
      <c r="BL805" s="138"/>
      <c r="BM805" s="7"/>
      <c r="BN805" s="26"/>
    </row>
    <row r="806" spans="1:66" s="52" customFormat="1" ht="20.100000000000001" customHeight="1" x14ac:dyDescent="0.25">
      <c r="A806" s="39"/>
      <c r="B806" s="65"/>
      <c r="C806" s="138"/>
      <c r="D806" s="63"/>
      <c r="E806" s="63"/>
      <c r="F806" s="63"/>
      <c r="G806" s="68" t="s">
        <v>282</v>
      </c>
      <c r="H806" s="125"/>
      <c r="I806" s="64"/>
      <c r="J806" s="64"/>
      <c r="K806" s="64" t="s">
        <v>133</v>
      </c>
      <c r="L806" s="80" t="s">
        <v>606</v>
      </c>
      <c r="M806" s="63" t="s">
        <v>301</v>
      </c>
      <c r="N806" s="63" t="s">
        <v>342</v>
      </c>
      <c r="O806" s="63" t="s">
        <v>368</v>
      </c>
      <c r="P806" s="126" t="s">
        <v>13</v>
      </c>
      <c r="Q806" s="125">
        <v>0.05</v>
      </c>
      <c r="R806" s="125">
        <v>0.1</v>
      </c>
      <c r="S806" s="125">
        <v>0.1</v>
      </c>
      <c r="T806" s="125"/>
      <c r="U806" s="125"/>
      <c r="V806" s="125"/>
      <c r="W806" s="125"/>
      <c r="X806" s="125"/>
      <c r="Y806" s="125"/>
      <c r="Z806" s="129"/>
      <c r="AA806" s="125"/>
      <c r="AB806" s="125"/>
      <c r="AC806" s="295">
        <f>SUM(Q806:AB806)</f>
        <v>0.25</v>
      </c>
      <c r="AD806" s="294">
        <f t="shared" si="2023"/>
        <v>0.05</v>
      </c>
      <c r="AE806" s="315">
        <f>SUM($Q$11:R806)</f>
        <v>55216.409583725028</v>
      </c>
      <c r="AF806" s="315">
        <f>SUM($Q$11:S806)</f>
        <v>94097.676271642704</v>
      </c>
      <c r="AG806" s="315" t="e">
        <f>SUM($Q$11:T806)</f>
        <v>#DIV/0!</v>
      </c>
      <c r="AH806" s="315" t="e">
        <f>SUM($Q$11:U806)</f>
        <v>#DIV/0!</v>
      </c>
      <c r="AI806" s="315" t="e">
        <f>SUM($Q$11:V806)</f>
        <v>#DIV/0!</v>
      </c>
      <c r="AJ806" s="315" t="e">
        <f>SUM($Q$11:W806)</f>
        <v>#DIV/0!</v>
      </c>
      <c r="AK806" s="315" t="e">
        <f>SUM($Q$11:X806)</f>
        <v>#DIV/0!</v>
      </c>
      <c r="AL806" s="315" t="e">
        <f>SUM($Q$11:Y806)</f>
        <v>#DIV/0!</v>
      </c>
      <c r="AM806" s="315" t="e">
        <f>SUM($Q$11:Z806)</f>
        <v>#DIV/0!</v>
      </c>
      <c r="AN806" s="315" t="e">
        <f>SUM($Q$11:AA806)</f>
        <v>#DIV/0!</v>
      </c>
      <c r="AO806" s="315" t="e">
        <f>SUM($Q$11:AB806)</f>
        <v>#DIV/0!</v>
      </c>
      <c r="AP806" s="63" t="s">
        <v>681</v>
      </c>
      <c r="AQ806" s="63" t="s">
        <v>682</v>
      </c>
      <c r="AR806" s="63" t="s">
        <v>683</v>
      </c>
      <c r="AS806" s="63" t="s">
        <v>1171</v>
      </c>
      <c r="AT806" s="63" t="s">
        <v>1078</v>
      </c>
      <c r="AU806" s="63" t="s">
        <v>1170</v>
      </c>
      <c r="AV806" s="63"/>
      <c r="AW806" s="63"/>
      <c r="AX806" s="138"/>
      <c r="AY806" s="138"/>
      <c r="AZ806" s="138"/>
      <c r="BA806" s="138"/>
      <c r="BB806" s="138"/>
      <c r="BC806" s="138"/>
      <c r="BD806" s="138"/>
      <c r="BE806" s="138"/>
      <c r="BF806" s="138"/>
      <c r="BG806" s="138"/>
      <c r="BH806" s="138"/>
      <c r="BI806" s="138"/>
      <c r="BJ806" s="138"/>
      <c r="BK806" s="138"/>
      <c r="BL806" s="138"/>
      <c r="BM806" s="7"/>
    </row>
    <row r="807" spans="1:66" s="52" customFormat="1" ht="20.100000000000001" customHeight="1" x14ac:dyDescent="0.25">
      <c r="A807" s="39"/>
      <c r="B807" s="65"/>
      <c r="C807" s="138"/>
      <c r="D807" s="63"/>
      <c r="E807" s="63"/>
      <c r="F807" s="63"/>
      <c r="G807" s="68" t="s">
        <v>282</v>
      </c>
      <c r="H807" s="125"/>
      <c r="I807" s="64"/>
      <c r="J807" s="64"/>
      <c r="K807" s="64" t="s">
        <v>133</v>
      </c>
      <c r="L807" s="80" t="s">
        <v>607</v>
      </c>
      <c r="M807" s="63" t="s">
        <v>301</v>
      </c>
      <c r="N807" s="63" t="s">
        <v>342</v>
      </c>
      <c r="O807" s="63" t="s">
        <v>368</v>
      </c>
      <c r="P807" s="126" t="s">
        <v>14</v>
      </c>
      <c r="Q807" s="278">
        <f t="shared" ref="Q807:AB807" si="2039">+Q806/Q805</f>
        <v>1</v>
      </c>
      <c r="R807" s="278">
        <f t="shared" si="2039"/>
        <v>1</v>
      </c>
      <c r="S807" s="278">
        <f t="shared" si="2039"/>
        <v>1</v>
      </c>
      <c r="T807" s="278">
        <f t="shared" si="2039"/>
        <v>0</v>
      </c>
      <c r="U807" s="278">
        <f t="shared" si="2039"/>
        <v>0</v>
      </c>
      <c r="V807" s="278">
        <f t="shared" si="2039"/>
        <v>0</v>
      </c>
      <c r="W807" s="278">
        <f t="shared" si="2039"/>
        <v>0</v>
      </c>
      <c r="X807" s="278">
        <f t="shared" si="2039"/>
        <v>0</v>
      </c>
      <c r="Y807" s="278">
        <f t="shared" si="2039"/>
        <v>0</v>
      </c>
      <c r="Z807" s="278">
        <f t="shared" si="2039"/>
        <v>0</v>
      </c>
      <c r="AA807" s="278">
        <f t="shared" si="2039"/>
        <v>0</v>
      </c>
      <c r="AB807" s="278">
        <f t="shared" si="2039"/>
        <v>0</v>
      </c>
      <c r="AC807" s="278">
        <f>+AC806/AC805</f>
        <v>0.25</v>
      </c>
      <c r="AD807" s="294">
        <f t="shared" si="2023"/>
        <v>1</v>
      </c>
      <c r="AE807" s="315">
        <f>SUM($Q$10:R807)</f>
        <v>55218.409583725028</v>
      </c>
      <c r="AF807" s="315">
        <f>SUM($Q$10:S807)</f>
        <v>94100.676271642704</v>
      </c>
      <c r="AG807" s="315" t="e">
        <f>SUM($Q$10:T807)</f>
        <v>#DIV/0!</v>
      </c>
      <c r="AH807" s="315" t="e">
        <f>SUM($Q$10:U807)</f>
        <v>#DIV/0!</v>
      </c>
      <c r="AI807" s="315" t="e">
        <f>SUM($Q$10:V807)</f>
        <v>#DIV/0!</v>
      </c>
      <c r="AJ807" s="315" t="e">
        <f>SUM($Q$10:W807)</f>
        <v>#DIV/0!</v>
      </c>
      <c r="AK807" s="315" t="e">
        <f>SUM($Q$10:X807)</f>
        <v>#DIV/0!</v>
      </c>
      <c r="AL807" s="315" t="e">
        <f>SUM($Q$10:Y807)</f>
        <v>#DIV/0!</v>
      </c>
      <c r="AM807" s="315" t="e">
        <f>SUM($Q$10:Z807)</f>
        <v>#DIV/0!</v>
      </c>
      <c r="AN807" s="315" t="e">
        <f>SUM($Q$10:AA807)</f>
        <v>#DIV/0!</v>
      </c>
      <c r="AO807" s="315" t="e">
        <f>SUM($Q$10:AB807)</f>
        <v>#DIV/0!</v>
      </c>
      <c r="AP807" s="63"/>
      <c r="AQ807" s="63"/>
      <c r="AR807" s="63"/>
      <c r="AS807" s="63"/>
      <c r="AT807" s="63"/>
      <c r="AU807" s="63"/>
      <c r="AV807" s="63"/>
      <c r="AW807" s="63"/>
      <c r="AX807" s="138"/>
      <c r="AY807" s="138"/>
      <c r="AZ807" s="138"/>
      <c r="BA807" s="138"/>
      <c r="BB807" s="138"/>
      <c r="BC807" s="138"/>
      <c r="BD807" s="138"/>
      <c r="BE807" s="138"/>
      <c r="BF807" s="138"/>
      <c r="BG807" s="138"/>
      <c r="BH807" s="138"/>
      <c r="BI807" s="138"/>
      <c r="BJ807" s="138"/>
      <c r="BK807" s="138"/>
      <c r="BL807" s="138"/>
      <c r="BM807" s="7"/>
    </row>
    <row r="808" spans="1:66" ht="20.100000000000001" customHeight="1" x14ac:dyDescent="0.25">
      <c r="A808" s="39"/>
      <c r="B808" s="65" t="s">
        <v>102</v>
      </c>
      <c r="C808" s="138"/>
      <c r="D808" s="63">
        <f>+D805+1</f>
        <v>267</v>
      </c>
      <c r="E808" s="63">
        <v>85</v>
      </c>
      <c r="F808" s="63">
        <v>43</v>
      </c>
      <c r="G808" s="68" t="s">
        <v>283</v>
      </c>
      <c r="H808" s="125">
        <v>1</v>
      </c>
      <c r="I808" s="64" t="s">
        <v>53</v>
      </c>
      <c r="J808" s="64" t="s">
        <v>111</v>
      </c>
      <c r="K808" s="64" t="s">
        <v>133</v>
      </c>
      <c r="L808" s="80" t="s">
        <v>463</v>
      </c>
      <c r="M808" s="63" t="s">
        <v>301</v>
      </c>
      <c r="N808" s="63" t="s">
        <v>342</v>
      </c>
      <c r="O808" s="63" t="s">
        <v>368</v>
      </c>
      <c r="P808" s="126" t="s">
        <v>12</v>
      </c>
      <c r="Q808" s="125">
        <v>0.05</v>
      </c>
      <c r="R808" s="125">
        <v>0.1</v>
      </c>
      <c r="S808" s="125">
        <v>0.1</v>
      </c>
      <c r="T808" s="125">
        <v>0.05</v>
      </c>
      <c r="U808" s="125">
        <v>0.1</v>
      </c>
      <c r="V808" s="125">
        <v>0.1</v>
      </c>
      <c r="W808" s="125">
        <v>0.05</v>
      </c>
      <c r="X808" s="125">
        <v>0.1</v>
      </c>
      <c r="Y808" s="125">
        <v>0.1</v>
      </c>
      <c r="Z808" s="125">
        <v>0.05</v>
      </c>
      <c r="AA808" s="125">
        <v>0.1</v>
      </c>
      <c r="AB808" s="125">
        <v>0.1</v>
      </c>
      <c r="AC808" s="295">
        <f>SUM(Q808:AB808)</f>
        <v>1</v>
      </c>
      <c r="AD808" s="294">
        <f t="shared" si="2023"/>
        <v>0.05</v>
      </c>
      <c r="AE808" s="315">
        <f>SUM($Q$10:R808)</f>
        <v>55218.559583725029</v>
      </c>
      <c r="AF808" s="315">
        <f>SUM($Q$10:S808)</f>
        <v>94100.926271642718</v>
      </c>
      <c r="AG808" s="315" t="e">
        <f>SUM($Q$10:T808)</f>
        <v>#DIV/0!</v>
      </c>
      <c r="AH808" s="315" t="e">
        <f>SUM($Q$10:U808)</f>
        <v>#DIV/0!</v>
      </c>
      <c r="AI808" s="315" t="e">
        <f>SUM($Q$10:V808)</f>
        <v>#DIV/0!</v>
      </c>
      <c r="AJ808" s="315" t="e">
        <f>SUM($Q$10:W808)</f>
        <v>#DIV/0!</v>
      </c>
      <c r="AK808" s="315" t="e">
        <f>SUM($Q$10:X808)</f>
        <v>#DIV/0!</v>
      </c>
      <c r="AL808" s="315" t="e">
        <f>SUM($Q$10:Y808)</f>
        <v>#DIV/0!</v>
      </c>
      <c r="AM808" s="315" t="e">
        <f>SUM($Q$10:Z808)</f>
        <v>#DIV/0!</v>
      </c>
      <c r="AN808" s="315" t="e">
        <f>SUM($Q$10:AA808)</f>
        <v>#DIV/0!</v>
      </c>
      <c r="AO808" s="315" t="e">
        <f>SUM($Q$10:AB808)</f>
        <v>#DIV/0!</v>
      </c>
      <c r="AP808" s="63"/>
      <c r="AQ808" s="63"/>
      <c r="AR808" s="63"/>
      <c r="AS808" s="63"/>
      <c r="AT808" s="63"/>
      <c r="AU808" s="63"/>
      <c r="AV808" s="63"/>
      <c r="AW808" s="63"/>
      <c r="AX808" s="138"/>
      <c r="AY808" s="138"/>
      <c r="AZ808" s="138"/>
      <c r="BA808" s="138"/>
      <c r="BB808" s="138"/>
      <c r="BC808" s="138"/>
      <c r="BD808" s="138"/>
      <c r="BE808" s="138"/>
      <c r="BF808" s="138"/>
      <c r="BG808" s="138"/>
      <c r="BH808" s="138"/>
      <c r="BI808" s="138"/>
      <c r="BJ808" s="138"/>
      <c r="BK808" s="138"/>
      <c r="BL808" s="138"/>
      <c r="BM808" s="7"/>
      <c r="BN808" s="26"/>
    </row>
    <row r="809" spans="1:66" s="52" customFormat="1" ht="20.100000000000001" customHeight="1" x14ac:dyDescent="0.25">
      <c r="A809" s="39"/>
      <c r="B809" s="65"/>
      <c r="C809" s="138"/>
      <c r="D809" s="63"/>
      <c r="E809" s="63"/>
      <c r="F809" s="63"/>
      <c r="G809" s="68" t="s">
        <v>283</v>
      </c>
      <c r="H809" s="125"/>
      <c r="I809" s="64"/>
      <c r="J809" s="64"/>
      <c r="K809" s="64" t="s">
        <v>133</v>
      </c>
      <c r="L809" s="80" t="s">
        <v>606</v>
      </c>
      <c r="M809" s="63" t="s">
        <v>301</v>
      </c>
      <c r="N809" s="63" t="s">
        <v>342</v>
      </c>
      <c r="O809" s="63" t="s">
        <v>368</v>
      </c>
      <c r="P809" s="126" t="s">
        <v>13</v>
      </c>
      <c r="Q809" s="125">
        <v>0.05</v>
      </c>
      <c r="R809" s="125">
        <v>0.1</v>
      </c>
      <c r="S809" s="125">
        <v>0.1</v>
      </c>
      <c r="T809" s="125"/>
      <c r="U809" s="125"/>
      <c r="V809" s="125"/>
      <c r="W809" s="125"/>
      <c r="X809" s="125"/>
      <c r="Y809" s="125"/>
      <c r="Z809" s="129"/>
      <c r="AA809" s="125"/>
      <c r="AB809" s="125"/>
      <c r="AC809" s="295">
        <f>SUM(Q809:AB809)</f>
        <v>0.25</v>
      </c>
      <c r="AD809" s="294">
        <f t="shared" si="2023"/>
        <v>0.05</v>
      </c>
      <c r="AE809" s="315">
        <f>SUM($Q$11:R809)</f>
        <v>55218.709583725031</v>
      </c>
      <c r="AF809" s="315">
        <f>SUM($Q$11:S809)</f>
        <v>94101.176271642733</v>
      </c>
      <c r="AG809" s="315" t="e">
        <f>SUM($Q$11:T809)</f>
        <v>#DIV/0!</v>
      </c>
      <c r="AH809" s="315" t="e">
        <f>SUM($Q$11:U809)</f>
        <v>#DIV/0!</v>
      </c>
      <c r="AI809" s="315" t="e">
        <f>SUM($Q$11:V809)</f>
        <v>#DIV/0!</v>
      </c>
      <c r="AJ809" s="315" t="e">
        <f>SUM($Q$11:W809)</f>
        <v>#DIV/0!</v>
      </c>
      <c r="AK809" s="315" t="e">
        <f>SUM($Q$11:X809)</f>
        <v>#DIV/0!</v>
      </c>
      <c r="AL809" s="315" t="e">
        <f>SUM($Q$11:Y809)</f>
        <v>#DIV/0!</v>
      </c>
      <c r="AM809" s="315" t="e">
        <f>SUM($Q$11:Z809)</f>
        <v>#DIV/0!</v>
      </c>
      <c r="AN809" s="315" t="e">
        <f>SUM($Q$11:AA809)</f>
        <v>#DIV/0!</v>
      </c>
      <c r="AO809" s="315" t="e">
        <f>SUM($Q$11:AB809)</f>
        <v>#DIV/0!</v>
      </c>
      <c r="AP809" s="63" t="s">
        <v>684</v>
      </c>
      <c r="AQ809" s="63" t="s">
        <v>685</v>
      </c>
      <c r="AR809" s="63" t="s">
        <v>686</v>
      </c>
      <c r="AS809" s="63" t="s">
        <v>687</v>
      </c>
      <c r="AT809" s="63" t="s">
        <v>1079</v>
      </c>
      <c r="AU809" s="63" t="s">
        <v>1080</v>
      </c>
      <c r="AV809" s="63"/>
      <c r="AW809" s="63"/>
      <c r="AX809" s="138"/>
      <c r="AY809" s="138"/>
      <c r="AZ809" s="138"/>
      <c r="BA809" s="138"/>
      <c r="BB809" s="138"/>
      <c r="BC809" s="138"/>
      <c r="BD809" s="138"/>
      <c r="BE809" s="138"/>
      <c r="BF809" s="138"/>
      <c r="BG809" s="138"/>
      <c r="BH809" s="138"/>
      <c r="BI809" s="138"/>
      <c r="BJ809" s="138"/>
      <c r="BK809" s="138"/>
      <c r="BL809" s="138"/>
      <c r="BM809" s="7"/>
    </row>
    <row r="810" spans="1:66" s="52" customFormat="1" ht="20.100000000000001" customHeight="1" x14ac:dyDescent="0.25">
      <c r="A810" s="39"/>
      <c r="B810" s="65"/>
      <c r="C810" s="138"/>
      <c r="D810" s="63"/>
      <c r="E810" s="63"/>
      <c r="F810" s="63"/>
      <c r="G810" s="68" t="s">
        <v>283</v>
      </c>
      <c r="H810" s="125"/>
      <c r="I810" s="64"/>
      <c r="J810" s="64"/>
      <c r="K810" s="64" t="s">
        <v>133</v>
      </c>
      <c r="L810" s="80" t="s">
        <v>607</v>
      </c>
      <c r="M810" s="63" t="s">
        <v>301</v>
      </c>
      <c r="N810" s="63" t="s">
        <v>342</v>
      </c>
      <c r="O810" s="63" t="s">
        <v>368</v>
      </c>
      <c r="P810" s="126" t="s">
        <v>14</v>
      </c>
      <c r="Q810" s="278">
        <f t="shared" ref="Q810:AB810" si="2040">+Q809/Q808</f>
        <v>1</v>
      </c>
      <c r="R810" s="278">
        <f t="shared" si="2040"/>
        <v>1</v>
      </c>
      <c r="S810" s="278">
        <f t="shared" si="2040"/>
        <v>1</v>
      </c>
      <c r="T810" s="278">
        <f t="shared" si="2040"/>
        <v>0</v>
      </c>
      <c r="U810" s="278">
        <f t="shared" si="2040"/>
        <v>0</v>
      </c>
      <c r="V810" s="278">
        <f t="shared" si="2040"/>
        <v>0</v>
      </c>
      <c r="W810" s="278">
        <f t="shared" si="2040"/>
        <v>0</v>
      </c>
      <c r="X810" s="278">
        <f t="shared" si="2040"/>
        <v>0</v>
      </c>
      <c r="Y810" s="278">
        <f t="shared" si="2040"/>
        <v>0</v>
      </c>
      <c r="Z810" s="278">
        <f t="shared" si="2040"/>
        <v>0</v>
      </c>
      <c r="AA810" s="278">
        <f t="shared" si="2040"/>
        <v>0</v>
      </c>
      <c r="AB810" s="278">
        <f t="shared" si="2040"/>
        <v>0</v>
      </c>
      <c r="AC810" s="278">
        <f>+AC809/AC808</f>
        <v>0.25</v>
      </c>
      <c r="AD810" s="294">
        <f t="shared" ref="AD810:AD852" si="2041">+Q810</f>
        <v>1</v>
      </c>
      <c r="AE810" s="315">
        <f>SUM($Q$10:R810)</f>
        <v>55220.709583725031</v>
      </c>
      <c r="AF810" s="315">
        <f>SUM($Q$10:S810)</f>
        <v>94104.176271642733</v>
      </c>
      <c r="AG810" s="315" t="e">
        <f>SUM($Q$10:T810)</f>
        <v>#DIV/0!</v>
      </c>
      <c r="AH810" s="315" t="e">
        <f>SUM($Q$10:U810)</f>
        <v>#DIV/0!</v>
      </c>
      <c r="AI810" s="315" t="e">
        <f>SUM($Q$10:V810)</f>
        <v>#DIV/0!</v>
      </c>
      <c r="AJ810" s="315" t="e">
        <f>SUM($Q$10:W810)</f>
        <v>#DIV/0!</v>
      </c>
      <c r="AK810" s="315" t="e">
        <f>SUM($Q$10:X810)</f>
        <v>#DIV/0!</v>
      </c>
      <c r="AL810" s="315" t="e">
        <f>SUM($Q$10:Y810)</f>
        <v>#DIV/0!</v>
      </c>
      <c r="AM810" s="315" t="e">
        <f>SUM($Q$10:Z810)</f>
        <v>#DIV/0!</v>
      </c>
      <c r="AN810" s="315" t="e">
        <f>SUM($Q$10:AA810)</f>
        <v>#DIV/0!</v>
      </c>
      <c r="AO810" s="315" t="e">
        <f>SUM($Q$10:AB810)</f>
        <v>#DIV/0!</v>
      </c>
      <c r="AP810" s="63"/>
      <c r="AQ810" s="63"/>
      <c r="AR810" s="63"/>
      <c r="AS810" s="63"/>
      <c r="AT810" s="63"/>
      <c r="AU810" s="63"/>
      <c r="AV810" s="63"/>
      <c r="AW810" s="63"/>
      <c r="AX810" s="138"/>
      <c r="AY810" s="138"/>
      <c r="AZ810" s="138"/>
      <c r="BA810" s="138"/>
      <c r="BB810" s="138"/>
      <c r="BC810" s="138"/>
      <c r="BD810" s="138"/>
      <c r="BE810" s="138"/>
      <c r="BF810" s="138"/>
      <c r="BG810" s="138"/>
      <c r="BH810" s="138"/>
      <c r="BI810" s="138"/>
      <c r="BJ810" s="138"/>
      <c r="BK810" s="138"/>
      <c r="BL810" s="138"/>
      <c r="BM810" s="7"/>
    </row>
    <row r="811" spans="1:66" ht="20.100000000000001" customHeight="1" x14ac:dyDescent="0.25">
      <c r="A811" s="39"/>
      <c r="B811" s="65" t="s">
        <v>100</v>
      </c>
      <c r="C811" s="138"/>
      <c r="D811" s="63">
        <f>+D808+1</f>
        <v>268</v>
      </c>
      <c r="E811" s="63">
        <v>1</v>
      </c>
      <c r="F811" s="63">
        <v>30</v>
      </c>
      <c r="G811" s="62" t="s">
        <v>284</v>
      </c>
      <c r="H811" s="125">
        <v>1</v>
      </c>
      <c r="I811" s="64" t="s">
        <v>53</v>
      </c>
      <c r="J811" s="64" t="s">
        <v>111</v>
      </c>
      <c r="K811" s="64" t="s">
        <v>134</v>
      </c>
      <c r="L811" s="65" t="s">
        <v>1195</v>
      </c>
      <c r="M811" s="63" t="s">
        <v>300</v>
      </c>
      <c r="N811" s="63" t="s">
        <v>336</v>
      </c>
      <c r="O811" s="63" t="s">
        <v>358</v>
      </c>
      <c r="P811" s="126" t="s">
        <v>12</v>
      </c>
      <c r="Q811" s="125">
        <v>0</v>
      </c>
      <c r="R811" s="125">
        <v>0</v>
      </c>
      <c r="S811" s="125">
        <v>0</v>
      </c>
      <c r="T811" s="125">
        <v>0.5</v>
      </c>
      <c r="U811" s="125">
        <v>0.5</v>
      </c>
      <c r="V811" s="125">
        <v>0</v>
      </c>
      <c r="W811" s="125">
        <v>0</v>
      </c>
      <c r="X811" s="125">
        <v>0</v>
      </c>
      <c r="Y811" s="125">
        <v>0</v>
      </c>
      <c r="Z811" s="129">
        <v>0</v>
      </c>
      <c r="AA811" s="125">
        <v>0</v>
      </c>
      <c r="AB811" s="125">
        <v>0</v>
      </c>
      <c r="AC811" s="295">
        <f>SUM(Q811:AB811)</f>
        <v>1</v>
      </c>
      <c r="AD811" s="294">
        <f t="shared" si="2041"/>
        <v>0</v>
      </c>
      <c r="AE811" s="315">
        <f>SUM($Q$10:R811)</f>
        <v>55220.709583725031</v>
      </c>
      <c r="AF811" s="315">
        <f>SUM($Q$10:S811)</f>
        <v>94104.176271642733</v>
      </c>
      <c r="AG811" s="315" t="e">
        <f>SUM($Q$10:T811)</f>
        <v>#DIV/0!</v>
      </c>
      <c r="AH811" s="315" t="e">
        <f>SUM($Q$10:U811)</f>
        <v>#DIV/0!</v>
      </c>
      <c r="AI811" s="315" t="e">
        <f>SUM($Q$10:V811)</f>
        <v>#DIV/0!</v>
      </c>
      <c r="AJ811" s="315" t="e">
        <f>SUM($Q$10:W811)</f>
        <v>#DIV/0!</v>
      </c>
      <c r="AK811" s="315" t="e">
        <f>SUM($Q$10:X811)</f>
        <v>#DIV/0!</v>
      </c>
      <c r="AL811" s="315" t="e">
        <f>SUM($Q$10:Y811)</f>
        <v>#DIV/0!</v>
      </c>
      <c r="AM811" s="315" t="e">
        <f>SUM($Q$10:Z811)</f>
        <v>#DIV/0!</v>
      </c>
      <c r="AN811" s="315" t="e">
        <f>SUM($Q$10:AA811)</f>
        <v>#DIV/0!</v>
      </c>
      <c r="AO811" s="315" t="e">
        <f>SUM($Q$10:AB811)</f>
        <v>#DIV/0!</v>
      </c>
      <c r="AP811" s="63"/>
      <c r="AQ811" s="63"/>
      <c r="AR811" s="63"/>
      <c r="AS811" s="63"/>
      <c r="AT811" s="63"/>
      <c r="AU811" s="63"/>
      <c r="AV811" s="63"/>
      <c r="AW811" s="63"/>
      <c r="AX811" s="138"/>
      <c r="AY811" s="138"/>
      <c r="AZ811" s="138"/>
      <c r="BA811" s="138"/>
      <c r="BB811" s="138"/>
      <c r="BC811" s="138"/>
      <c r="BD811" s="138"/>
      <c r="BE811" s="138"/>
      <c r="BF811" s="138"/>
      <c r="BG811" s="138"/>
      <c r="BH811" s="138"/>
      <c r="BI811" s="138"/>
      <c r="BJ811" s="138"/>
      <c r="BK811" s="138"/>
      <c r="BL811" s="138"/>
      <c r="BM811" s="7"/>
      <c r="BN811" s="26"/>
    </row>
    <row r="812" spans="1:66" s="52" customFormat="1" ht="20.100000000000001" customHeight="1" x14ac:dyDescent="0.25">
      <c r="A812" s="39"/>
      <c r="B812" s="65"/>
      <c r="C812" s="138"/>
      <c r="D812" s="63"/>
      <c r="E812" s="63"/>
      <c r="F812" s="63"/>
      <c r="G812" s="62" t="s">
        <v>284</v>
      </c>
      <c r="H812" s="125"/>
      <c r="I812" s="64"/>
      <c r="J812" s="64"/>
      <c r="K812" s="64" t="s">
        <v>134</v>
      </c>
      <c r="L812" s="65" t="s">
        <v>1195</v>
      </c>
      <c r="M812" s="63" t="s">
        <v>300</v>
      </c>
      <c r="N812" s="63" t="s">
        <v>336</v>
      </c>
      <c r="O812" s="63" t="s">
        <v>358</v>
      </c>
      <c r="P812" s="126" t="s">
        <v>13</v>
      </c>
      <c r="Q812" s="125">
        <v>0</v>
      </c>
      <c r="R812" s="125">
        <v>0</v>
      </c>
      <c r="S812" s="125">
        <v>0</v>
      </c>
      <c r="T812" s="124"/>
      <c r="U812" s="124"/>
      <c r="V812" s="124"/>
      <c r="W812" s="124"/>
      <c r="X812" s="124"/>
      <c r="Y812" s="124"/>
      <c r="Z812" s="367"/>
      <c r="AA812" s="124"/>
      <c r="AB812" s="124"/>
      <c r="AC812" s="295">
        <f>SUM(Q812:AB812)</f>
        <v>0</v>
      </c>
      <c r="AD812" s="294">
        <f t="shared" si="2041"/>
        <v>0</v>
      </c>
      <c r="AE812" s="315">
        <f>SUM($Q$11:R812)</f>
        <v>55220.709583725031</v>
      </c>
      <c r="AF812" s="315">
        <f>SUM($Q$11:S812)</f>
        <v>94104.176271642733</v>
      </c>
      <c r="AG812" s="315" t="e">
        <f>SUM($Q$11:T812)</f>
        <v>#DIV/0!</v>
      </c>
      <c r="AH812" s="315" t="e">
        <f>SUM($Q$11:U812)</f>
        <v>#DIV/0!</v>
      </c>
      <c r="AI812" s="315" t="e">
        <f>SUM($Q$11:V812)</f>
        <v>#DIV/0!</v>
      </c>
      <c r="AJ812" s="315" t="e">
        <f>SUM($Q$11:W812)</f>
        <v>#DIV/0!</v>
      </c>
      <c r="AK812" s="315" t="e">
        <f>SUM($Q$11:X812)</f>
        <v>#DIV/0!</v>
      </c>
      <c r="AL812" s="315" t="e">
        <f>SUM($Q$11:Y812)</f>
        <v>#DIV/0!</v>
      </c>
      <c r="AM812" s="315" t="e">
        <f>SUM($Q$11:Z812)</f>
        <v>#DIV/0!</v>
      </c>
      <c r="AN812" s="315" t="e">
        <f>SUM($Q$11:AA812)</f>
        <v>#DIV/0!</v>
      </c>
      <c r="AO812" s="315" t="e">
        <f>SUM($Q$11:AB812)</f>
        <v>#DIV/0!</v>
      </c>
      <c r="AP812" s="63" t="s">
        <v>522</v>
      </c>
      <c r="AQ812" s="63" t="s">
        <v>735</v>
      </c>
      <c r="AR812" s="63" t="s">
        <v>522</v>
      </c>
      <c r="AS812" s="63" t="s">
        <v>735</v>
      </c>
      <c r="AT812" s="63" t="s">
        <v>522</v>
      </c>
      <c r="AU812" s="63" t="s">
        <v>735</v>
      </c>
      <c r="AV812" s="63"/>
      <c r="AW812" s="63"/>
      <c r="AX812" s="138"/>
      <c r="AY812" s="138"/>
      <c r="AZ812" s="138"/>
      <c r="BA812" s="138"/>
      <c r="BB812" s="138"/>
      <c r="BC812" s="138"/>
      <c r="BD812" s="138"/>
      <c r="BE812" s="138"/>
      <c r="BF812" s="138"/>
      <c r="BG812" s="138"/>
      <c r="BH812" s="138"/>
      <c r="BI812" s="138"/>
      <c r="BJ812" s="138"/>
      <c r="BK812" s="138"/>
      <c r="BL812" s="138"/>
      <c r="BM812" s="7"/>
    </row>
    <row r="813" spans="1:66" s="52" customFormat="1" ht="20.100000000000001" customHeight="1" x14ac:dyDescent="0.25">
      <c r="A813" s="39"/>
      <c r="B813" s="65"/>
      <c r="C813" s="138"/>
      <c r="D813" s="63"/>
      <c r="E813" s="63"/>
      <c r="F813" s="63"/>
      <c r="G813" s="62" t="s">
        <v>284</v>
      </c>
      <c r="H813" s="125"/>
      <c r="I813" s="64"/>
      <c r="J813" s="64"/>
      <c r="K813" s="64" t="s">
        <v>134</v>
      </c>
      <c r="L813" s="65" t="s">
        <v>1195</v>
      </c>
      <c r="M813" s="63" t="s">
        <v>300</v>
      </c>
      <c r="N813" s="63" t="s">
        <v>336</v>
      </c>
      <c r="O813" s="63" t="s">
        <v>358</v>
      </c>
      <c r="P813" s="126" t="s">
        <v>14</v>
      </c>
      <c r="Q813" s="278">
        <v>0</v>
      </c>
      <c r="R813" s="278">
        <v>0</v>
      </c>
      <c r="S813" s="278">
        <v>0</v>
      </c>
      <c r="T813" s="278">
        <f t="shared" ref="T813:U813" si="2042">+T812/T811</f>
        <v>0</v>
      </c>
      <c r="U813" s="278">
        <f t="shared" si="2042"/>
        <v>0</v>
      </c>
      <c r="V813" s="317">
        <f t="shared" ref="V813:AB813" si="2043">IFERROR(V812/V811,0)</f>
        <v>0</v>
      </c>
      <c r="W813" s="317">
        <f t="shared" si="2043"/>
        <v>0</v>
      </c>
      <c r="X813" s="317">
        <f t="shared" si="2043"/>
        <v>0</v>
      </c>
      <c r="Y813" s="317">
        <f t="shared" si="2043"/>
        <v>0</v>
      </c>
      <c r="Z813" s="317">
        <f t="shared" si="2043"/>
        <v>0</v>
      </c>
      <c r="AA813" s="317">
        <f t="shared" si="2043"/>
        <v>0</v>
      </c>
      <c r="AB813" s="317">
        <f t="shared" si="2043"/>
        <v>0</v>
      </c>
      <c r="AC813" s="278">
        <f>+AC812/AC811</f>
        <v>0</v>
      </c>
      <c r="AD813" s="294">
        <f t="shared" si="2041"/>
        <v>0</v>
      </c>
      <c r="AE813" s="315">
        <f>SUM($Q$10:R813)</f>
        <v>55220.709583725031</v>
      </c>
      <c r="AF813" s="315">
        <f>SUM($Q$10:S813)</f>
        <v>94104.176271642733</v>
      </c>
      <c r="AG813" s="315" t="e">
        <f>SUM($Q$10:T813)</f>
        <v>#DIV/0!</v>
      </c>
      <c r="AH813" s="315" t="e">
        <f>SUM($Q$10:U813)</f>
        <v>#DIV/0!</v>
      </c>
      <c r="AI813" s="315" t="e">
        <f>SUM($Q$10:V813)</f>
        <v>#DIV/0!</v>
      </c>
      <c r="AJ813" s="315" t="e">
        <f>SUM($Q$10:W813)</f>
        <v>#DIV/0!</v>
      </c>
      <c r="AK813" s="315" t="e">
        <f>SUM($Q$10:X813)</f>
        <v>#DIV/0!</v>
      </c>
      <c r="AL813" s="315" t="e">
        <f>SUM($Q$10:Y813)</f>
        <v>#DIV/0!</v>
      </c>
      <c r="AM813" s="315" t="e">
        <f>SUM($Q$10:Z813)</f>
        <v>#DIV/0!</v>
      </c>
      <c r="AN813" s="315" t="e">
        <f>SUM($Q$10:AA813)</f>
        <v>#DIV/0!</v>
      </c>
      <c r="AO813" s="315" t="e">
        <f>SUM($Q$10:AB813)</f>
        <v>#DIV/0!</v>
      </c>
      <c r="AP813" s="63"/>
      <c r="AQ813" s="63"/>
      <c r="AR813" s="63"/>
      <c r="AS813" s="63"/>
      <c r="AT813" s="63"/>
      <c r="AU813" s="63"/>
      <c r="AV813" s="63"/>
      <c r="AW813" s="63"/>
      <c r="AX813" s="138"/>
      <c r="AY813" s="138"/>
      <c r="AZ813" s="138"/>
      <c r="BA813" s="138"/>
      <c r="BB813" s="138"/>
      <c r="BC813" s="138"/>
      <c r="BD813" s="138"/>
      <c r="BE813" s="138"/>
      <c r="BF813" s="138"/>
      <c r="BG813" s="138"/>
      <c r="BH813" s="138"/>
      <c r="BI813" s="138"/>
      <c r="BJ813" s="138"/>
      <c r="BK813" s="138"/>
      <c r="BL813" s="138"/>
      <c r="BM813" s="7"/>
    </row>
    <row r="814" spans="1:66" ht="123" customHeight="1" x14ac:dyDescent="0.25">
      <c r="A814" s="147"/>
      <c r="B814" s="65" t="s">
        <v>100</v>
      </c>
      <c r="C814" s="63"/>
      <c r="D814" s="63">
        <f>+D811+1</f>
        <v>269</v>
      </c>
      <c r="E814" s="63">
        <v>2</v>
      </c>
      <c r="F814" s="63">
        <v>33</v>
      </c>
      <c r="G814" s="62" t="s">
        <v>285</v>
      </c>
      <c r="H814" s="125">
        <v>1</v>
      </c>
      <c r="I814" s="64" t="s">
        <v>53</v>
      </c>
      <c r="J814" s="64" t="s">
        <v>111</v>
      </c>
      <c r="K814" s="64" t="s">
        <v>134</v>
      </c>
      <c r="L814" s="80" t="s">
        <v>463</v>
      </c>
      <c r="M814" s="63" t="s">
        <v>298</v>
      </c>
      <c r="N814" s="63" t="s">
        <v>332</v>
      </c>
      <c r="O814" s="63" t="s">
        <v>333</v>
      </c>
      <c r="P814" s="126" t="s">
        <v>12</v>
      </c>
      <c r="Q814" s="72">
        <v>0</v>
      </c>
      <c r="R814" s="72">
        <v>0</v>
      </c>
      <c r="S814" s="72">
        <v>1</v>
      </c>
      <c r="T814" s="124"/>
      <c r="U814" s="124"/>
      <c r="V814" s="124"/>
      <c r="W814" s="124"/>
      <c r="X814" s="124"/>
      <c r="Y814" s="124"/>
      <c r="Z814" s="367"/>
      <c r="AA814" s="124"/>
      <c r="AB814" s="124"/>
      <c r="AC814" s="295">
        <f>SUM(Q814:AB814)</f>
        <v>1</v>
      </c>
      <c r="AD814" s="294">
        <f t="shared" si="2041"/>
        <v>0</v>
      </c>
      <c r="AE814" s="315">
        <f>SUM($Q$10:R814)</f>
        <v>55220.709583725031</v>
      </c>
      <c r="AF814" s="315">
        <f>SUM($Q$10:S814)</f>
        <v>94105.176271642733</v>
      </c>
      <c r="AG814" s="315" t="e">
        <f>SUM($Q$10:T814)</f>
        <v>#DIV/0!</v>
      </c>
      <c r="AH814" s="315" t="e">
        <f>SUM($Q$10:U814)</f>
        <v>#DIV/0!</v>
      </c>
      <c r="AI814" s="315" t="e">
        <f>SUM($Q$10:V814)</f>
        <v>#DIV/0!</v>
      </c>
      <c r="AJ814" s="315" t="e">
        <f>SUM($Q$10:W814)</f>
        <v>#DIV/0!</v>
      </c>
      <c r="AK814" s="315" t="e">
        <f>SUM($Q$10:X814)</f>
        <v>#DIV/0!</v>
      </c>
      <c r="AL814" s="315" t="e">
        <f>SUM($Q$10:Y814)</f>
        <v>#DIV/0!</v>
      </c>
      <c r="AM814" s="315" t="e">
        <f>SUM($Q$10:Z814)</f>
        <v>#DIV/0!</v>
      </c>
      <c r="AN814" s="315" t="e">
        <f>SUM($Q$10:AA814)</f>
        <v>#DIV/0!</v>
      </c>
      <c r="AO814" s="315" t="e">
        <f>SUM($Q$10:AB814)</f>
        <v>#DIV/0!</v>
      </c>
      <c r="AP814" s="63"/>
      <c r="AQ814" s="63"/>
      <c r="AR814" s="63"/>
      <c r="AS814" s="63"/>
      <c r="AT814" s="63"/>
      <c r="AU814" s="63"/>
      <c r="AV814" s="63"/>
      <c r="AW814" s="63"/>
      <c r="AX814" s="138"/>
      <c r="AY814" s="138"/>
      <c r="AZ814" s="138"/>
      <c r="BA814" s="138"/>
      <c r="BB814" s="138"/>
      <c r="BC814" s="138"/>
      <c r="BD814" s="138"/>
      <c r="BE814" s="138"/>
      <c r="BF814" s="138"/>
      <c r="BG814" s="138"/>
      <c r="BH814" s="138"/>
      <c r="BI814" s="138"/>
      <c r="BJ814" s="138"/>
      <c r="BK814" s="138"/>
      <c r="BL814" s="138"/>
      <c r="BM814" s="7"/>
      <c r="BN814" s="26"/>
    </row>
    <row r="815" spans="1:66" s="52" customFormat="1" ht="20.100000000000001" customHeight="1" x14ac:dyDescent="0.25">
      <c r="A815" s="147"/>
      <c r="B815" s="65"/>
      <c r="C815" s="63"/>
      <c r="D815" s="63"/>
      <c r="E815" s="63"/>
      <c r="F815" s="63"/>
      <c r="G815" s="62" t="s">
        <v>285</v>
      </c>
      <c r="H815" s="125"/>
      <c r="I815" s="64"/>
      <c r="J815" s="64"/>
      <c r="K815" s="64" t="s">
        <v>134</v>
      </c>
      <c r="L815" s="80" t="s">
        <v>606</v>
      </c>
      <c r="M815" s="63" t="s">
        <v>298</v>
      </c>
      <c r="N815" s="63" t="s">
        <v>332</v>
      </c>
      <c r="O815" s="63" t="s">
        <v>333</v>
      </c>
      <c r="P815" s="126" t="s">
        <v>13</v>
      </c>
      <c r="Q815" s="72">
        <v>0</v>
      </c>
      <c r="R815" s="72">
        <v>0</v>
      </c>
      <c r="S815" s="72">
        <v>1</v>
      </c>
      <c r="T815" s="124"/>
      <c r="U815" s="124"/>
      <c r="V815" s="124"/>
      <c r="W815" s="124"/>
      <c r="X815" s="124"/>
      <c r="Y815" s="124"/>
      <c r="Z815" s="367"/>
      <c r="AA815" s="124"/>
      <c r="AB815" s="124"/>
      <c r="AC815" s="295">
        <f>SUM(Q815:AB815)</f>
        <v>1</v>
      </c>
      <c r="AD815" s="294">
        <f t="shared" si="2041"/>
        <v>0</v>
      </c>
      <c r="AE815" s="315">
        <f>SUM($Q$11:R815)</f>
        <v>55220.709583725031</v>
      </c>
      <c r="AF815" s="315">
        <f>SUM($Q$11:S815)</f>
        <v>94106.176271642733</v>
      </c>
      <c r="AG815" s="315" t="e">
        <f>SUM($Q$11:T815)</f>
        <v>#DIV/0!</v>
      </c>
      <c r="AH815" s="315" t="e">
        <f>SUM($Q$11:U815)</f>
        <v>#DIV/0!</v>
      </c>
      <c r="AI815" s="315" t="e">
        <f>SUM($Q$11:V815)</f>
        <v>#DIV/0!</v>
      </c>
      <c r="AJ815" s="315" t="e">
        <f>SUM($Q$11:W815)</f>
        <v>#DIV/0!</v>
      </c>
      <c r="AK815" s="315" t="e">
        <f>SUM($Q$11:X815)</f>
        <v>#DIV/0!</v>
      </c>
      <c r="AL815" s="315" t="e">
        <f>SUM($Q$11:Y815)</f>
        <v>#DIV/0!</v>
      </c>
      <c r="AM815" s="315" t="e">
        <f>SUM($Q$11:Z815)</f>
        <v>#DIV/0!</v>
      </c>
      <c r="AN815" s="315" t="e">
        <f>SUM($Q$11:AA815)</f>
        <v>#DIV/0!</v>
      </c>
      <c r="AO815" s="315" t="e">
        <f>SUM($Q$11:AB815)</f>
        <v>#DIV/0!</v>
      </c>
      <c r="AP815" s="63" t="s">
        <v>530</v>
      </c>
      <c r="AQ815" s="63" t="s">
        <v>609</v>
      </c>
      <c r="AR815" s="63" t="s">
        <v>530</v>
      </c>
      <c r="AS815" s="63" t="s">
        <v>609</v>
      </c>
      <c r="AT815" s="63" t="s">
        <v>840</v>
      </c>
      <c r="AU815" s="63" t="s">
        <v>841</v>
      </c>
      <c r="AV815" s="63"/>
      <c r="AW815" s="63"/>
      <c r="AX815" s="138"/>
      <c r="AY815" s="138"/>
      <c r="AZ815" s="138"/>
      <c r="BA815" s="138"/>
      <c r="BB815" s="138"/>
      <c r="BC815" s="138"/>
      <c r="BD815" s="138"/>
      <c r="BE815" s="138"/>
      <c r="BF815" s="138"/>
      <c r="BG815" s="138"/>
      <c r="BH815" s="138"/>
      <c r="BI815" s="138"/>
      <c r="BJ815" s="138"/>
      <c r="BK815" s="138"/>
      <c r="BL815" s="138"/>
      <c r="BM815" s="7"/>
    </row>
    <row r="816" spans="1:66" s="52" customFormat="1" ht="20.100000000000001" customHeight="1" x14ac:dyDescent="0.25">
      <c r="A816" s="147"/>
      <c r="B816" s="65"/>
      <c r="C816" s="63"/>
      <c r="D816" s="63"/>
      <c r="E816" s="63"/>
      <c r="F816" s="63"/>
      <c r="G816" s="62" t="s">
        <v>285</v>
      </c>
      <c r="H816" s="125"/>
      <c r="I816" s="64"/>
      <c r="J816" s="64"/>
      <c r="K816" s="64" t="s">
        <v>134</v>
      </c>
      <c r="L816" s="80" t="s">
        <v>607</v>
      </c>
      <c r="M816" s="63" t="s">
        <v>298</v>
      </c>
      <c r="N816" s="63" t="s">
        <v>332</v>
      </c>
      <c r="O816" s="63" t="s">
        <v>333</v>
      </c>
      <c r="P816" s="126" t="s">
        <v>14</v>
      </c>
      <c r="Q816" s="278">
        <v>0</v>
      </c>
      <c r="R816" s="278">
        <v>0</v>
      </c>
      <c r="S816" s="278">
        <f t="shared" ref="S816:AB816" si="2044">+S815/S814</f>
        <v>1</v>
      </c>
      <c r="T816" s="278" t="e">
        <f t="shared" si="2044"/>
        <v>#DIV/0!</v>
      </c>
      <c r="U816" s="278" t="e">
        <f t="shared" si="2044"/>
        <v>#DIV/0!</v>
      </c>
      <c r="V816" s="278" t="e">
        <f t="shared" si="2044"/>
        <v>#DIV/0!</v>
      </c>
      <c r="W816" s="278" t="e">
        <f t="shared" si="2044"/>
        <v>#DIV/0!</v>
      </c>
      <c r="X816" s="278" t="e">
        <f t="shared" si="2044"/>
        <v>#DIV/0!</v>
      </c>
      <c r="Y816" s="278" t="e">
        <f t="shared" si="2044"/>
        <v>#DIV/0!</v>
      </c>
      <c r="Z816" s="278" t="e">
        <f t="shared" si="2044"/>
        <v>#DIV/0!</v>
      </c>
      <c r="AA816" s="278" t="e">
        <f t="shared" si="2044"/>
        <v>#DIV/0!</v>
      </c>
      <c r="AB816" s="278" t="e">
        <f t="shared" si="2044"/>
        <v>#DIV/0!</v>
      </c>
      <c r="AC816" s="278">
        <f>+AC815/AC814</f>
        <v>1</v>
      </c>
      <c r="AD816" s="294">
        <f t="shared" si="2041"/>
        <v>0</v>
      </c>
      <c r="AE816" s="315">
        <f>SUM($Q$10:R816)</f>
        <v>55220.709583725031</v>
      </c>
      <c r="AF816" s="315">
        <f>SUM($Q$10:S816)</f>
        <v>94107.176271642733</v>
      </c>
      <c r="AG816" s="315" t="e">
        <f>SUM($Q$10:T816)</f>
        <v>#DIV/0!</v>
      </c>
      <c r="AH816" s="315" t="e">
        <f>SUM($Q$10:U816)</f>
        <v>#DIV/0!</v>
      </c>
      <c r="AI816" s="315" t="e">
        <f>SUM($Q$10:V816)</f>
        <v>#DIV/0!</v>
      </c>
      <c r="AJ816" s="315" t="e">
        <f>SUM($Q$10:W816)</f>
        <v>#DIV/0!</v>
      </c>
      <c r="AK816" s="315" t="e">
        <f>SUM($Q$10:X816)</f>
        <v>#DIV/0!</v>
      </c>
      <c r="AL816" s="315" t="e">
        <f>SUM($Q$10:Y816)</f>
        <v>#DIV/0!</v>
      </c>
      <c r="AM816" s="315" t="e">
        <f>SUM($Q$10:Z816)</f>
        <v>#DIV/0!</v>
      </c>
      <c r="AN816" s="315" t="e">
        <f>SUM($Q$10:AA816)</f>
        <v>#DIV/0!</v>
      </c>
      <c r="AO816" s="315" t="e">
        <f>SUM($Q$10:AB816)</f>
        <v>#DIV/0!</v>
      </c>
      <c r="AP816" s="63"/>
      <c r="AQ816" s="63"/>
      <c r="AR816" s="63"/>
      <c r="AS816" s="63"/>
      <c r="AT816" s="63"/>
      <c r="AU816" s="63"/>
      <c r="AV816" s="63"/>
      <c r="AW816" s="63"/>
      <c r="AX816" s="138"/>
      <c r="AY816" s="138"/>
      <c r="AZ816" s="138"/>
      <c r="BA816" s="138"/>
      <c r="BB816" s="138"/>
      <c r="BC816" s="138"/>
      <c r="BD816" s="138"/>
      <c r="BE816" s="138"/>
      <c r="BF816" s="138"/>
      <c r="BG816" s="138"/>
      <c r="BH816" s="138"/>
      <c r="BI816" s="138"/>
      <c r="BJ816" s="138"/>
      <c r="BK816" s="138"/>
      <c r="BL816" s="138"/>
      <c r="BM816" s="7"/>
      <c r="BN816" s="52">
        <v>45</v>
      </c>
    </row>
    <row r="817" spans="1:66" ht="20.100000000000001" customHeight="1" x14ac:dyDescent="0.25">
      <c r="A817" s="39"/>
      <c r="B817" s="65" t="s">
        <v>100</v>
      </c>
      <c r="C817" s="138"/>
      <c r="D817" s="63">
        <f>+D814+1</f>
        <v>270</v>
      </c>
      <c r="E817" s="63">
        <v>3</v>
      </c>
      <c r="F817" s="63">
        <v>21</v>
      </c>
      <c r="G817" s="62" t="s">
        <v>286</v>
      </c>
      <c r="H817" s="125">
        <v>1</v>
      </c>
      <c r="I817" s="64" t="s">
        <v>53</v>
      </c>
      <c r="J817" s="64" t="s">
        <v>111</v>
      </c>
      <c r="K817" s="64" t="s">
        <v>134</v>
      </c>
      <c r="L817" s="65" t="s">
        <v>477</v>
      </c>
      <c r="M817" s="63" t="s">
        <v>296</v>
      </c>
      <c r="N817" s="63" t="s">
        <v>359</v>
      </c>
      <c r="O817" s="63" t="s">
        <v>360</v>
      </c>
      <c r="P817" s="126" t="s">
        <v>12</v>
      </c>
      <c r="Q817" s="74">
        <v>0</v>
      </c>
      <c r="R817" s="74">
        <v>0</v>
      </c>
      <c r="S817" s="74">
        <v>0.1</v>
      </c>
      <c r="T817" s="74">
        <v>0.1</v>
      </c>
      <c r="U817" s="74">
        <v>0.1</v>
      </c>
      <c r="V817" s="74">
        <v>0.1</v>
      </c>
      <c r="W817" s="74">
        <v>0.1</v>
      </c>
      <c r="X817" s="74">
        <v>0.1</v>
      </c>
      <c r="Y817" s="74">
        <v>0.1</v>
      </c>
      <c r="Z817" s="74">
        <v>0.1</v>
      </c>
      <c r="AA817" s="74">
        <v>0.1</v>
      </c>
      <c r="AB817" s="74">
        <v>0.1</v>
      </c>
      <c r="AC817" s="295">
        <f>SUM(Q817:AB817)</f>
        <v>0.99999999999999989</v>
      </c>
      <c r="AD817" s="294">
        <f t="shared" si="2041"/>
        <v>0</v>
      </c>
      <c r="AE817" s="315">
        <f>SUM($Q$10:R817)</f>
        <v>55220.709583725031</v>
      </c>
      <c r="AF817" s="315">
        <f>SUM($Q$10:S817)</f>
        <v>94107.276271642739</v>
      </c>
      <c r="AG817" s="315" t="e">
        <f>SUM($Q$10:T817)</f>
        <v>#DIV/0!</v>
      </c>
      <c r="AH817" s="315" t="e">
        <f>SUM($Q$10:U817)</f>
        <v>#DIV/0!</v>
      </c>
      <c r="AI817" s="315" t="e">
        <f>SUM($Q$10:V817)</f>
        <v>#DIV/0!</v>
      </c>
      <c r="AJ817" s="315" t="e">
        <f>SUM($Q$10:W817)</f>
        <v>#DIV/0!</v>
      </c>
      <c r="AK817" s="315" t="e">
        <f>SUM($Q$10:X817)</f>
        <v>#DIV/0!</v>
      </c>
      <c r="AL817" s="315" t="e">
        <f>SUM($Q$10:Y817)</f>
        <v>#DIV/0!</v>
      </c>
      <c r="AM817" s="315" t="e">
        <f>SUM($Q$10:Z817)</f>
        <v>#DIV/0!</v>
      </c>
      <c r="AN817" s="315" t="e">
        <f>SUM($Q$10:AA817)</f>
        <v>#DIV/0!</v>
      </c>
      <c r="AO817" s="315" t="e">
        <f>SUM($Q$10:AB817)</f>
        <v>#DIV/0!</v>
      </c>
      <c r="AP817" s="63"/>
      <c r="AQ817" s="63"/>
      <c r="AR817" s="63"/>
      <c r="AS817" s="63"/>
      <c r="AT817" s="63"/>
      <c r="AU817" s="63"/>
      <c r="AV817" s="63"/>
      <c r="AW817" s="63"/>
      <c r="AX817" s="138"/>
      <c r="AY817" s="138"/>
      <c r="AZ817" s="138"/>
      <c r="BA817" s="138"/>
      <c r="BB817" s="138"/>
      <c r="BC817" s="138"/>
      <c r="BD817" s="138"/>
      <c r="BE817" s="138"/>
      <c r="BF817" s="138"/>
      <c r="BG817" s="138"/>
      <c r="BH817" s="138"/>
      <c r="BI817" s="138"/>
      <c r="BJ817" s="138"/>
      <c r="BK817" s="138"/>
      <c r="BL817" s="138"/>
      <c r="BM817" s="7"/>
      <c r="BN817" s="26"/>
    </row>
    <row r="818" spans="1:66" s="52" customFormat="1" ht="20.100000000000001" customHeight="1" x14ac:dyDescent="0.25">
      <c r="A818" s="39"/>
      <c r="B818" s="65"/>
      <c r="C818" s="138"/>
      <c r="D818" s="63"/>
      <c r="E818" s="63"/>
      <c r="F818" s="63"/>
      <c r="G818" s="62" t="s">
        <v>286</v>
      </c>
      <c r="H818" s="125"/>
      <c r="I818" s="64"/>
      <c r="J818" s="64"/>
      <c r="K818" s="64" t="s">
        <v>134</v>
      </c>
      <c r="L818" s="65" t="s">
        <v>600</v>
      </c>
      <c r="M818" s="63" t="s">
        <v>296</v>
      </c>
      <c r="N818" s="63" t="s">
        <v>359</v>
      </c>
      <c r="O818" s="63" t="s">
        <v>360</v>
      </c>
      <c r="P818" s="126" t="s">
        <v>13</v>
      </c>
      <c r="Q818" s="74">
        <v>0</v>
      </c>
      <c r="R818" s="74">
        <v>0</v>
      </c>
      <c r="S818" s="74">
        <v>0.1</v>
      </c>
      <c r="T818" s="124"/>
      <c r="U818" s="124"/>
      <c r="V818" s="124"/>
      <c r="W818" s="124"/>
      <c r="X818" s="124"/>
      <c r="Y818" s="124"/>
      <c r="Z818" s="367"/>
      <c r="AA818" s="124"/>
      <c r="AB818" s="124"/>
      <c r="AC818" s="295">
        <f>SUM(Q818:AB818)</f>
        <v>0.1</v>
      </c>
      <c r="AD818" s="294">
        <f t="shared" si="2041"/>
        <v>0</v>
      </c>
      <c r="AE818" s="315">
        <f>SUM($Q$11:R818)</f>
        <v>55220.709583725031</v>
      </c>
      <c r="AF818" s="315">
        <f>SUM($Q$11:S818)</f>
        <v>94107.376271642745</v>
      </c>
      <c r="AG818" s="315" t="e">
        <f>SUM($Q$11:T818)</f>
        <v>#DIV/0!</v>
      </c>
      <c r="AH818" s="315" t="e">
        <f>SUM($Q$11:U818)</f>
        <v>#DIV/0!</v>
      </c>
      <c r="AI818" s="315" t="e">
        <f>SUM($Q$11:V818)</f>
        <v>#DIV/0!</v>
      </c>
      <c r="AJ818" s="315" t="e">
        <f>SUM($Q$11:W818)</f>
        <v>#DIV/0!</v>
      </c>
      <c r="AK818" s="315" t="e">
        <f>SUM($Q$11:X818)</f>
        <v>#DIV/0!</v>
      </c>
      <c r="AL818" s="315" t="e">
        <f>SUM($Q$11:Y818)</f>
        <v>#DIV/0!</v>
      </c>
      <c r="AM818" s="315" t="e">
        <f>SUM($Q$11:Z818)</f>
        <v>#DIV/0!</v>
      </c>
      <c r="AN818" s="315" t="e">
        <f>SUM($Q$11:AA818)</f>
        <v>#DIV/0!</v>
      </c>
      <c r="AO818" s="315" t="e">
        <f>SUM($Q$11:AB818)</f>
        <v>#DIV/0!</v>
      </c>
      <c r="AP818" s="63" t="s">
        <v>915</v>
      </c>
      <c r="AQ818" s="74" t="s">
        <v>888</v>
      </c>
      <c r="AR818" s="63" t="s">
        <v>915</v>
      </c>
      <c r="AS818" s="74" t="s">
        <v>888</v>
      </c>
      <c r="AT818" s="63" t="s">
        <v>927</v>
      </c>
      <c r="AU818" s="63" t="s">
        <v>928</v>
      </c>
      <c r="AV818" s="63"/>
      <c r="AW818" s="63"/>
      <c r="AX818" s="138"/>
      <c r="AY818" s="138"/>
      <c r="AZ818" s="138"/>
      <c r="BA818" s="138"/>
      <c r="BB818" s="138"/>
      <c r="BC818" s="138"/>
      <c r="BD818" s="138"/>
      <c r="BE818" s="138"/>
      <c r="BF818" s="138"/>
      <c r="BG818" s="138"/>
      <c r="BH818" s="138"/>
      <c r="BI818" s="138"/>
      <c r="BJ818" s="138"/>
      <c r="BK818" s="138"/>
      <c r="BL818" s="138"/>
      <c r="BM818" s="7"/>
    </row>
    <row r="819" spans="1:66" s="52" customFormat="1" ht="20.100000000000001" customHeight="1" x14ac:dyDescent="0.25">
      <c r="A819" s="39"/>
      <c r="B819" s="65"/>
      <c r="C819" s="138"/>
      <c r="D819" s="63"/>
      <c r="E819" s="63"/>
      <c r="F819" s="63"/>
      <c r="G819" s="62" t="s">
        <v>286</v>
      </c>
      <c r="H819" s="125"/>
      <c r="I819" s="64"/>
      <c r="J819" s="64"/>
      <c r="K819" s="64" t="s">
        <v>134</v>
      </c>
      <c r="L819" s="65" t="s">
        <v>601</v>
      </c>
      <c r="M819" s="63" t="s">
        <v>296</v>
      </c>
      <c r="N819" s="63" t="s">
        <v>359</v>
      </c>
      <c r="O819" s="63" t="s">
        <v>360</v>
      </c>
      <c r="P819" s="126" t="s">
        <v>14</v>
      </c>
      <c r="Q819" s="278">
        <v>0</v>
      </c>
      <c r="R819" s="278">
        <v>0</v>
      </c>
      <c r="S819" s="278">
        <f t="shared" ref="S819:AB819" si="2045">+S818/S817</f>
        <v>1</v>
      </c>
      <c r="T819" s="278">
        <f t="shared" si="2045"/>
        <v>0</v>
      </c>
      <c r="U819" s="278">
        <f t="shared" si="2045"/>
        <v>0</v>
      </c>
      <c r="V819" s="278">
        <f t="shared" si="2045"/>
        <v>0</v>
      </c>
      <c r="W819" s="278">
        <f t="shared" si="2045"/>
        <v>0</v>
      </c>
      <c r="X819" s="278">
        <f t="shared" si="2045"/>
        <v>0</v>
      </c>
      <c r="Y819" s="278">
        <f t="shared" si="2045"/>
        <v>0</v>
      </c>
      <c r="Z819" s="278">
        <f t="shared" si="2045"/>
        <v>0</v>
      </c>
      <c r="AA819" s="278">
        <f t="shared" si="2045"/>
        <v>0</v>
      </c>
      <c r="AB819" s="278">
        <f t="shared" si="2045"/>
        <v>0</v>
      </c>
      <c r="AC819" s="278">
        <f>+AC818/AC817</f>
        <v>0.10000000000000002</v>
      </c>
      <c r="AD819" s="294">
        <f t="shared" si="2041"/>
        <v>0</v>
      </c>
      <c r="AE819" s="315">
        <f>SUM($Q$10:R819)</f>
        <v>55220.709583725031</v>
      </c>
      <c r="AF819" s="315">
        <f>SUM($Q$10:S819)</f>
        <v>94108.376271642745</v>
      </c>
      <c r="AG819" s="315" t="e">
        <f>SUM($Q$10:T819)</f>
        <v>#DIV/0!</v>
      </c>
      <c r="AH819" s="315" t="e">
        <f>SUM($Q$10:U819)</f>
        <v>#DIV/0!</v>
      </c>
      <c r="AI819" s="315" t="e">
        <f>SUM($Q$10:V819)</f>
        <v>#DIV/0!</v>
      </c>
      <c r="AJ819" s="315" t="e">
        <f>SUM($Q$10:W819)</f>
        <v>#DIV/0!</v>
      </c>
      <c r="AK819" s="315" t="e">
        <f>SUM($Q$10:X819)</f>
        <v>#DIV/0!</v>
      </c>
      <c r="AL819" s="315" t="e">
        <f>SUM($Q$10:Y819)</f>
        <v>#DIV/0!</v>
      </c>
      <c r="AM819" s="315" t="e">
        <f>SUM($Q$10:Z819)</f>
        <v>#DIV/0!</v>
      </c>
      <c r="AN819" s="315" t="e">
        <f>SUM($Q$10:AA819)</f>
        <v>#DIV/0!</v>
      </c>
      <c r="AO819" s="315" t="e">
        <f>SUM($Q$10:AB819)</f>
        <v>#DIV/0!</v>
      </c>
      <c r="AP819" s="63"/>
      <c r="AQ819" s="63"/>
      <c r="AR819" s="63"/>
      <c r="AS819" s="63"/>
      <c r="AT819" s="63"/>
      <c r="AU819" s="63"/>
      <c r="AV819" s="63"/>
      <c r="AW819" s="63"/>
      <c r="AX819" s="138"/>
      <c r="AY819" s="138"/>
      <c r="AZ819" s="138"/>
      <c r="BA819" s="138"/>
      <c r="BB819" s="138"/>
      <c r="BC819" s="138"/>
      <c r="BD819" s="138"/>
      <c r="BE819" s="138"/>
      <c r="BF819" s="138"/>
      <c r="BG819" s="138"/>
      <c r="BH819" s="138"/>
      <c r="BI819" s="138"/>
      <c r="BJ819" s="138"/>
      <c r="BK819" s="138"/>
      <c r="BL819" s="138"/>
      <c r="BM819" s="7"/>
    </row>
    <row r="820" spans="1:66" ht="20.100000000000001" customHeight="1" x14ac:dyDescent="0.25">
      <c r="A820" s="39"/>
      <c r="B820" s="65" t="s">
        <v>100</v>
      </c>
      <c r="C820" s="138"/>
      <c r="D820" s="63">
        <f>+D817+1</f>
        <v>271</v>
      </c>
      <c r="E820" s="63">
        <v>4</v>
      </c>
      <c r="F820" s="63">
        <v>23</v>
      </c>
      <c r="G820" s="62" t="s">
        <v>286</v>
      </c>
      <c r="H820" s="125">
        <v>1</v>
      </c>
      <c r="I820" s="64" t="s">
        <v>53</v>
      </c>
      <c r="J820" s="64" t="s">
        <v>111</v>
      </c>
      <c r="K820" s="64" t="s">
        <v>134</v>
      </c>
      <c r="L820" s="65" t="s">
        <v>477</v>
      </c>
      <c r="M820" s="63" t="s">
        <v>294</v>
      </c>
      <c r="N820" s="63" t="s">
        <v>361</v>
      </c>
      <c r="O820" s="63" t="s">
        <v>362</v>
      </c>
      <c r="P820" s="126" t="s">
        <v>12</v>
      </c>
      <c r="Q820" s="262">
        <v>0</v>
      </c>
      <c r="R820" s="262">
        <v>0</v>
      </c>
      <c r="S820" s="72">
        <v>1</v>
      </c>
      <c r="T820" s="72">
        <v>0</v>
      </c>
      <c r="U820" s="72">
        <v>0</v>
      </c>
      <c r="V820" s="72">
        <v>1</v>
      </c>
      <c r="W820" s="72">
        <v>0</v>
      </c>
      <c r="X820" s="72">
        <v>0</v>
      </c>
      <c r="Y820" s="72">
        <v>0</v>
      </c>
      <c r="Z820" s="372">
        <v>0</v>
      </c>
      <c r="AA820" s="72">
        <v>0</v>
      </c>
      <c r="AB820" s="72"/>
      <c r="AC820" s="72">
        <f>SUM(Q820:AB820)</f>
        <v>2</v>
      </c>
      <c r="AD820" s="294">
        <f t="shared" si="2041"/>
        <v>0</v>
      </c>
      <c r="AE820" s="315">
        <f>SUM($Q$10:R820)</f>
        <v>55220.709583725031</v>
      </c>
      <c r="AF820" s="315">
        <f>SUM($Q$10:S820)</f>
        <v>94109.376271642745</v>
      </c>
      <c r="AG820" s="315" t="e">
        <f>SUM($Q$10:T820)</f>
        <v>#DIV/0!</v>
      </c>
      <c r="AH820" s="315" t="e">
        <f>SUM($Q$10:U820)</f>
        <v>#DIV/0!</v>
      </c>
      <c r="AI820" s="315" t="e">
        <f>SUM($Q$10:V820)</f>
        <v>#DIV/0!</v>
      </c>
      <c r="AJ820" s="315" t="e">
        <f>SUM($Q$10:W820)</f>
        <v>#DIV/0!</v>
      </c>
      <c r="AK820" s="315" t="e">
        <f>SUM($Q$10:X820)</f>
        <v>#DIV/0!</v>
      </c>
      <c r="AL820" s="315" t="e">
        <f>SUM($Q$10:Y820)</f>
        <v>#DIV/0!</v>
      </c>
      <c r="AM820" s="315" t="e">
        <f>SUM($Q$10:Z820)</f>
        <v>#DIV/0!</v>
      </c>
      <c r="AN820" s="315" t="e">
        <f>SUM($Q$10:AA820)</f>
        <v>#DIV/0!</v>
      </c>
      <c r="AO820" s="315" t="e">
        <f>SUM($Q$10:AB820)</f>
        <v>#DIV/0!</v>
      </c>
      <c r="AP820" s="63"/>
      <c r="AQ820" s="63"/>
      <c r="AR820" s="63"/>
      <c r="AS820" s="63"/>
      <c r="AT820" s="63"/>
      <c r="AU820" s="63"/>
      <c r="AV820" s="63"/>
      <c r="AW820" s="63"/>
      <c r="AX820" s="138"/>
      <c r="AY820" s="138"/>
      <c r="AZ820" s="138"/>
      <c r="BA820" s="138"/>
      <c r="BB820" s="138"/>
      <c r="BC820" s="138"/>
      <c r="BD820" s="138"/>
      <c r="BE820" s="138"/>
      <c r="BF820" s="138"/>
      <c r="BG820" s="138"/>
      <c r="BH820" s="138"/>
      <c r="BI820" s="138"/>
      <c r="BJ820" s="138"/>
      <c r="BK820" s="138"/>
      <c r="BL820" s="138"/>
      <c r="BM820" s="7"/>
      <c r="BN820" s="26"/>
    </row>
    <row r="821" spans="1:66" s="52" customFormat="1" ht="20.100000000000001" customHeight="1" x14ac:dyDescent="0.25">
      <c r="A821" s="39"/>
      <c r="B821" s="65"/>
      <c r="C821" s="138"/>
      <c r="D821" s="63"/>
      <c r="E821" s="63"/>
      <c r="F821" s="63"/>
      <c r="G821" s="62" t="s">
        <v>286</v>
      </c>
      <c r="H821" s="125"/>
      <c r="I821" s="64"/>
      <c r="J821" s="64"/>
      <c r="K821" s="64" t="s">
        <v>134</v>
      </c>
      <c r="L821" s="65" t="s">
        <v>600</v>
      </c>
      <c r="M821" s="63" t="s">
        <v>294</v>
      </c>
      <c r="N821" s="63" t="s">
        <v>361</v>
      </c>
      <c r="O821" s="63" t="s">
        <v>362</v>
      </c>
      <c r="P821" s="126" t="s">
        <v>13</v>
      </c>
      <c r="Q821" s="262">
        <v>0</v>
      </c>
      <c r="R821" s="262">
        <v>0</v>
      </c>
      <c r="S821" s="72">
        <v>1</v>
      </c>
      <c r="T821" s="124"/>
      <c r="U821" s="124"/>
      <c r="V821" s="124"/>
      <c r="W821" s="124"/>
      <c r="X821" s="124"/>
      <c r="Y821" s="124"/>
      <c r="Z821" s="367"/>
      <c r="AA821" s="124"/>
      <c r="AB821" s="124"/>
      <c r="AC821" s="72">
        <f>SUM(Q821:AB821)</f>
        <v>1</v>
      </c>
      <c r="AD821" s="294">
        <f t="shared" si="2041"/>
        <v>0</v>
      </c>
      <c r="AE821" s="315">
        <f>SUM($Q$11:R821)</f>
        <v>55220.709583725031</v>
      </c>
      <c r="AF821" s="315">
        <f>SUM($Q$11:S821)</f>
        <v>94110.376271642745</v>
      </c>
      <c r="AG821" s="315" t="e">
        <f>SUM($Q$11:T821)</f>
        <v>#DIV/0!</v>
      </c>
      <c r="AH821" s="315" t="e">
        <f>SUM($Q$11:U821)</f>
        <v>#DIV/0!</v>
      </c>
      <c r="AI821" s="315" t="e">
        <f>SUM($Q$11:V821)</f>
        <v>#DIV/0!</v>
      </c>
      <c r="AJ821" s="315" t="e">
        <f>SUM($Q$11:W821)</f>
        <v>#DIV/0!</v>
      </c>
      <c r="AK821" s="315" t="e">
        <f>SUM($Q$11:X821)</f>
        <v>#DIV/0!</v>
      </c>
      <c r="AL821" s="315" t="e">
        <f>SUM($Q$11:Y821)</f>
        <v>#DIV/0!</v>
      </c>
      <c r="AM821" s="315" t="e">
        <f>SUM($Q$11:Z821)</f>
        <v>#DIV/0!</v>
      </c>
      <c r="AN821" s="315" t="e">
        <f>SUM($Q$11:AA821)</f>
        <v>#DIV/0!</v>
      </c>
      <c r="AO821" s="315" t="e">
        <f>SUM($Q$11:AB821)</f>
        <v>#DIV/0!</v>
      </c>
      <c r="AP821" s="63"/>
      <c r="AQ821" s="63"/>
      <c r="AR821" s="63"/>
      <c r="AS821" s="63"/>
      <c r="AT821" s="65" t="s">
        <v>948</v>
      </c>
      <c r="AU821" s="365" t="s">
        <v>949</v>
      </c>
      <c r="AV821" s="63"/>
      <c r="AW821" s="63"/>
      <c r="AX821" s="138"/>
      <c r="AY821" s="138"/>
      <c r="AZ821" s="138"/>
      <c r="BA821" s="138"/>
      <c r="BB821" s="138"/>
      <c r="BC821" s="138"/>
      <c r="BD821" s="138"/>
      <c r="BE821" s="138"/>
      <c r="BF821" s="138"/>
      <c r="BG821" s="138"/>
      <c r="BH821" s="138"/>
      <c r="BI821" s="138"/>
      <c r="BJ821" s="138"/>
      <c r="BK821" s="138"/>
      <c r="BL821" s="138"/>
      <c r="BM821" s="7"/>
    </row>
    <row r="822" spans="1:66" s="52" customFormat="1" ht="20.100000000000001" customHeight="1" x14ac:dyDescent="0.25">
      <c r="A822" s="39"/>
      <c r="B822" s="65"/>
      <c r="C822" s="138"/>
      <c r="D822" s="63"/>
      <c r="E822" s="63"/>
      <c r="F822" s="63"/>
      <c r="G822" s="62" t="s">
        <v>286</v>
      </c>
      <c r="H822" s="125"/>
      <c r="I822" s="64"/>
      <c r="J822" s="64"/>
      <c r="K822" s="64" t="s">
        <v>134</v>
      </c>
      <c r="L822" s="65" t="s">
        <v>601</v>
      </c>
      <c r="M822" s="63" t="s">
        <v>294</v>
      </c>
      <c r="N822" s="63" t="s">
        <v>361</v>
      </c>
      <c r="O822" s="63" t="s">
        <v>362</v>
      </c>
      <c r="P822" s="126" t="s">
        <v>14</v>
      </c>
      <c r="Q822" s="262">
        <v>0</v>
      </c>
      <c r="R822" s="262">
        <v>0</v>
      </c>
      <c r="S822" s="278">
        <f t="shared" ref="S822:AB822" si="2046">+S821/S820</f>
        <v>1</v>
      </c>
      <c r="T822" s="278" t="e">
        <f t="shared" si="2046"/>
        <v>#DIV/0!</v>
      </c>
      <c r="U822" s="278" t="e">
        <f t="shared" si="2046"/>
        <v>#DIV/0!</v>
      </c>
      <c r="V822" s="278">
        <f t="shared" si="2046"/>
        <v>0</v>
      </c>
      <c r="W822" s="278" t="e">
        <f t="shared" si="2046"/>
        <v>#DIV/0!</v>
      </c>
      <c r="X822" s="278" t="e">
        <f t="shared" si="2046"/>
        <v>#DIV/0!</v>
      </c>
      <c r="Y822" s="278" t="e">
        <f t="shared" si="2046"/>
        <v>#DIV/0!</v>
      </c>
      <c r="Z822" s="278" t="e">
        <f t="shared" si="2046"/>
        <v>#DIV/0!</v>
      </c>
      <c r="AA822" s="278" t="e">
        <f t="shared" si="2046"/>
        <v>#DIV/0!</v>
      </c>
      <c r="AB822" s="278" t="e">
        <f t="shared" si="2046"/>
        <v>#DIV/0!</v>
      </c>
      <c r="AC822" s="278">
        <f>+AC821/AC820</f>
        <v>0.5</v>
      </c>
      <c r="AD822" s="294">
        <f t="shared" si="2041"/>
        <v>0</v>
      </c>
      <c r="AE822" s="315">
        <f>SUM($Q$10:R822)</f>
        <v>55220.709583725031</v>
      </c>
      <c r="AF822" s="315">
        <f>SUM($Q$10:S822)</f>
        <v>94111.376271642745</v>
      </c>
      <c r="AG822" s="315" t="e">
        <f>SUM($Q$10:T822)</f>
        <v>#DIV/0!</v>
      </c>
      <c r="AH822" s="315" t="e">
        <f>SUM($Q$10:U822)</f>
        <v>#DIV/0!</v>
      </c>
      <c r="AI822" s="315" t="e">
        <f>SUM($Q$10:V822)</f>
        <v>#DIV/0!</v>
      </c>
      <c r="AJ822" s="315" t="e">
        <f>SUM($Q$10:W822)</f>
        <v>#DIV/0!</v>
      </c>
      <c r="AK822" s="315" t="e">
        <f>SUM($Q$10:X822)</f>
        <v>#DIV/0!</v>
      </c>
      <c r="AL822" s="315" t="e">
        <f>SUM($Q$10:Y822)</f>
        <v>#DIV/0!</v>
      </c>
      <c r="AM822" s="315" t="e">
        <f>SUM($Q$10:Z822)</f>
        <v>#DIV/0!</v>
      </c>
      <c r="AN822" s="315" t="e">
        <f>SUM($Q$10:AA822)</f>
        <v>#DIV/0!</v>
      </c>
      <c r="AO822" s="315" t="e">
        <f>SUM($Q$10:AB822)</f>
        <v>#DIV/0!</v>
      </c>
      <c r="AP822" s="63"/>
      <c r="AQ822" s="63"/>
      <c r="AR822" s="63"/>
      <c r="AS822" s="63"/>
      <c r="AT822" s="63"/>
      <c r="AU822" s="63"/>
      <c r="AV822" s="63"/>
      <c r="AW822" s="63"/>
      <c r="AX822" s="138"/>
      <c r="AY822" s="138"/>
      <c r="AZ822" s="138"/>
      <c r="BA822" s="138"/>
      <c r="BB822" s="138"/>
      <c r="BC822" s="138"/>
      <c r="BD822" s="138"/>
      <c r="BE822" s="138"/>
      <c r="BF822" s="138"/>
      <c r="BG822" s="138"/>
      <c r="BH822" s="138"/>
      <c r="BI822" s="138"/>
      <c r="BJ822" s="138"/>
      <c r="BK822" s="138"/>
      <c r="BL822" s="138"/>
      <c r="BM822" s="7"/>
    </row>
    <row r="823" spans="1:66" ht="20.100000000000001" customHeight="1" x14ac:dyDescent="0.25">
      <c r="A823" s="39"/>
      <c r="B823" s="65" t="s">
        <v>100</v>
      </c>
      <c r="C823" s="138"/>
      <c r="D823" s="63">
        <f>+D820+1</f>
        <v>272</v>
      </c>
      <c r="E823" s="63">
        <v>5</v>
      </c>
      <c r="F823" s="63">
        <v>20</v>
      </c>
      <c r="G823" s="62" t="s">
        <v>286</v>
      </c>
      <c r="H823" s="125">
        <v>1</v>
      </c>
      <c r="I823" s="64" t="s">
        <v>53</v>
      </c>
      <c r="J823" s="64" t="s">
        <v>111</v>
      </c>
      <c r="K823" s="64" t="s">
        <v>134</v>
      </c>
      <c r="L823" s="65" t="s">
        <v>477</v>
      </c>
      <c r="M823" s="63" t="s">
        <v>295</v>
      </c>
      <c r="N823" s="63" t="s">
        <v>363</v>
      </c>
      <c r="O823" s="63" t="s">
        <v>364</v>
      </c>
      <c r="P823" s="126" t="s">
        <v>12</v>
      </c>
      <c r="Q823" s="262">
        <v>0</v>
      </c>
      <c r="R823" s="262">
        <v>0</v>
      </c>
      <c r="S823" s="262">
        <v>0</v>
      </c>
      <c r="T823" s="419">
        <v>0.5</v>
      </c>
      <c r="U823" s="419">
        <v>0.5</v>
      </c>
      <c r="V823" s="124"/>
      <c r="W823" s="124"/>
      <c r="X823" s="124"/>
      <c r="Y823" s="124"/>
      <c r="Z823" s="367"/>
      <c r="AA823" s="124"/>
      <c r="AB823" s="124"/>
      <c r="AC823" s="296">
        <f>SUM(Q823:AB823)</f>
        <v>1</v>
      </c>
      <c r="AD823" s="294">
        <f t="shared" si="2041"/>
        <v>0</v>
      </c>
      <c r="AE823" s="315">
        <f>SUM($Q$10:R823)</f>
        <v>55220.709583725031</v>
      </c>
      <c r="AF823" s="315">
        <f>SUM($Q$10:S823)</f>
        <v>94111.376271642745</v>
      </c>
      <c r="AG823" s="315" t="e">
        <f>SUM($Q$10:T823)</f>
        <v>#DIV/0!</v>
      </c>
      <c r="AH823" s="315" t="e">
        <f>SUM($Q$10:U823)</f>
        <v>#DIV/0!</v>
      </c>
      <c r="AI823" s="315" t="e">
        <f>SUM($Q$10:V823)</f>
        <v>#DIV/0!</v>
      </c>
      <c r="AJ823" s="315" t="e">
        <f>SUM($Q$10:W823)</f>
        <v>#DIV/0!</v>
      </c>
      <c r="AK823" s="315" t="e">
        <f>SUM($Q$10:X823)</f>
        <v>#DIV/0!</v>
      </c>
      <c r="AL823" s="315" t="e">
        <f>SUM($Q$10:Y823)</f>
        <v>#DIV/0!</v>
      </c>
      <c r="AM823" s="315" t="e">
        <f>SUM($Q$10:Z823)</f>
        <v>#DIV/0!</v>
      </c>
      <c r="AN823" s="315" t="e">
        <f>SUM($Q$10:AA823)</f>
        <v>#DIV/0!</v>
      </c>
      <c r="AO823" s="315" t="e">
        <f>SUM($Q$10:AB823)</f>
        <v>#DIV/0!</v>
      </c>
      <c r="AP823" s="63"/>
      <c r="AQ823" s="63"/>
      <c r="AR823" s="63"/>
      <c r="AS823" s="63"/>
      <c r="AT823" s="63"/>
      <c r="AU823" s="63"/>
      <c r="AV823" s="63"/>
      <c r="AW823" s="63"/>
      <c r="AX823" s="138"/>
      <c r="AY823" s="138"/>
      <c r="AZ823" s="138"/>
      <c r="BA823" s="138"/>
      <c r="BB823" s="138"/>
      <c r="BC823" s="138"/>
      <c r="BD823" s="138"/>
      <c r="BE823" s="138"/>
      <c r="BF823" s="138"/>
      <c r="BG823" s="138"/>
      <c r="BH823" s="138"/>
      <c r="BI823" s="138"/>
      <c r="BJ823" s="138"/>
      <c r="BK823" s="138"/>
      <c r="BL823" s="138"/>
      <c r="BM823" s="7"/>
      <c r="BN823" s="26"/>
    </row>
    <row r="824" spans="1:66" s="52" customFormat="1" ht="20.100000000000001" customHeight="1" x14ac:dyDescent="0.25">
      <c r="A824" s="39"/>
      <c r="B824" s="65"/>
      <c r="C824" s="138"/>
      <c r="D824" s="63"/>
      <c r="E824" s="63"/>
      <c r="F824" s="63"/>
      <c r="G824" s="62" t="s">
        <v>286</v>
      </c>
      <c r="H824" s="125"/>
      <c r="I824" s="64"/>
      <c r="J824" s="64"/>
      <c r="K824" s="64" t="s">
        <v>134</v>
      </c>
      <c r="L824" s="65" t="s">
        <v>600</v>
      </c>
      <c r="M824" s="63" t="s">
        <v>295</v>
      </c>
      <c r="N824" s="63" t="s">
        <v>363</v>
      </c>
      <c r="O824" s="63" t="s">
        <v>364</v>
      </c>
      <c r="P824" s="126" t="s">
        <v>13</v>
      </c>
      <c r="Q824" s="262">
        <v>0</v>
      </c>
      <c r="R824" s="262">
        <v>0</v>
      </c>
      <c r="S824" s="262">
        <v>0</v>
      </c>
      <c r="T824" s="124"/>
      <c r="U824" s="124"/>
      <c r="V824" s="124"/>
      <c r="W824" s="124"/>
      <c r="X824" s="124"/>
      <c r="Y824" s="124"/>
      <c r="Z824" s="367"/>
      <c r="AA824" s="124"/>
      <c r="AB824" s="124"/>
      <c r="AC824" s="296">
        <f>SUM(Q824:AB824)</f>
        <v>0</v>
      </c>
      <c r="AD824" s="294">
        <f t="shared" si="2041"/>
        <v>0</v>
      </c>
      <c r="AE824" s="315">
        <f>SUM($Q$11:R824)</f>
        <v>55220.709583725031</v>
      </c>
      <c r="AF824" s="315">
        <f>SUM($Q$11:S824)</f>
        <v>94111.376271642745</v>
      </c>
      <c r="AG824" s="315" t="e">
        <f>SUM($Q$11:T824)</f>
        <v>#DIV/0!</v>
      </c>
      <c r="AH824" s="315" t="e">
        <f>SUM($Q$11:U824)</f>
        <v>#DIV/0!</v>
      </c>
      <c r="AI824" s="315" t="e">
        <f>SUM($Q$11:V824)</f>
        <v>#DIV/0!</v>
      </c>
      <c r="AJ824" s="315" t="e">
        <f>SUM($Q$11:W824)</f>
        <v>#DIV/0!</v>
      </c>
      <c r="AK824" s="315" t="e">
        <f>SUM($Q$11:X824)</f>
        <v>#DIV/0!</v>
      </c>
      <c r="AL824" s="315" t="e">
        <f>SUM($Q$11:Y824)</f>
        <v>#DIV/0!</v>
      </c>
      <c r="AM824" s="315" t="e">
        <f>SUM($Q$11:Z824)</f>
        <v>#DIV/0!</v>
      </c>
      <c r="AN824" s="315" t="e">
        <f>SUM($Q$11:AA824)</f>
        <v>#DIV/0!</v>
      </c>
      <c r="AO824" s="315" t="e">
        <f>SUM($Q$11:AB824)</f>
        <v>#DIV/0!</v>
      </c>
      <c r="AP824" s="63"/>
      <c r="AQ824" s="63"/>
      <c r="AR824" s="63"/>
      <c r="AS824" s="63"/>
      <c r="AT824" s="63"/>
      <c r="AU824" s="63"/>
      <c r="AV824" s="63"/>
      <c r="AW824" s="63"/>
      <c r="AX824" s="138"/>
      <c r="AY824" s="138"/>
      <c r="AZ824" s="138"/>
      <c r="BA824" s="138"/>
      <c r="BB824" s="138"/>
      <c r="BC824" s="138"/>
      <c r="BD824" s="138"/>
      <c r="BE824" s="138"/>
      <c r="BF824" s="138"/>
      <c r="BG824" s="138"/>
      <c r="BH824" s="138"/>
      <c r="BI824" s="138"/>
      <c r="BJ824" s="138"/>
      <c r="BK824" s="138"/>
      <c r="BL824" s="138"/>
      <c r="BM824" s="7"/>
    </row>
    <row r="825" spans="1:66" s="52" customFormat="1" ht="20.100000000000001" customHeight="1" x14ac:dyDescent="0.25">
      <c r="A825" s="39"/>
      <c r="B825" s="65"/>
      <c r="C825" s="138"/>
      <c r="D825" s="63"/>
      <c r="E825" s="63"/>
      <c r="F825" s="63"/>
      <c r="G825" s="62" t="s">
        <v>286</v>
      </c>
      <c r="H825" s="125"/>
      <c r="I825" s="64"/>
      <c r="J825" s="64"/>
      <c r="K825" s="64" t="s">
        <v>134</v>
      </c>
      <c r="L825" s="65" t="s">
        <v>601</v>
      </c>
      <c r="M825" s="63" t="s">
        <v>295</v>
      </c>
      <c r="N825" s="63" t="s">
        <v>363</v>
      </c>
      <c r="O825" s="63" t="s">
        <v>364</v>
      </c>
      <c r="P825" s="126" t="s">
        <v>14</v>
      </c>
      <c r="Q825" s="278">
        <v>0</v>
      </c>
      <c r="R825" s="278">
        <v>0</v>
      </c>
      <c r="S825" s="278">
        <v>0</v>
      </c>
      <c r="T825" s="278">
        <f t="shared" ref="T825:AB825" si="2047">+T824/T823</f>
        <v>0</v>
      </c>
      <c r="U825" s="278">
        <f t="shared" si="2047"/>
        <v>0</v>
      </c>
      <c r="V825" s="278" t="e">
        <f t="shared" si="2047"/>
        <v>#DIV/0!</v>
      </c>
      <c r="W825" s="278" t="e">
        <f t="shared" si="2047"/>
        <v>#DIV/0!</v>
      </c>
      <c r="X825" s="278" t="e">
        <f t="shared" si="2047"/>
        <v>#DIV/0!</v>
      </c>
      <c r="Y825" s="278" t="e">
        <f t="shared" si="2047"/>
        <v>#DIV/0!</v>
      </c>
      <c r="Z825" s="278" t="e">
        <f t="shared" si="2047"/>
        <v>#DIV/0!</v>
      </c>
      <c r="AA825" s="278" t="e">
        <f t="shared" si="2047"/>
        <v>#DIV/0!</v>
      </c>
      <c r="AB825" s="278" t="e">
        <f t="shared" si="2047"/>
        <v>#DIV/0!</v>
      </c>
      <c r="AC825" s="278">
        <f>+AC824/AC823</f>
        <v>0</v>
      </c>
      <c r="AD825" s="294">
        <f t="shared" si="2041"/>
        <v>0</v>
      </c>
      <c r="AE825" s="315">
        <f>SUM($Q$10:R825)</f>
        <v>55220.709583725031</v>
      </c>
      <c r="AF825" s="315">
        <f>SUM($Q$10:S825)</f>
        <v>94111.376271642745</v>
      </c>
      <c r="AG825" s="315" t="e">
        <f>SUM($Q$10:T825)</f>
        <v>#DIV/0!</v>
      </c>
      <c r="AH825" s="315" t="e">
        <f>SUM($Q$10:U825)</f>
        <v>#DIV/0!</v>
      </c>
      <c r="AI825" s="315" t="e">
        <f>SUM($Q$10:V825)</f>
        <v>#DIV/0!</v>
      </c>
      <c r="AJ825" s="315" t="e">
        <f>SUM($Q$10:W825)</f>
        <v>#DIV/0!</v>
      </c>
      <c r="AK825" s="315" t="e">
        <f>SUM($Q$10:X825)</f>
        <v>#DIV/0!</v>
      </c>
      <c r="AL825" s="315" t="e">
        <f>SUM($Q$10:Y825)</f>
        <v>#DIV/0!</v>
      </c>
      <c r="AM825" s="315" t="e">
        <f>SUM($Q$10:Z825)</f>
        <v>#DIV/0!</v>
      </c>
      <c r="AN825" s="315" t="e">
        <f>SUM($Q$10:AA825)</f>
        <v>#DIV/0!</v>
      </c>
      <c r="AO825" s="315" t="e">
        <f>SUM($Q$10:AB825)</f>
        <v>#DIV/0!</v>
      </c>
      <c r="AP825" s="63"/>
      <c r="AQ825" s="63"/>
      <c r="AR825" s="63"/>
      <c r="AS825" s="63"/>
      <c r="AT825" s="63"/>
      <c r="AU825" s="63"/>
      <c r="AV825" s="63"/>
      <c r="AW825" s="63"/>
      <c r="AX825" s="138"/>
      <c r="AY825" s="138"/>
      <c r="AZ825" s="138"/>
      <c r="BA825" s="138"/>
      <c r="BB825" s="138"/>
      <c r="BC825" s="138"/>
      <c r="BD825" s="138"/>
      <c r="BE825" s="138"/>
      <c r="BF825" s="138"/>
      <c r="BG825" s="138"/>
      <c r="BH825" s="138"/>
      <c r="BI825" s="138"/>
      <c r="BJ825" s="138"/>
      <c r="BK825" s="138"/>
      <c r="BL825" s="138"/>
      <c r="BM825" s="7"/>
    </row>
    <row r="826" spans="1:66" ht="76.5" customHeight="1" x14ac:dyDescent="0.25">
      <c r="A826" s="39"/>
      <c r="B826" s="65" t="s">
        <v>100</v>
      </c>
      <c r="C826" s="138"/>
      <c r="D826" s="63">
        <f>+D823+1</f>
        <v>273</v>
      </c>
      <c r="E826" s="63">
        <v>6</v>
      </c>
      <c r="F826" s="63">
        <v>13</v>
      </c>
      <c r="G826" s="62" t="s">
        <v>287</v>
      </c>
      <c r="H826" s="125">
        <v>1</v>
      </c>
      <c r="I826" s="64" t="s">
        <v>53</v>
      </c>
      <c r="J826" s="64" t="s">
        <v>111</v>
      </c>
      <c r="K826" s="64" t="s">
        <v>134</v>
      </c>
      <c r="L826" s="65" t="s">
        <v>527</v>
      </c>
      <c r="M826" s="63" t="s">
        <v>298</v>
      </c>
      <c r="N826" s="63" t="s">
        <v>348</v>
      </c>
      <c r="O826" s="63" t="s">
        <v>370</v>
      </c>
      <c r="P826" s="126" t="s">
        <v>12</v>
      </c>
      <c r="Q826" s="125">
        <v>0</v>
      </c>
      <c r="R826" s="125">
        <v>0</v>
      </c>
      <c r="S826" s="125">
        <v>0</v>
      </c>
      <c r="T826" s="125">
        <v>0.5</v>
      </c>
      <c r="U826" s="125">
        <v>0.5</v>
      </c>
      <c r="V826" s="125">
        <v>0</v>
      </c>
      <c r="W826" s="125">
        <v>0</v>
      </c>
      <c r="X826" s="125">
        <v>0</v>
      </c>
      <c r="Y826" s="125">
        <v>0</v>
      </c>
      <c r="Z826" s="129">
        <v>0</v>
      </c>
      <c r="AA826" s="125">
        <v>0</v>
      </c>
      <c r="AB826" s="125">
        <v>0</v>
      </c>
      <c r="AC826" s="295">
        <f>SUM(Q826:AB826)</f>
        <v>1</v>
      </c>
      <c r="AD826" s="294">
        <f t="shared" si="2041"/>
        <v>0</v>
      </c>
      <c r="AE826" s="315">
        <f>SUM($Q$10:R826)</f>
        <v>55220.709583725031</v>
      </c>
      <c r="AF826" s="315">
        <f>SUM($Q$10:S826)</f>
        <v>94111.376271642745</v>
      </c>
      <c r="AG826" s="315" t="e">
        <f>SUM($Q$10:T826)</f>
        <v>#DIV/0!</v>
      </c>
      <c r="AH826" s="315" t="e">
        <f>SUM($Q$10:U826)</f>
        <v>#DIV/0!</v>
      </c>
      <c r="AI826" s="315" t="e">
        <f>SUM($Q$10:V826)</f>
        <v>#DIV/0!</v>
      </c>
      <c r="AJ826" s="315" t="e">
        <f>SUM($Q$10:W826)</f>
        <v>#DIV/0!</v>
      </c>
      <c r="AK826" s="315" t="e">
        <f>SUM($Q$10:X826)</f>
        <v>#DIV/0!</v>
      </c>
      <c r="AL826" s="315" t="e">
        <f>SUM($Q$10:Y826)</f>
        <v>#DIV/0!</v>
      </c>
      <c r="AM826" s="315" t="e">
        <f>SUM($Q$10:Z826)</f>
        <v>#DIV/0!</v>
      </c>
      <c r="AN826" s="315" t="e">
        <f>SUM($Q$10:AA826)</f>
        <v>#DIV/0!</v>
      </c>
      <c r="AO826" s="315" t="e">
        <f>SUM($Q$10:AB826)</f>
        <v>#DIV/0!</v>
      </c>
      <c r="AP826" s="63"/>
      <c r="AQ826" s="63"/>
      <c r="AR826" s="63"/>
      <c r="AS826" s="63"/>
      <c r="AT826" s="63"/>
      <c r="AU826" s="63"/>
      <c r="AV826" s="63"/>
      <c r="AW826" s="63"/>
      <c r="AX826" s="138"/>
      <c r="AY826" s="138"/>
      <c r="AZ826" s="138"/>
      <c r="BA826" s="138"/>
      <c r="BB826" s="138"/>
      <c r="BC826" s="138"/>
      <c r="BD826" s="138"/>
      <c r="BE826" s="138"/>
      <c r="BF826" s="138"/>
      <c r="BG826" s="138"/>
      <c r="BH826" s="138"/>
      <c r="BI826" s="138"/>
      <c r="BJ826" s="138"/>
      <c r="BK826" s="138"/>
      <c r="BL826" s="138"/>
      <c r="BM826" s="7"/>
      <c r="BN826" s="26"/>
    </row>
    <row r="827" spans="1:66" s="52" customFormat="1" ht="20.100000000000001" customHeight="1" x14ac:dyDescent="0.25">
      <c r="A827" s="39"/>
      <c r="B827" s="65"/>
      <c r="C827" s="138"/>
      <c r="D827" s="63"/>
      <c r="E827" s="63"/>
      <c r="F827" s="63"/>
      <c r="G827" s="62" t="s">
        <v>287</v>
      </c>
      <c r="H827" s="125"/>
      <c r="I827" s="64"/>
      <c r="J827" s="64"/>
      <c r="K827" s="64" t="s">
        <v>134</v>
      </c>
      <c r="L827" s="65" t="s">
        <v>604</v>
      </c>
      <c r="M827" s="63" t="s">
        <v>298</v>
      </c>
      <c r="N827" s="63" t="s">
        <v>348</v>
      </c>
      <c r="O827" s="63" t="s">
        <v>370</v>
      </c>
      <c r="P827" s="126" t="s">
        <v>13</v>
      </c>
      <c r="Q827" s="72">
        <v>0</v>
      </c>
      <c r="R827" s="72">
        <v>0</v>
      </c>
      <c r="S827" s="124">
        <v>0</v>
      </c>
      <c r="T827" s="124"/>
      <c r="U827" s="124"/>
      <c r="V827" s="124"/>
      <c r="W827" s="124"/>
      <c r="X827" s="124"/>
      <c r="Y827" s="124"/>
      <c r="Z827" s="367"/>
      <c r="AA827" s="124"/>
      <c r="AB827" s="124"/>
      <c r="AC827" s="295">
        <f>SUM(Q827:AB827)</f>
        <v>0</v>
      </c>
      <c r="AD827" s="294">
        <f t="shared" si="2041"/>
        <v>0</v>
      </c>
      <c r="AE827" s="315">
        <f>SUM($Q$11:R827)</f>
        <v>55220.709583725031</v>
      </c>
      <c r="AF827" s="315">
        <f>SUM($Q$11:S827)</f>
        <v>94111.376271642745</v>
      </c>
      <c r="AG827" s="315" t="e">
        <f>SUM($Q$11:T827)</f>
        <v>#DIV/0!</v>
      </c>
      <c r="AH827" s="315" t="e">
        <f>SUM($Q$11:U827)</f>
        <v>#DIV/0!</v>
      </c>
      <c r="AI827" s="315" t="e">
        <f>SUM($Q$11:V827)</f>
        <v>#DIV/0!</v>
      </c>
      <c r="AJ827" s="315" t="e">
        <f>SUM($Q$11:W827)</f>
        <v>#DIV/0!</v>
      </c>
      <c r="AK827" s="315" t="e">
        <f>SUM($Q$11:X827)</f>
        <v>#DIV/0!</v>
      </c>
      <c r="AL827" s="315" t="e">
        <f>SUM($Q$11:Y827)</f>
        <v>#DIV/0!</v>
      </c>
      <c r="AM827" s="315" t="e">
        <f>SUM($Q$11:Z827)</f>
        <v>#DIV/0!</v>
      </c>
      <c r="AN827" s="315" t="e">
        <f>SUM($Q$11:AA827)</f>
        <v>#DIV/0!</v>
      </c>
      <c r="AO827" s="315" t="e">
        <f>SUM($Q$11:AB827)</f>
        <v>#DIV/0!</v>
      </c>
      <c r="AP827" s="63"/>
      <c r="AQ827" s="63"/>
      <c r="AR827" s="63"/>
      <c r="AS827" s="63"/>
      <c r="AT827" s="63"/>
      <c r="AU827" s="63"/>
      <c r="AV827" s="63"/>
      <c r="AW827" s="63"/>
      <c r="AX827" s="138"/>
      <c r="AY827" s="138"/>
      <c r="AZ827" s="138"/>
      <c r="BA827" s="138"/>
      <c r="BB827" s="138"/>
      <c r="BC827" s="138"/>
      <c r="BD827" s="138"/>
      <c r="BE827" s="138"/>
      <c r="BF827" s="138"/>
      <c r="BG827" s="138"/>
      <c r="BH827" s="138"/>
      <c r="BI827" s="138"/>
      <c r="BJ827" s="138"/>
      <c r="BK827" s="138"/>
      <c r="BL827" s="138"/>
      <c r="BM827" s="7"/>
    </row>
    <row r="828" spans="1:66" s="52" customFormat="1" ht="20.100000000000001" customHeight="1" x14ac:dyDescent="0.25">
      <c r="A828" s="39"/>
      <c r="B828" s="65"/>
      <c r="C828" s="138"/>
      <c r="D828" s="63"/>
      <c r="E828" s="63"/>
      <c r="F828" s="63"/>
      <c r="G828" s="62" t="s">
        <v>287</v>
      </c>
      <c r="H828" s="125"/>
      <c r="I828" s="64"/>
      <c r="J828" s="64"/>
      <c r="K828" s="64" t="s">
        <v>134</v>
      </c>
      <c r="L828" s="65" t="s">
        <v>605</v>
      </c>
      <c r="M828" s="63" t="s">
        <v>298</v>
      </c>
      <c r="N828" s="63" t="s">
        <v>348</v>
      </c>
      <c r="O828" s="63" t="s">
        <v>370</v>
      </c>
      <c r="P828" s="126" t="s">
        <v>14</v>
      </c>
      <c r="Q828" s="278">
        <v>0</v>
      </c>
      <c r="R828" s="278">
        <v>0</v>
      </c>
      <c r="S828" s="278">
        <v>0</v>
      </c>
      <c r="T828" s="278">
        <f t="shared" ref="T828:AB828" si="2048">+T827/T826</f>
        <v>0</v>
      </c>
      <c r="U828" s="278">
        <f t="shared" si="2048"/>
        <v>0</v>
      </c>
      <c r="V828" s="278" t="e">
        <f t="shared" si="2048"/>
        <v>#DIV/0!</v>
      </c>
      <c r="W828" s="278" t="e">
        <f t="shared" si="2048"/>
        <v>#DIV/0!</v>
      </c>
      <c r="X828" s="278" t="e">
        <f t="shared" si="2048"/>
        <v>#DIV/0!</v>
      </c>
      <c r="Y828" s="278" t="e">
        <f t="shared" si="2048"/>
        <v>#DIV/0!</v>
      </c>
      <c r="Z828" s="278" t="e">
        <f t="shared" si="2048"/>
        <v>#DIV/0!</v>
      </c>
      <c r="AA828" s="278" t="e">
        <f t="shared" si="2048"/>
        <v>#DIV/0!</v>
      </c>
      <c r="AB828" s="278" t="e">
        <f t="shared" si="2048"/>
        <v>#DIV/0!</v>
      </c>
      <c r="AC828" s="278">
        <f>+AC827/AC826</f>
        <v>0</v>
      </c>
      <c r="AD828" s="294">
        <f t="shared" si="2041"/>
        <v>0</v>
      </c>
      <c r="AE828" s="315">
        <f>SUM($Q$10:R828)</f>
        <v>55220.709583725031</v>
      </c>
      <c r="AF828" s="315">
        <f>SUM($Q$10:S828)</f>
        <v>94111.376271642745</v>
      </c>
      <c r="AG828" s="315" t="e">
        <f>SUM($Q$10:T828)</f>
        <v>#DIV/0!</v>
      </c>
      <c r="AH828" s="315" t="e">
        <f>SUM($Q$10:U828)</f>
        <v>#DIV/0!</v>
      </c>
      <c r="AI828" s="315" t="e">
        <f>SUM($Q$10:V828)</f>
        <v>#DIV/0!</v>
      </c>
      <c r="AJ828" s="315" t="e">
        <f>SUM($Q$10:W828)</f>
        <v>#DIV/0!</v>
      </c>
      <c r="AK828" s="315" t="e">
        <f>SUM($Q$10:X828)</f>
        <v>#DIV/0!</v>
      </c>
      <c r="AL828" s="315" t="e">
        <f>SUM($Q$10:Y828)</f>
        <v>#DIV/0!</v>
      </c>
      <c r="AM828" s="315" t="e">
        <f>SUM($Q$10:Z828)</f>
        <v>#DIV/0!</v>
      </c>
      <c r="AN828" s="315" t="e">
        <f>SUM($Q$10:AA828)</f>
        <v>#DIV/0!</v>
      </c>
      <c r="AO828" s="315" t="e">
        <f>SUM($Q$10:AB828)</f>
        <v>#DIV/0!</v>
      </c>
      <c r="AP828" s="63"/>
      <c r="AQ828" s="63"/>
      <c r="AR828" s="63"/>
      <c r="AS828" s="63"/>
      <c r="AT828" s="63"/>
      <c r="AU828" s="63"/>
      <c r="AV828" s="63"/>
      <c r="AW828" s="63"/>
      <c r="AX828" s="138"/>
      <c r="AY828" s="138"/>
      <c r="AZ828" s="138"/>
      <c r="BA828" s="138"/>
      <c r="BB828" s="138"/>
      <c r="BC828" s="138"/>
      <c r="BD828" s="138"/>
      <c r="BE828" s="138"/>
      <c r="BF828" s="138"/>
      <c r="BG828" s="138"/>
      <c r="BH828" s="138"/>
      <c r="BI828" s="138"/>
      <c r="BJ828" s="138"/>
      <c r="BK828" s="138"/>
      <c r="BL828" s="138"/>
      <c r="BM828" s="7"/>
    </row>
    <row r="829" spans="1:66" ht="20.100000000000001" customHeight="1" x14ac:dyDescent="0.25">
      <c r="A829" s="39"/>
      <c r="B829" s="65" t="s">
        <v>100</v>
      </c>
      <c r="C829" s="138"/>
      <c r="D829" s="63">
        <f>+D826+1</f>
        <v>274</v>
      </c>
      <c r="E829" s="63">
        <v>7</v>
      </c>
      <c r="F829" s="63">
        <v>22</v>
      </c>
      <c r="G829" s="62" t="s">
        <v>288</v>
      </c>
      <c r="H829" s="125">
        <v>1</v>
      </c>
      <c r="I829" s="64" t="s">
        <v>53</v>
      </c>
      <c r="J829" s="64" t="s">
        <v>111</v>
      </c>
      <c r="K829" s="64" t="s">
        <v>134</v>
      </c>
      <c r="L829" s="65" t="s">
        <v>478</v>
      </c>
      <c r="M829" s="63" t="s">
        <v>296</v>
      </c>
      <c r="N829" s="63" t="s">
        <v>359</v>
      </c>
      <c r="O829" s="63" t="s">
        <v>360</v>
      </c>
      <c r="P829" s="126" t="s">
        <v>12</v>
      </c>
      <c r="Q829" s="74">
        <v>0</v>
      </c>
      <c r="R829" s="74">
        <v>0</v>
      </c>
      <c r="S829" s="74">
        <v>0</v>
      </c>
      <c r="T829" s="74">
        <v>0</v>
      </c>
      <c r="U829" s="74">
        <v>0.5</v>
      </c>
      <c r="V829" s="74">
        <v>0.5</v>
      </c>
      <c r="W829" s="74">
        <v>0</v>
      </c>
      <c r="X829" s="74">
        <v>0</v>
      </c>
      <c r="Y829" s="74">
        <v>0</v>
      </c>
      <c r="Z829" s="74">
        <v>0</v>
      </c>
      <c r="AA829" s="74">
        <v>0</v>
      </c>
      <c r="AB829" s="74">
        <v>0</v>
      </c>
      <c r="AC829" s="295">
        <f>SUM(Q829:AB829)</f>
        <v>1</v>
      </c>
      <c r="AD829" s="294">
        <f t="shared" si="2041"/>
        <v>0</v>
      </c>
      <c r="AE829" s="315">
        <f>SUM($Q$10:R829)</f>
        <v>55220.709583725031</v>
      </c>
      <c r="AF829" s="315">
        <f>SUM($Q$10:S829)</f>
        <v>94111.376271642745</v>
      </c>
      <c r="AG829" s="315" t="e">
        <f>SUM($Q$10:T829)</f>
        <v>#DIV/0!</v>
      </c>
      <c r="AH829" s="315" t="e">
        <f>SUM($Q$10:U829)</f>
        <v>#DIV/0!</v>
      </c>
      <c r="AI829" s="315" t="e">
        <f>SUM($Q$10:V829)</f>
        <v>#DIV/0!</v>
      </c>
      <c r="AJ829" s="315" t="e">
        <f>SUM($Q$10:W829)</f>
        <v>#DIV/0!</v>
      </c>
      <c r="AK829" s="315" t="e">
        <f>SUM($Q$10:X829)</f>
        <v>#DIV/0!</v>
      </c>
      <c r="AL829" s="315" t="e">
        <f>SUM($Q$10:Y829)</f>
        <v>#DIV/0!</v>
      </c>
      <c r="AM829" s="315" t="e">
        <f>SUM($Q$10:Z829)</f>
        <v>#DIV/0!</v>
      </c>
      <c r="AN829" s="315" t="e">
        <f>SUM($Q$10:AA829)</f>
        <v>#DIV/0!</v>
      </c>
      <c r="AO829" s="315" t="e">
        <f>SUM($Q$10:AB829)</f>
        <v>#DIV/0!</v>
      </c>
      <c r="AP829" s="63"/>
      <c r="AQ829" s="63"/>
      <c r="AR829" s="63"/>
      <c r="AS829" s="63"/>
      <c r="AT829" s="63"/>
      <c r="AU829" s="63"/>
      <c r="AV829" s="63"/>
      <c r="AW829" s="63"/>
      <c r="AX829" s="138"/>
      <c r="AY829" s="138"/>
      <c r="AZ829" s="138"/>
      <c r="BA829" s="138"/>
      <c r="BB829" s="138"/>
      <c r="BC829" s="138"/>
      <c r="BD829" s="138"/>
      <c r="BE829" s="138"/>
      <c r="BF829" s="138"/>
      <c r="BG829" s="138"/>
      <c r="BH829" s="138"/>
      <c r="BI829" s="138"/>
      <c r="BJ829" s="138"/>
      <c r="BK829" s="138"/>
      <c r="BL829" s="138"/>
      <c r="BM829" s="7"/>
      <c r="BN829" s="26"/>
    </row>
    <row r="830" spans="1:66" s="52" customFormat="1" ht="20.100000000000001" customHeight="1" x14ac:dyDescent="0.25">
      <c r="A830" s="39"/>
      <c r="B830" s="65"/>
      <c r="C830" s="138"/>
      <c r="D830" s="63"/>
      <c r="E830" s="63"/>
      <c r="F830" s="63"/>
      <c r="G830" s="62" t="s">
        <v>288</v>
      </c>
      <c r="H830" s="125"/>
      <c r="I830" s="64"/>
      <c r="J830" s="64"/>
      <c r="K830" s="64" t="s">
        <v>134</v>
      </c>
      <c r="L830" s="65" t="s">
        <v>602</v>
      </c>
      <c r="M830" s="63" t="s">
        <v>296</v>
      </c>
      <c r="N830" s="63" t="s">
        <v>359</v>
      </c>
      <c r="O830" s="63" t="s">
        <v>360</v>
      </c>
      <c r="P830" s="126" t="s">
        <v>13</v>
      </c>
      <c r="Q830" s="74">
        <v>0</v>
      </c>
      <c r="R830" s="74">
        <v>0</v>
      </c>
      <c r="S830" s="74">
        <v>0</v>
      </c>
      <c r="T830" s="124"/>
      <c r="U830" s="124"/>
      <c r="V830" s="124"/>
      <c r="W830" s="124"/>
      <c r="X830" s="124"/>
      <c r="Y830" s="124"/>
      <c r="Z830" s="367"/>
      <c r="AA830" s="124"/>
      <c r="AB830" s="124"/>
      <c r="AC830" s="295">
        <f>SUM(Q830:AB830)</f>
        <v>0</v>
      </c>
      <c r="AD830" s="294">
        <f t="shared" si="2041"/>
        <v>0</v>
      </c>
      <c r="AE830" s="315">
        <f>SUM($Q$11:R830)</f>
        <v>55220.709583725031</v>
      </c>
      <c r="AF830" s="315">
        <f>SUM($Q$11:S830)</f>
        <v>94111.376271642745</v>
      </c>
      <c r="AG830" s="315" t="e">
        <f>SUM($Q$11:T830)</f>
        <v>#DIV/0!</v>
      </c>
      <c r="AH830" s="315" t="e">
        <f>SUM($Q$11:U830)</f>
        <v>#DIV/0!</v>
      </c>
      <c r="AI830" s="315" t="e">
        <f>SUM($Q$11:V830)</f>
        <v>#DIV/0!</v>
      </c>
      <c r="AJ830" s="315" t="e">
        <f>SUM($Q$11:W830)</f>
        <v>#DIV/0!</v>
      </c>
      <c r="AK830" s="315" t="e">
        <f>SUM($Q$11:X830)</f>
        <v>#DIV/0!</v>
      </c>
      <c r="AL830" s="315" t="e">
        <f>SUM($Q$11:Y830)</f>
        <v>#DIV/0!</v>
      </c>
      <c r="AM830" s="315" t="e">
        <f>SUM($Q$11:Z830)</f>
        <v>#DIV/0!</v>
      </c>
      <c r="AN830" s="315" t="e">
        <f>SUM($Q$11:AA830)</f>
        <v>#DIV/0!</v>
      </c>
      <c r="AO830" s="315" t="e">
        <f>SUM($Q$11:AB830)</f>
        <v>#DIV/0!</v>
      </c>
      <c r="AP830" s="63" t="s">
        <v>915</v>
      </c>
      <c r="AQ830" s="74" t="s">
        <v>888</v>
      </c>
      <c r="AR830" s="63" t="s">
        <v>915</v>
      </c>
      <c r="AS830" s="74" t="s">
        <v>888</v>
      </c>
      <c r="AT830" s="63" t="s">
        <v>915</v>
      </c>
      <c r="AU830" s="74" t="s">
        <v>888</v>
      </c>
      <c r="AV830" s="63"/>
      <c r="AW830" s="63"/>
      <c r="AX830" s="138"/>
      <c r="AY830" s="138"/>
      <c r="AZ830" s="138"/>
      <c r="BA830" s="138"/>
      <c r="BB830" s="138"/>
      <c r="BC830" s="138"/>
      <c r="BD830" s="138"/>
      <c r="BE830" s="138"/>
      <c r="BF830" s="138"/>
      <c r="BG830" s="138"/>
      <c r="BH830" s="138"/>
      <c r="BI830" s="138"/>
      <c r="BJ830" s="138"/>
      <c r="BK830" s="138"/>
      <c r="BL830" s="138"/>
      <c r="BM830" s="7"/>
    </row>
    <row r="831" spans="1:66" s="52" customFormat="1" ht="20.100000000000001" customHeight="1" x14ac:dyDescent="0.25">
      <c r="A831" s="39"/>
      <c r="B831" s="65"/>
      <c r="C831" s="138"/>
      <c r="D831" s="63"/>
      <c r="E831" s="63"/>
      <c r="F831" s="63"/>
      <c r="G831" s="62" t="s">
        <v>288</v>
      </c>
      <c r="H831" s="125"/>
      <c r="I831" s="64"/>
      <c r="J831" s="64"/>
      <c r="K831" s="64" t="s">
        <v>134</v>
      </c>
      <c r="L831" s="65" t="s">
        <v>603</v>
      </c>
      <c r="M831" s="63" t="s">
        <v>296</v>
      </c>
      <c r="N831" s="63" t="s">
        <v>359</v>
      </c>
      <c r="O831" s="63" t="s">
        <v>360</v>
      </c>
      <c r="P831" s="126" t="s">
        <v>14</v>
      </c>
      <c r="Q831" s="278">
        <v>0</v>
      </c>
      <c r="R831" s="278">
        <v>0</v>
      </c>
      <c r="S831" s="278">
        <v>0</v>
      </c>
      <c r="T831" s="278" t="e">
        <f t="shared" ref="T831:AB831" si="2049">+T830/T829</f>
        <v>#DIV/0!</v>
      </c>
      <c r="U831" s="278">
        <f t="shared" si="2049"/>
        <v>0</v>
      </c>
      <c r="V831" s="278">
        <f t="shared" si="2049"/>
        <v>0</v>
      </c>
      <c r="W831" s="278" t="e">
        <f t="shared" si="2049"/>
        <v>#DIV/0!</v>
      </c>
      <c r="X831" s="278" t="e">
        <f t="shared" si="2049"/>
        <v>#DIV/0!</v>
      </c>
      <c r="Y831" s="278" t="e">
        <f t="shared" si="2049"/>
        <v>#DIV/0!</v>
      </c>
      <c r="Z831" s="278" t="e">
        <f t="shared" si="2049"/>
        <v>#DIV/0!</v>
      </c>
      <c r="AA831" s="278" t="e">
        <f t="shared" si="2049"/>
        <v>#DIV/0!</v>
      </c>
      <c r="AB831" s="278" t="e">
        <f t="shared" si="2049"/>
        <v>#DIV/0!</v>
      </c>
      <c r="AC831" s="278">
        <f>+AC830/AC829</f>
        <v>0</v>
      </c>
      <c r="AD831" s="294">
        <f t="shared" si="2041"/>
        <v>0</v>
      </c>
      <c r="AE831" s="315">
        <f>SUM($Q$10:R831)</f>
        <v>55220.709583725031</v>
      </c>
      <c r="AF831" s="315">
        <f>SUM($Q$10:S831)</f>
        <v>94111.376271642745</v>
      </c>
      <c r="AG831" s="315" t="e">
        <f>SUM($Q$10:T831)</f>
        <v>#DIV/0!</v>
      </c>
      <c r="AH831" s="315" t="e">
        <f>SUM($Q$10:U831)</f>
        <v>#DIV/0!</v>
      </c>
      <c r="AI831" s="315" t="e">
        <f>SUM($Q$10:V831)</f>
        <v>#DIV/0!</v>
      </c>
      <c r="AJ831" s="315" t="e">
        <f>SUM($Q$10:W831)</f>
        <v>#DIV/0!</v>
      </c>
      <c r="AK831" s="315" t="e">
        <f>SUM($Q$10:X831)</f>
        <v>#DIV/0!</v>
      </c>
      <c r="AL831" s="315" t="e">
        <f>SUM($Q$10:Y831)</f>
        <v>#DIV/0!</v>
      </c>
      <c r="AM831" s="315" t="e">
        <f>SUM($Q$10:Z831)</f>
        <v>#DIV/0!</v>
      </c>
      <c r="AN831" s="315" t="e">
        <f>SUM($Q$10:AA831)</f>
        <v>#DIV/0!</v>
      </c>
      <c r="AO831" s="315" t="e">
        <f>SUM($Q$10:AB831)</f>
        <v>#DIV/0!</v>
      </c>
      <c r="AP831" s="63"/>
      <c r="AQ831" s="63"/>
      <c r="AR831" s="63"/>
      <c r="AS831" s="63"/>
      <c r="AT831" s="63"/>
      <c r="AU831" s="63"/>
      <c r="AV831" s="63"/>
      <c r="AW831" s="63"/>
      <c r="AX831" s="138"/>
      <c r="AY831" s="138"/>
      <c r="AZ831" s="138"/>
      <c r="BA831" s="138"/>
      <c r="BB831" s="138"/>
      <c r="BC831" s="138"/>
      <c r="BD831" s="138"/>
      <c r="BE831" s="138"/>
      <c r="BF831" s="138"/>
      <c r="BG831" s="138"/>
      <c r="BH831" s="138"/>
      <c r="BI831" s="138"/>
      <c r="BJ831" s="138"/>
      <c r="BK831" s="138"/>
      <c r="BL831" s="138"/>
      <c r="BM831" s="7"/>
    </row>
    <row r="832" spans="1:66" ht="20.100000000000001" customHeight="1" x14ac:dyDescent="0.25">
      <c r="A832" s="39"/>
      <c r="B832" s="65" t="s">
        <v>100</v>
      </c>
      <c r="C832" s="138"/>
      <c r="D832" s="63">
        <f>+D829+1</f>
        <v>275</v>
      </c>
      <c r="E832" s="63">
        <v>8</v>
      </c>
      <c r="F832" s="63">
        <v>24</v>
      </c>
      <c r="G832" s="62" t="s">
        <v>288</v>
      </c>
      <c r="H832" s="125">
        <v>1</v>
      </c>
      <c r="I832" s="64" t="s">
        <v>53</v>
      </c>
      <c r="J832" s="64" t="s">
        <v>111</v>
      </c>
      <c r="K832" s="64" t="s">
        <v>134</v>
      </c>
      <c r="L832" s="65" t="s">
        <v>478</v>
      </c>
      <c r="M832" s="63" t="s">
        <v>294</v>
      </c>
      <c r="N832" s="63" t="s">
        <v>361</v>
      </c>
      <c r="O832" s="63" t="s">
        <v>362</v>
      </c>
      <c r="P832" s="126" t="s">
        <v>12</v>
      </c>
      <c r="Q832" s="262">
        <v>0</v>
      </c>
      <c r="R832" s="262">
        <v>0</v>
      </c>
      <c r="S832" s="72">
        <v>0</v>
      </c>
      <c r="T832" s="72">
        <v>0</v>
      </c>
      <c r="U832" s="72">
        <v>1</v>
      </c>
      <c r="V832" s="72">
        <v>0</v>
      </c>
      <c r="W832" s="72">
        <v>0</v>
      </c>
      <c r="X832" s="72">
        <v>0</v>
      </c>
      <c r="Y832" s="72">
        <v>0</v>
      </c>
      <c r="Z832" s="372">
        <v>0</v>
      </c>
      <c r="AA832" s="72">
        <v>0</v>
      </c>
      <c r="AB832" s="72">
        <v>0</v>
      </c>
      <c r="AC832" s="72">
        <f>SUM(Q832:AB832)</f>
        <v>1</v>
      </c>
      <c r="AD832" s="294">
        <f t="shared" si="2041"/>
        <v>0</v>
      </c>
      <c r="AE832" s="315">
        <f>SUM($Q$10:R832)</f>
        <v>55220.709583725031</v>
      </c>
      <c r="AF832" s="315">
        <f>SUM($Q$10:S832)</f>
        <v>94111.376271642745</v>
      </c>
      <c r="AG832" s="315" t="e">
        <f>SUM($Q$10:T832)</f>
        <v>#DIV/0!</v>
      </c>
      <c r="AH832" s="315" t="e">
        <f>SUM($Q$10:U832)</f>
        <v>#DIV/0!</v>
      </c>
      <c r="AI832" s="315" t="e">
        <f>SUM($Q$10:V832)</f>
        <v>#DIV/0!</v>
      </c>
      <c r="AJ832" s="315" t="e">
        <f>SUM($Q$10:W832)</f>
        <v>#DIV/0!</v>
      </c>
      <c r="AK832" s="315" t="e">
        <f>SUM($Q$10:X832)</f>
        <v>#DIV/0!</v>
      </c>
      <c r="AL832" s="315" t="e">
        <f>SUM($Q$10:Y832)</f>
        <v>#DIV/0!</v>
      </c>
      <c r="AM832" s="315" t="e">
        <f>SUM($Q$10:Z832)</f>
        <v>#DIV/0!</v>
      </c>
      <c r="AN832" s="315" t="e">
        <f>SUM($Q$10:AA832)</f>
        <v>#DIV/0!</v>
      </c>
      <c r="AO832" s="315" t="e">
        <f>SUM($Q$10:AB832)</f>
        <v>#DIV/0!</v>
      </c>
      <c r="AP832" s="63"/>
      <c r="AQ832" s="63"/>
      <c r="AR832" s="63"/>
      <c r="AS832" s="63"/>
      <c r="AT832" s="63"/>
      <c r="AU832" s="63"/>
      <c r="AV832" s="63"/>
      <c r="AW832" s="63"/>
      <c r="AX832" s="138"/>
      <c r="AY832" s="138"/>
      <c r="AZ832" s="138"/>
      <c r="BA832" s="138"/>
      <c r="BB832" s="138"/>
      <c r="BC832" s="138"/>
      <c r="BD832" s="138"/>
      <c r="BE832" s="138"/>
      <c r="BF832" s="138"/>
      <c r="BG832" s="138"/>
      <c r="BH832" s="138"/>
      <c r="BI832" s="138"/>
      <c r="BJ832" s="138"/>
      <c r="BK832" s="138"/>
      <c r="BL832" s="138"/>
      <c r="BM832" s="7"/>
      <c r="BN832" s="26"/>
    </row>
    <row r="833" spans="1:66" s="52" customFormat="1" ht="20.100000000000001" customHeight="1" x14ac:dyDescent="0.25">
      <c r="A833" s="39"/>
      <c r="B833" s="65"/>
      <c r="C833" s="138"/>
      <c r="D833" s="63"/>
      <c r="E833" s="63"/>
      <c r="F833" s="63"/>
      <c r="G833" s="62" t="s">
        <v>288</v>
      </c>
      <c r="H833" s="125"/>
      <c r="I833" s="64"/>
      <c r="J833" s="64"/>
      <c r="K833" s="64" t="s">
        <v>134</v>
      </c>
      <c r="L833" s="65" t="s">
        <v>602</v>
      </c>
      <c r="M833" s="63" t="s">
        <v>294</v>
      </c>
      <c r="N833" s="63" t="s">
        <v>361</v>
      </c>
      <c r="O833" s="63" t="s">
        <v>362</v>
      </c>
      <c r="P833" s="126" t="s">
        <v>13</v>
      </c>
      <c r="Q833" s="262">
        <v>0</v>
      </c>
      <c r="R833" s="262">
        <v>0</v>
      </c>
      <c r="S833" s="124">
        <v>0</v>
      </c>
      <c r="T833" s="124"/>
      <c r="U833" s="124"/>
      <c r="V833" s="124"/>
      <c r="W833" s="124"/>
      <c r="X833" s="124"/>
      <c r="Y833" s="124"/>
      <c r="Z833" s="367"/>
      <c r="AA833" s="124"/>
      <c r="AB833" s="124"/>
      <c r="AC833" s="72">
        <f>SUM(Q833:AB833)</f>
        <v>0</v>
      </c>
      <c r="AD833" s="294">
        <f t="shared" si="2041"/>
        <v>0</v>
      </c>
      <c r="AE833" s="315">
        <f>SUM($Q$11:R833)</f>
        <v>55220.709583725031</v>
      </c>
      <c r="AF833" s="315">
        <f>SUM($Q$11:S833)</f>
        <v>94111.376271642745</v>
      </c>
      <c r="AG833" s="315" t="e">
        <f>SUM($Q$11:T833)</f>
        <v>#DIV/0!</v>
      </c>
      <c r="AH833" s="315" t="e">
        <f>SUM($Q$11:U833)</f>
        <v>#DIV/0!</v>
      </c>
      <c r="AI833" s="315" t="e">
        <f>SUM($Q$11:V833)</f>
        <v>#DIV/0!</v>
      </c>
      <c r="AJ833" s="315" t="e">
        <f>SUM($Q$11:W833)</f>
        <v>#DIV/0!</v>
      </c>
      <c r="AK833" s="315" t="e">
        <f>SUM($Q$11:X833)</f>
        <v>#DIV/0!</v>
      </c>
      <c r="AL833" s="315" t="e">
        <f>SUM($Q$11:Y833)</f>
        <v>#DIV/0!</v>
      </c>
      <c r="AM833" s="315" t="e">
        <f>SUM($Q$11:Z833)</f>
        <v>#DIV/0!</v>
      </c>
      <c r="AN833" s="315" t="e">
        <f>SUM($Q$11:AA833)</f>
        <v>#DIV/0!</v>
      </c>
      <c r="AO833" s="315" t="e">
        <f>SUM($Q$11:AB833)</f>
        <v>#DIV/0!</v>
      </c>
      <c r="AP833" s="63"/>
      <c r="AQ833" s="63"/>
      <c r="AR833" s="63"/>
      <c r="AS833" s="63"/>
      <c r="AT833" s="63"/>
      <c r="AU833" s="63"/>
      <c r="AV833" s="63"/>
      <c r="AW833" s="63"/>
      <c r="AX833" s="138"/>
      <c r="AY833" s="138"/>
      <c r="AZ833" s="138"/>
      <c r="BA833" s="138"/>
      <c r="BB833" s="138"/>
      <c r="BC833" s="138"/>
      <c r="BD833" s="138"/>
      <c r="BE833" s="138"/>
      <c r="BF833" s="138"/>
      <c r="BG833" s="138"/>
      <c r="BH833" s="138"/>
      <c r="BI833" s="138"/>
      <c r="BJ833" s="138"/>
      <c r="BK833" s="138"/>
      <c r="BL833" s="138"/>
      <c r="BM833" s="7"/>
    </row>
    <row r="834" spans="1:66" s="52" customFormat="1" ht="20.100000000000001" customHeight="1" x14ac:dyDescent="0.25">
      <c r="A834" s="39"/>
      <c r="B834" s="65"/>
      <c r="C834" s="138"/>
      <c r="D834" s="63"/>
      <c r="E834" s="63"/>
      <c r="F834" s="63"/>
      <c r="G834" s="62" t="s">
        <v>288</v>
      </c>
      <c r="H834" s="125"/>
      <c r="I834" s="64"/>
      <c r="J834" s="64"/>
      <c r="K834" s="64" t="s">
        <v>134</v>
      </c>
      <c r="L834" s="65" t="s">
        <v>603</v>
      </c>
      <c r="M834" s="63" t="s">
        <v>294</v>
      </c>
      <c r="N834" s="63" t="s">
        <v>361</v>
      </c>
      <c r="O834" s="63" t="s">
        <v>362</v>
      </c>
      <c r="P834" s="126" t="s">
        <v>14</v>
      </c>
      <c r="Q834" s="278">
        <v>0</v>
      </c>
      <c r="R834" s="278">
        <v>0</v>
      </c>
      <c r="S834" s="278">
        <v>0</v>
      </c>
      <c r="T834" s="278" t="e">
        <f t="shared" ref="T834:AB834" si="2050">+T833/T832</f>
        <v>#DIV/0!</v>
      </c>
      <c r="U834" s="278">
        <f t="shared" si="2050"/>
        <v>0</v>
      </c>
      <c r="V834" s="278" t="e">
        <f t="shared" si="2050"/>
        <v>#DIV/0!</v>
      </c>
      <c r="W834" s="278" t="e">
        <f t="shared" si="2050"/>
        <v>#DIV/0!</v>
      </c>
      <c r="X834" s="278" t="e">
        <f t="shared" si="2050"/>
        <v>#DIV/0!</v>
      </c>
      <c r="Y834" s="278" t="e">
        <f t="shared" si="2050"/>
        <v>#DIV/0!</v>
      </c>
      <c r="Z834" s="278" t="e">
        <f t="shared" si="2050"/>
        <v>#DIV/0!</v>
      </c>
      <c r="AA834" s="278" t="e">
        <f t="shared" si="2050"/>
        <v>#DIV/0!</v>
      </c>
      <c r="AB834" s="278" t="e">
        <f t="shared" si="2050"/>
        <v>#DIV/0!</v>
      </c>
      <c r="AC834" s="278">
        <f>+AC833/AC832</f>
        <v>0</v>
      </c>
      <c r="AD834" s="294">
        <f t="shared" si="2041"/>
        <v>0</v>
      </c>
      <c r="AE834" s="315">
        <f>SUM($Q$10:R834)</f>
        <v>55220.709583725031</v>
      </c>
      <c r="AF834" s="315">
        <f>SUM($Q$10:S834)</f>
        <v>94111.376271642745</v>
      </c>
      <c r="AG834" s="315" t="e">
        <f>SUM($Q$10:T834)</f>
        <v>#DIV/0!</v>
      </c>
      <c r="AH834" s="315" t="e">
        <f>SUM($Q$10:U834)</f>
        <v>#DIV/0!</v>
      </c>
      <c r="AI834" s="315" t="e">
        <f>SUM($Q$10:V834)</f>
        <v>#DIV/0!</v>
      </c>
      <c r="AJ834" s="315" t="e">
        <f>SUM($Q$10:W834)</f>
        <v>#DIV/0!</v>
      </c>
      <c r="AK834" s="315" t="e">
        <f>SUM($Q$10:X834)</f>
        <v>#DIV/0!</v>
      </c>
      <c r="AL834" s="315" t="e">
        <f>SUM($Q$10:Y834)</f>
        <v>#DIV/0!</v>
      </c>
      <c r="AM834" s="315" t="e">
        <f>SUM($Q$10:Z834)</f>
        <v>#DIV/0!</v>
      </c>
      <c r="AN834" s="315" t="e">
        <f>SUM($Q$10:AA834)</f>
        <v>#DIV/0!</v>
      </c>
      <c r="AO834" s="315" t="e">
        <f>SUM($Q$10:AB834)</f>
        <v>#DIV/0!</v>
      </c>
      <c r="AP834" s="63"/>
      <c r="AQ834" s="63"/>
      <c r="AR834" s="63"/>
      <c r="AS834" s="63"/>
      <c r="AT834" s="63"/>
      <c r="AU834" s="63"/>
      <c r="AV834" s="63"/>
      <c r="AW834" s="63"/>
      <c r="AX834" s="138"/>
      <c r="AY834" s="138"/>
      <c r="AZ834" s="138"/>
      <c r="BA834" s="138"/>
      <c r="BB834" s="138"/>
      <c r="BC834" s="138"/>
      <c r="BD834" s="138"/>
      <c r="BE834" s="138"/>
      <c r="BF834" s="138"/>
      <c r="BG834" s="138"/>
      <c r="BH834" s="138"/>
      <c r="BI834" s="138"/>
      <c r="BJ834" s="138"/>
      <c r="BK834" s="138"/>
      <c r="BL834" s="138"/>
      <c r="BM834" s="7"/>
    </row>
    <row r="835" spans="1:66" ht="20.100000000000001" customHeight="1" x14ac:dyDescent="0.25">
      <c r="A835" s="39"/>
      <c r="B835" s="65" t="s">
        <v>100</v>
      </c>
      <c r="C835" s="138"/>
      <c r="D835" s="63">
        <f>+D832+1</f>
        <v>276</v>
      </c>
      <c r="E835" s="63">
        <v>9</v>
      </c>
      <c r="F835" s="63">
        <v>21</v>
      </c>
      <c r="G835" s="62" t="s">
        <v>288</v>
      </c>
      <c r="H835" s="125">
        <v>1</v>
      </c>
      <c r="I835" s="64" t="s">
        <v>53</v>
      </c>
      <c r="J835" s="64" t="s">
        <v>111</v>
      </c>
      <c r="K835" s="64" t="s">
        <v>134</v>
      </c>
      <c r="L835" s="65" t="s">
        <v>478</v>
      </c>
      <c r="M835" s="63" t="s">
        <v>295</v>
      </c>
      <c r="N835" s="63" t="s">
        <v>363</v>
      </c>
      <c r="O835" s="63" t="s">
        <v>364</v>
      </c>
      <c r="P835" s="126" t="s">
        <v>12</v>
      </c>
      <c r="Q835" s="262">
        <v>2</v>
      </c>
      <c r="R835" s="262">
        <v>0</v>
      </c>
      <c r="S835" s="262">
        <v>0</v>
      </c>
      <c r="T835" s="124"/>
      <c r="U835" s="124"/>
      <c r="V835" s="124"/>
      <c r="W835" s="124"/>
      <c r="X835" s="124"/>
      <c r="Y835" s="124"/>
      <c r="Z835" s="367"/>
      <c r="AA835" s="124"/>
      <c r="AB835" s="124"/>
      <c r="AC835" s="262">
        <f>SUM(Q835:AB835)</f>
        <v>2</v>
      </c>
      <c r="AD835" s="294">
        <f t="shared" si="2041"/>
        <v>2</v>
      </c>
      <c r="AE835" s="315">
        <f>SUM($Q$10:R835)</f>
        <v>55222.709583725031</v>
      </c>
      <c r="AF835" s="315">
        <f>SUM($Q$10:S835)</f>
        <v>94113.376271642745</v>
      </c>
      <c r="AG835" s="315" t="e">
        <f>SUM($Q$10:T835)</f>
        <v>#DIV/0!</v>
      </c>
      <c r="AH835" s="315" t="e">
        <f>SUM($Q$10:U835)</f>
        <v>#DIV/0!</v>
      </c>
      <c r="AI835" s="315" t="e">
        <f>SUM($Q$10:V835)</f>
        <v>#DIV/0!</v>
      </c>
      <c r="AJ835" s="315" t="e">
        <f>SUM($Q$10:W835)</f>
        <v>#DIV/0!</v>
      </c>
      <c r="AK835" s="315" t="e">
        <f>SUM($Q$10:X835)</f>
        <v>#DIV/0!</v>
      </c>
      <c r="AL835" s="315" t="e">
        <f>SUM($Q$10:Y835)</f>
        <v>#DIV/0!</v>
      </c>
      <c r="AM835" s="315" t="e">
        <f>SUM($Q$10:Z835)</f>
        <v>#DIV/0!</v>
      </c>
      <c r="AN835" s="315" t="e">
        <f>SUM($Q$10:AA835)</f>
        <v>#DIV/0!</v>
      </c>
      <c r="AO835" s="315" t="e">
        <f>SUM($Q$10:AB835)</f>
        <v>#DIV/0!</v>
      </c>
      <c r="AP835" s="63"/>
      <c r="AQ835" s="63"/>
      <c r="AR835" s="63"/>
      <c r="AS835" s="63"/>
      <c r="AT835" s="63"/>
      <c r="AU835" s="63"/>
      <c r="AV835" s="63"/>
      <c r="AW835" s="63"/>
      <c r="AX835" s="138"/>
      <c r="AY835" s="138"/>
      <c r="AZ835" s="138"/>
      <c r="BA835" s="138"/>
      <c r="BB835" s="138"/>
      <c r="BC835" s="138"/>
      <c r="BD835" s="138"/>
      <c r="BE835" s="138"/>
      <c r="BF835" s="138"/>
      <c r="BG835" s="138"/>
      <c r="BH835" s="138"/>
      <c r="BI835" s="138"/>
      <c r="BJ835" s="138"/>
      <c r="BK835" s="138"/>
      <c r="BL835" s="138"/>
      <c r="BM835" s="7"/>
      <c r="BN835" s="26"/>
    </row>
    <row r="836" spans="1:66" s="52" customFormat="1" ht="20.100000000000001" customHeight="1" x14ac:dyDescent="0.25">
      <c r="A836" s="39"/>
      <c r="B836" s="65"/>
      <c r="C836" s="138"/>
      <c r="D836" s="63"/>
      <c r="E836" s="63"/>
      <c r="F836" s="63"/>
      <c r="G836" s="62" t="s">
        <v>288</v>
      </c>
      <c r="H836" s="125"/>
      <c r="I836" s="64"/>
      <c r="J836" s="64"/>
      <c r="K836" s="64" t="s">
        <v>134</v>
      </c>
      <c r="L836" s="65" t="s">
        <v>602</v>
      </c>
      <c r="M836" s="63" t="s">
        <v>295</v>
      </c>
      <c r="N836" s="63" t="s">
        <v>363</v>
      </c>
      <c r="O836" s="63" t="s">
        <v>364</v>
      </c>
      <c r="P836" s="126" t="s">
        <v>13</v>
      </c>
      <c r="Q836" s="262">
        <v>2</v>
      </c>
      <c r="R836" s="262">
        <v>0</v>
      </c>
      <c r="S836" s="262">
        <v>0</v>
      </c>
      <c r="T836" s="124"/>
      <c r="U836" s="124"/>
      <c r="V836" s="124"/>
      <c r="W836" s="124"/>
      <c r="X836" s="124"/>
      <c r="Y836" s="124"/>
      <c r="Z836" s="367"/>
      <c r="AA836" s="124"/>
      <c r="AB836" s="124"/>
      <c r="AC836" s="262">
        <f>SUM(Q836:AB836)</f>
        <v>2</v>
      </c>
      <c r="AD836" s="294">
        <f t="shared" si="2041"/>
        <v>2</v>
      </c>
      <c r="AE836" s="315">
        <f>SUM($Q$11:R836)</f>
        <v>55224.709583725031</v>
      </c>
      <c r="AF836" s="315">
        <f>SUM($Q$11:S836)</f>
        <v>94115.376271642745</v>
      </c>
      <c r="AG836" s="315" t="e">
        <f>SUM($Q$11:T836)</f>
        <v>#DIV/0!</v>
      </c>
      <c r="AH836" s="315" t="e">
        <f>SUM($Q$11:U836)</f>
        <v>#DIV/0!</v>
      </c>
      <c r="AI836" s="315" t="e">
        <f>SUM($Q$11:V836)</f>
        <v>#DIV/0!</v>
      </c>
      <c r="AJ836" s="315" t="e">
        <f>SUM($Q$11:W836)</f>
        <v>#DIV/0!</v>
      </c>
      <c r="AK836" s="315" t="e">
        <f>SUM($Q$11:X836)</f>
        <v>#DIV/0!</v>
      </c>
      <c r="AL836" s="315" t="e">
        <f>SUM($Q$11:Y836)</f>
        <v>#DIV/0!</v>
      </c>
      <c r="AM836" s="315" t="e">
        <f>SUM($Q$11:Z836)</f>
        <v>#DIV/0!</v>
      </c>
      <c r="AN836" s="315" t="e">
        <f>SUM($Q$11:AA836)</f>
        <v>#DIV/0!</v>
      </c>
      <c r="AO836" s="315" t="e">
        <f>SUM($Q$11:AB836)</f>
        <v>#DIV/0!</v>
      </c>
      <c r="AP836" s="63"/>
      <c r="AQ836" s="63"/>
      <c r="AR836" s="63"/>
      <c r="AS836" s="63"/>
      <c r="AT836" s="63"/>
      <c r="AU836" s="63"/>
      <c r="AV836" s="63"/>
      <c r="AW836" s="63"/>
      <c r="AX836" s="138"/>
      <c r="AY836" s="138"/>
      <c r="AZ836" s="138"/>
      <c r="BA836" s="138"/>
      <c r="BB836" s="138"/>
      <c r="BC836" s="138"/>
      <c r="BD836" s="138"/>
      <c r="BE836" s="138"/>
      <c r="BF836" s="138"/>
      <c r="BG836" s="138"/>
      <c r="BH836" s="138"/>
      <c r="BI836" s="138"/>
      <c r="BJ836" s="138"/>
      <c r="BK836" s="138"/>
      <c r="BL836" s="138"/>
      <c r="BM836" s="7"/>
    </row>
    <row r="837" spans="1:66" s="52" customFormat="1" ht="20.100000000000001" customHeight="1" x14ac:dyDescent="0.25">
      <c r="A837" s="39"/>
      <c r="B837" s="65"/>
      <c r="C837" s="138"/>
      <c r="D837" s="63"/>
      <c r="E837" s="63"/>
      <c r="F837" s="63"/>
      <c r="G837" s="62" t="s">
        <v>288</v>
      </c>
      <c r="H837" s="125"/>
      <c r="I837" s="64"/>
      <c r="J837" s="64"/>
      <c r="K837" s="64" t="s">
        <v>134</v>
      </c>
      <c r="L837" s="65" t="s">
        <v>603</v>
      </c>
      <c r="M837" s="63" t="s">
        <v>295</v>
      </c>
      <c r="N837" s="63" t="s">
        <v>363</v>
      </c>
      <c r="O837" s="63" t="s">
        <v>364</v>
      </c>
      <c r="P837" s="126" t="s">
        <v>14</v>
      </c>
      <c r="Q837" s="278">
        <f t="shared" ref="Q837:AB837" si="2051">+Q836/Q835</f>
        <v>1</v>
      </c>
      <c r="R837" s="278">
        <v>0</v>
      </c>
      <c r="S837" s="278">
        <v>0</v>
      </c>
      <c r="T837" s="278" t="e">
        <f t="shared" si="2051"/>
        <v>#DIV/0!</v>
      </c>
      <c r="U837" s="278" t="e">
        <f t="shared" si="2051"/>
        <v>#DIV/0!</v>
      </c>
      <c r="V837" s="278" t="e">
        <f t="shared" si="2051"/>
        <v>#DIV/0!</v>
      </c>
      <c r="W837" s="278" t="e">
        <f t="shared" si="2051"/>
        <v>#DIV/0!</v>
      </c>
      <c r="X837" s="278" t="e">
        <f t="shared" si="2051"/>
        <v>#DIV/0!</v>
      </c>
      <c r="Y837" s="278" t="e">
        <f t="shared" si="2051"/>
        <v>#DIV/0!</v>
      </c>
      <c r="Z837" s="278" t="e">
        <f t="shared" si="2051"/>
        <v>#DIV/0!</v>
      </c>
      <c r="AA837" s="278" t="e">
        <f t="shared" si="2051"/>
        <v>#DIV/0!</v>
      </c>
      <c r="AB837" s="278" t="e">
        <f t="shared" si="2051"/>
        <v>#DIV/0!</v>
      </c>
      <c r="AC837" s="278">
        <f>+AC836/AC835</f>
        <v>1</v>
      </c>
      <c r="AD837" s="294">
        <f t="shared" si="2041"/>
        <v>1</v>
      </c>
      <c r="AE837" s="315">
        <f>SUM($Q$10:R837)</f>
        <v>55225.709583725031</v>
      </c>
      <c r="AF837" s="315">
        <f>SUM($Q$10:S837)</f>
        <v>94116.376271642745</v>
      </c>
      <c r="AG837" s="315" t="e">
        <f>SUM($Q$10:T837)</f>
        <v>#DIV/0!</v>
      </c>
      <c r="AH837" s="315" t="e">
        <f>SUM($Q$10:U837)</f>
        <v>#DIV/0!</v>
      </c>
      <c r="AI837" s="315" t="e">
        <f>SUM($Q$10:V837)</f>
        <v>#DIV/0!</v>
      </c>
      <c r="AJ837" s="315" t="e">
        <f>SUM($Q$10:W837)</f>
        <v>#DIV/0!</v>
      </c>
      <c r="AK837" s="315" t="e">
        <f>SUM($Q$10:X837)</f>
        <v>#DIV/0!</v>
      </c>
      <c r="AL837" s="315" t="e">
        <f>SUM($Q$10:Y837)</f>
        <v>#DIV/0!</v>
      </c>
      <c r="AM837" s="315" t="e">
        <f>SUM($Q$10:Z837)</f>
        <v>#DIV/0!</v>
      </c>
      <c r="AN837" s="315" t="e">
        <f>SUM($Q$10:AA837)</f>
        <v>#DIV/0!</v>
      </c>
      <c r="AO837" s="315" t="e">
        <f>SUM($Q$10:AB837)</f>
        <v>#DIV/0!</v>
      </c>
      <c r="AP837" s="63"/>
      <c r="AQ837" s="63"/>
      <c r="AR837" s="63"/>
      <c r="AS837" s="63"/>
      <c r="AT837" s="63"/>
      <c r="AU837" s="63"/>
      <c r="AV837" s="63"/>
      <c r="AW837" s="63"/>
      <c r="AX837" s="138"/>
      <c r="AY837" s="138"/>
      <c r="AZ837" s="138"/>
      <c r="BA837" s="138"/>
      <c r="BB837" s="138"/>
      <c r="BC837" s="138"/>
      <c r="BD837" s="138"/>
      <c r="BE837" s="138"/>
      <c r="BF837" s="138"/>
      <c r="BG837" s="138"/>
      <c r="BH837" s="138"/>
      <c r="BI837" s="138"/>
      <c r="BJ837" s="138"/>
      <c r="BK837" s="138"/>
      <c r="BL837" s="138"/>
      <c r="BM837" s="7"/>
      <c r="BN837" s="52">
        <v>46</v>
      </c>
    </row>
    <row r="838" spans="1:66" ht="20.100000000000001" customHeight="1" x14ac:dyDescent="0.25">
      <c r="A838" s="39"/>
      <c r="B838" s="65" t="s">
        <v>100</v>
      </c>
      <c r="C838" s="138"/>
      <c r="D838" s="63">
        <f>+D835+1</f>
        <v>277</v>
      </c>
      <c r="E838" s="63">
        <v>10</v>
      </c>
      <c r="F838" s="63">
        <v>31</v>
      </c>
      <c r="G838" s="62" t="s">
        <v>289</v>
      </c>
      <c r="H838" s="125">
        <v>1</v>
      </c>
      <c r="I838" s="64" t="s">
        <v>53</v>
      </c>
      <c r="J838" s="64" t="s">
        <v>111</v>
      </c>
      <c r="K838" s="64" t="s">
        <v>134</v>
      </c>
      <c r="L838" s="65" t="s">
        <v>1195</v>
      </c>
      <c r="M838" s="63" t="s">
        <v>300</v>
      </c>
      <c r="N838" s="63" t="s">
        <v>336</v>
      </c>
      <c r="O838" s="63" t="s">
        <v>358</v>
      </c>
      <c r="P838" s="126" t="s">
        <v>12</v>
      </c>
      <c r="Q838" s="125">
        <v>0</v>
      </c>
      <c r="R838" s="125">
        <v>0</v>
      </c>
      <c r="S838" s="125">
        <v>0</v>
      </c>
      <c r="T838" s="125">
        <v>0.5</v>
      </c>
      <c r="U838" s="125">
        <v>0.5</v>
      </c>
      <c r="V838" s="125">
        <v>0</v>
      </c>
      <c r="W838" s="125">
        <v>0</v>
      </c>
      <c r="X838" s="125">
        <v>0</v>
      </c>
      <c r="Y838" s="125">
        <v>0</v>
      </c>
      <c r="Z838" s="129">
        <v>0</v>
      </c>
      <c r="AA838" s="125">
        <v>0</v>
      </c>
      <c r="AB838" s="125">
        <v>0</v>
      </c>
      <c r="AC838" s="295">
        <f>SUM(Q838:AB838)</f>
        <v>1</v>
      </c>
      <c r="AD838" s="294">
        <f t="shared" si="2041"/>
        <v>0</v>
      </c>
      <c r="AE838" s="315">
        <f>SUM($Q$10:R838)</f>
        <v>55225.709583725031</v>
      </c>
      <c r="AF838" s="315">
        <f>SUM($Q$10:S838)</f>
        <v>94116.376271642745</v>
      </c>
      <c r="AG838" s="315" t="e">
        <f>SUM($Q$10:T838)</f>
        <v>#DIV/0!</v>
      </c>
      <c r="AH838" s="315" t="e">
        <f>SUM($Q$10:U838)</f>
        <v>#DIV/0!</v>
      </c>
      <c r="AI838" s="315" t="e">
        <f>SUM($Q$10:V838)</f>
        <v>#DIV/0!</v>
      </c>
      <c r="AJ838" s="315" t="e">
        <f>SUM($Q$10:W838)</f>
        <v>#DIV/0!</v>
      </c>
      <c r="AK838" s="315" t="e">
        <f>SUM($Q$10:X838)</f>
        <v>#DIV/0!</v>
      </c>
      <c r="AL838" s="315" t="e">
        <f>SUM($Q$10:Y838)</f>
        <v>#DIV/0!</v>
      </c>
      <c r="AM838" s="315" t="e">
        <f>SUM($Q$10:Z838)</f>
        <v>#DIV/0!</v>
      </c>
      <c r="AN838" s="315" t="e">
        <f>SUM($Q$10:AA838)</f>
        <v>#DIV/0!</v>
      </c>
      <c r="AO838" s="315" t="e">
        <f>SUM($Q$10:AB838)</f>
        <v>#DIV/0!</v>
      </c>
      <c r="AP838" s="63"/>
      <c r="AQ838" s="63"/>
      <c r="AR838" s="63"/>
      <c r="AS838" s="63"/>
      <c r="AT838" s="63"/>
      <c r="AU838" s="63"/>
      <c r="AV838" s="63"/>
      <c r="AW838" s="63"/>
      <c r="AX838" s="138"/>
      <c r="AY838" s="138"/>
      <c r="AZ838" s="138"/>
      <c r="BA838" s="138"/>
      <c r="BB838" s="138"/>
      <c r="BC838" s="138"/>
      <c r="BD838" s="138"/>
      <c r="BE838" s="138"/>
      <c r="BF838" s="138"/>
      <c r="BG838" s="138"/>
      <c r="BH838" s="138"/>
      <c r="BI838" s="138"/>
      <c r="BJ838" s="138"/>
      <c r="BK838" s="138"/>
      <c r="BL838" s="138"/>
      <c r="BM838" s="7"/>
      <c r="BN838" s="26"/>
    </row>
    <row r="839" spans="1:66" s="52" customFormat="1" ht="20.100000000000001" customHeight="1" x14ac:dyDescent="0.25">
      <c r="A839" s="39"/>
      <c r="B839" s="65"/>
      <c r="C839" s="138"/>
      <c r="D839" s="63"/>
      <c r="E839" s="63"/>
      <c r="F839" s="63"/>
      <c r="G839" s="62" t="s">
        <v>289</v>
      </c>
      <c r="H839" s="125"/>
      <c r="I839" s="64"/>
      <c r="J839" s="64"/>
      <c r="K839" s="64" t="s">
        <v>134</v>
      </c>
      <c r="L839" s="65" t="s">
        <v>1195</v>
      </c>
      <c r="M839" s="63" t="s">
        <v>300</v>
      </c>
      <c r="N839" s="63" t="s">
        <v>336</v>
      </c>
      <c r="O839" s="63" t="s">
        <v>358</v>
      </c>
      <c r="P839" s="126" t="s">
        <v>13</v>
      </c>
      <c r="Q839" s="125">
        <v>0</v>
      </c>
      <c r="R839" s="125">
        <v>0</v>
      </c>
      <c r="S839" s="125">
        <v>0</v>
      </c>
      <c r="T839" s="124"/>
      <c r="U839" s="124"/>
      <c r="V839" s="124"/>
      <c r="W839" s="124"/>
      <c r="X839" s="124"/>
      <c r="Y839" s="124"/>
      <c r="Z839" s="367"/>
      <c r="AA839" s="124"/>
      <c r="AB839" s="124"/>
      <c r="AC839" s="295">
        <f>SUM(Q839:AB839)</f>
        <v>0</v>
      </c>
      <c r="AD839" s="294">
        <f t="shared" si="2041"/>
        <v>0</v>
      </c>
      <c r="AE839" s="315">
        <f>SUM($Q$11:R839)</f>
        <v>55225.709583725031</v>
      </c>
      <c r="AF839" s="315">
        <f>SUM($Q$11:S839)</f>
        <v>94116.376271642745</v>
      </c>
      <c r="AG839" s="315" t="e">
        <f>SUM($Q$11:T839)</f>
        <v>#DIV/0!</v>
      </c>
      <c r="AH839" s="315" t="e">
        <f>SUM($Q$11:U839)</f>
        <v>#DIV/0!</v>
      </c>
      <c r="AI839" s="315" t="e">
        <f>SUM($Q$11:V839)</f>
        <v>#DIV/0!</v>
      </c>
      <c r="AJ839" s="315" t="e">
        <f>SUM($Q$11:W839)</f>
        <v>#DIV/0!</v>
      </c>
      <c r="AK839" s="315" t="e">
        <f>SUM($Q$11:X839)</f>
        <v>#DIV/0!</v>
      </c>
      <c r="AL839" s="315" t="e">
        <f>SUM($Q$11:Y839)</f>
        <v>#DIV/0!</v>
      </c>
      <c r="AM839" s="315" t="e">
        <f>SUM($Q$11:Z839)</f>
        <v>#DIV/0!</v>
      </c>
      <c r="AN839" s="315" t="e">
        <f>SUM($Q$11:AA839)</f>
        <v>#DIV/0!</v>
      </c>
      <c r="AO839" s="315" t="e">
        <f>SUM($Q$11:AB839)</f>
        <v>#DIV/0!</v>
      </c>
      <c r="AP839" s="63" t="s">
        <v>522</v>
      </c>
      <c r="AQ839" s="63" t="s">
        <v>735</v>
      </c>
      <c r="AR839" s="63" t="s">
        <v>522</v>
      </c>
      <c r="AS839" s="63" t="s">
        <v>735</v>
      </c>
      <c r="AT839" s="63" t="s">
        <v>522</v>
      </c>
      <c r="AU839" s="63" t="s">
        <v>735</v>
      </c>
      <c r="AV839" s="63"/>
      <c r="AW839" s="63"/>
      <c r="AX839" s="138"/>
      <c r="AY839" s="138"/>
      <c r="AZ839" s="138"/>
      <c r="BA839" s="138"/>
      <c r="BB839" s="138"/>
      <c r="BC839" s="138"/>
      <c r="BD839" s="138"/>
      <c r="BE839" s="138"/>
      <c r="BF839" s="138"/>
      <c r="BG839" s="138"/>
      <c r="BH839" s="138"/>
      <c r="BI839" s="138"/>
      <c r="BJ839" s="138"/>
      <c r="BK839" s="138"/>
      <c r="BL839" s="138"/>
      <c r="BM839" s="7"/>
    </row>
    <row r="840" spans="1:66" s="52" customFormat="1" ht="20.100000000000001" customHeight="1" x14ac:dyDescent="0.25">
      <c r="A840" s="39"/>
      <c r="B840" s="65"/>
      <c r="C840" s="138"/>
      <c r="D840" s="63"/>
      <c r="E840" s="63"/>
      <c r="F840" s="63"/>
      <c r="G840" s="62" t="s">
        <v>289</v>
      </c>
      <c r="H840" s="125"/>
      <c r="I840" s="64"/>
      <c r="J840" s="64"/>
      <c r="K840" s="64" t="s">
        <v>134</v>
      </c>
      <c r="L840" s="65" t="s">
        <v>1195</v>
      </c>
      <c r="M840" s="63" t="s">
        <v>300</v>
      </c>
      <c r="N840" s="63" t="s">
        <v>336</v>
      </c>
      <c r="O840" s="63" t="s">
        <v>358</v>
      </c>
      <c r="P840" s="126" t="s">
        <v>14</v>
      </c>
      <c r="Q840" s="278">
        <v>0</v>
      </c>
      <c r="R840" s="278">
        <v>0</v>
      </c>
      <c r="S840" s="278">
        <v>0</v>
      </c>
      <c r="T840" s="278">
        <f t="shared" ref="T840:U840" si="2052">+T839/T838</f>
        <v>0</v>
      </c>
      <c r="U840" s="278">
        <f t="shared" si="2052"/>
        <v>0</v>
      </c>
      <c r="V840" s="317">
        <f t="shared" ref="V840:AB840" si="2053">IFERROR(V839/V838,0)</f>
        <v>0</v>
      </c>
      <c r="W840" s="317">
        <f t="shared" si="2053"/>
        <v>0</v>
      </c>
      <c r="X840" s="317">
        <f t="shared" si="2053"/>
        <v>0</v>
      </c>
      <c r="Y840" s="317">
        <f t="shared" si="2053"/>
        <v>0</v>
      </c>
      <c r="Z840" s="317">
        <f t="shared" si="2053"/>
        <v>0</v>
      </c>
      <c r="AA840" s="317">
        <f t="shared" si="2053"/>
        <v>0</v>
      </c>
      <c r="AB840" s="317">
        <f t="shared" si="2053"/>
        <v>0</v>
      </c>
      <c r="AC840" s="278">
        <f>+AC839/AC838</f>
        <v>0</v>
      </c>
      <c r="AD840" s="294">
        <f t="shared" si="2041"/>
        <v>0</v>
      </c>
      <c r="AE840" s="315">
        <f>SUM($Q$10:R840)</f>
        <v>55225.709583725031</v>
      </c>
      <c r="AF840" s="315">
        <f>SUM($Q$10:S840)</f>
        <v>94116.376271642745</v>
      </c>
      <c r="AG840" s="315" t="e">
        <f>SUM($Q$10:T840)</f>
        <v>#DIV/0!</v>
      </c>
      <c r="AH840" s="315" t="e">
        <f>SUM($Q$10:U840)</f>
        <v>#DIV/0!</v>
      </c>
      <c r="AI840" s="315" t="e">
        <f>SUM($Q$10:V840)</f>
        <v>#DIV/0!</v>
      </c>
      <c r="AJ840" s="315" t="e">
        <f>SUM($Q$10:W840)</f>
        <v>#DIV/0!</v>
      </c>
      <c r="AK840" s="315" t="e">
        <f>SUM($Q$10:X840)</f>
        <v>#DIV/0!</v>
      </c>
      <c r="AL840" s="315" t="e">
        <f>SUM($Q$10:Y840)</f>
        <v>#DIV/0!</v>
      </c>
      <c r="AM840" s="315" t="e">
        <f>SUM($Q$10:Z840)</f>
        <v>#DIV/0!</v>
      </c>
      <c r="AN840" s="315" t="e">
        <f>SUM($Q$10:AA840)</f>
        <v>#DIV/0!</v>
      </c>
      <c r="AO840" s="315" t="e">
        <f>SUM($Q$10:AB840)</f>
        <v>#DIV/0!</v>
      </c>
      <c r="AP840" s="63"/>
      <c r="AQ840" s="63"/>
      <c r="AR840" s="63"/>
      <c r="AS840" s="63"/>
      <c r="AT840" s="63"/>
      <c r="AU840" s="63"/>
      <c r="AV840" s="63"/>
      <c r="AW840" s="63"/>
      <c r="AX840" s="138"/>
      <c r="AY840" s="138"/>
      <c r="AZ840" s="138"/>
      <c r="BA840" s="138"/>
      <c r="BB840" s="138"/>
      <c r="BC840" s="138"/>
      <c r="BD840" s="138"/>
      <c r="BE840" s="138"/>
      <c r="BF840" s="138"/>
      <c r="BG840" s="138"/>
      <c r="BH840" s="138"/>
      <c r="BI840" s="138"/>
      <c r="BJ840" s="138"/>
      <c r="BK840" s="138"/>
      <c r="BL840" s="138"/>
      <c r="BM840" s="7"/>
    </row>
    <row r="841" spans="1:66" ht="20.100000000000001" customHeight="1" x14ac:dyDescent="0.25">
      <c r="A841" s="39"/>
      <c r="B841" s="65" t="s">
        <v>100</v>
      </c>
      <c r="C841" s="138"/>
      <c r="D841" s="63">
        <f>+D838+1</f>
        <v>278</v>
      </c>
      <c r="E841" s="63">
        <v>11</v>
      </c>
      <c r="F841" s="63">
        <v>32</v>
      </c>
      <c r="G841" s="62" t="s">
        <v>290</v>
      </c>
      <c r="H841" s="125">
        <v>1</v>
      </c>
      <c r="I841" s="64" t="s">
        <v>53</v>
      </c>
      <c r="J841" s="64" t="s">
        <v>111</v>
      </c>
      <c r="K841" s="64" t="s">
        <v>134</v>
      </c>
      <c r="L841" s="65" t="s">
        <v>1195</v>
      </c>
      <c r="M841" s="63" t="s">
        <v>300</v>
      </c>
      <c r="N841" s="63" t="s">
        <v>336</v>
      </c>
      <c r="O841" s="63" t="s">
        <v>358</v>
      </c>
      <c r="P841" s="126" t="s">
        <v>12</v>
      </c>
      <c r="Q841" s="125">
        <v>0</v>
      </c>
      <c r="R841" s="125">
        <v>0</v>
      </c>
      <c r="S841" s="125">
        <v>0</v>
      </c>
      <c r="T841" s="125">
        <v>0.3</v>
      </c>
      <c r="U841" s="125">
        <v>0.3</v>
      </c>
      <c r="V841" s="125">
        <v>0.4</v>
      </c>
      <c r="W841" s="125">
        <v>0</v>
      </c>
      <c r="X841" s="125">
        <v>0</v>
      </c>
      <c r="Y841" s="125">
        <v>0</v>
      </c>
      <c r="Z841" s="129">
        <v>0</v>
      </c>
      <c r="AA841" s="125">
        <v>0</v>
      </c>
      <c r="AB841" s="125">
        <v>0</v>
      </c>
      <c r="AC841" s="295">
        <f>SUM(Q841:AB841)</f>
        <v>1</v>
      </c>
      <c r="AD841" s="294">
        <f t="shared" si="2041"/>
        <v>0</v>
      </c>
      <c r="AE841" s="315">
        <f>SUM($Q$10:R841)</f>
        <v>55225.709583725031</v>
      </c>
      <c r="AF841" s="315">
        <f>SUM($Q$10:S841)</f>
        <v>94116.376271642745</v>
      </c>
      <c r="AG841" s="315" t="e">
        <f>SUM($Q$10:T841)</f>
        <v>#DIV/0!</v>
      </c>
      <c r="AH841" s="315" t="e">
        <f>SUM($Q$10:U841)</f>
        <v>#DIV/0!</v>
      </c>
      <c r="AI841" s="315" t="e">
        <f>SUM($Q$10:V841)</f>
        <v>#DIV/0!</v>
      </c>
      <c r="AJ841" s="315" t="e">
        <f>SUM($Q$10:W841)</f>
        <v>#DIV/0!</v>
      </c>
      <c r="AK841" s="315" t="e">
        <f>SUM($Q$10:X841)</f>
        <v>#DIV/0!</v>
      </c>
      <c r="AL841" s="315" t="e">
        <f>SUM($Q$10:Y841)</f>
        <v>#DIV/0!</v>
      </c>
      <c r="AM841" s="315" t="e">
        <f>SUM($Q$10:Z841)</f>
        <v>#DIV/0!</v>
      </c>
      <c r="AN841" s="315" t="e">
        <f>SUM($Q$10:AA841)</f>
        <v>#DIV/0!</v>
      </c>
      <c r="AO841" s="315" t="e">
        <f>SUM($Q$10:AB841)</f>
        <v>#DIV/0!</v>
      </c>
      <c r="AP841" s="63"/>
      <c r="AQ841" s="63"/>
      <c r="AR841" s="63"/>
      <c r="AS841" s="63"/>
      <c r="AT841" s="63"/>
      <c r="AU841" s="63"/>
      <c r="AV841" s="63"/>
      <c r="AW841" s="63"/>
      <c r="AX841" s="138"/>
      <c r="AY841" s="138"/>
      <c r="AZ841" s="138"/>
      <c r="BA841" s="138"/>
      <c r="BB841" s="138"/>
      <c r="BC841" s="138"/>
      <c r="BD841" s="138"/>
      <c r="BE841" s="138"/>
      <c r="BF841" s="138"/>
      <c r="BG841" s="138"/>
      <c r="BH841" s="138"/>
      <c r="BI841" s="138"/>
      <c r="BJ841" s="138"/>
      <c r="BK841" s="138"/>
      <c r="BL841" s="138"/>
      <c r="BM841" s="7"/>
      <c r="BN841" s="26"/>
    </row>
    <row r="842" spans="1:66" s="52" customFormat="1" ht="20.100000000000001" customHeight="1" x14ac:dyDescent="0.25">
      <c r="A842" s="39"/>
      <c r="B842" s="65"/>
      <c r="C842" s="138"/>
      <c r="D842" s="63"/>
      <c r="E842" s="63"/>
      <c r="F842" s="63"/>
      <c r="G842" s="62" t="s">
        <v>290</v>
      </c>
      <c r="H842" s="125"/>
      <c r="I842" s="64"/>
      <c r="J842" s="64"/>
      <c r="K842" s="64" t="s">
        <v>134</v>
      </c>
      <c r="L842" s="65" t="s">
        <v>1195</v>
      </c>
      <c r="M842" s="63" t="s">
        <v>300</v>
      </c>
      <c r="N842" s="63" t="s">
        <v>336</v>
      </c>
      <c r="O842" s="63" t="s">
        <v>358</v>
      </c>
      <c r="P842" s="126" t="s">
        <v>13</v>
      </c>
      <c r="Q842" s="125">
        <v>0</v>
      </c>
      <c r="R842" s="125">
        <v>0</v>
      </c>
      <c r="S842" s="125">
        <v>0</v>
      </c>
      <c r="T842" s="124"/>
      <c r="U842" s="124"/>
      <c r="V842" s="124"/>
      <c r="W842" s="124"/>
      <c r="X842" s="124"/>
      <c r="Y842" s="124"/>
      <c r="Z842" s="367"/>
      <c r="AA842" s="124"/>
      <c r="AB842" s="124"/>
      <c r="AC842" s="295">
        <f>SUM(Q842:AB842)</f>
        <v>0</v>
      </c>
      <c r="AD842" s="294">
        <f t="shared" si="2041"/>
        <v>0</v>
      </c>
      <c r="AE842" s="315">
        <f>SUM($Q$11:R842)</f>
        <v>55225.709583725031</v>
      </c>
      <c r="AF842" s="315">
        <f>SUM($Q$11:S842)</f>
        <v>94116.376271642745</v>
      </c>
      <c r="AG842" s="315" t="e">
        <f>SUM($Q$11:T842)</f>
        <v>#DIV/0!</v>
      </c>
      <c r="AH842" s="315" t="e">
        <f>SUM($Q$11:U842)</f>
        <v>#DIV/0!</v>
      </c>
      <c r="AI842" s="315" t="e">
        <f>SUM($Q$11:V842)</f>
        <v>#DIV/0!</v>
      </c>
      <c r="AJ842" s="315" t="e">
        <f>SUM($Q$11:W842)</f>
        <v>#DIV/0!</v>
      </c>
      <c r="AK842" s="315" t="e">
        <f>SUM($Q$11:X842)</f>
        <v>#DIV/0!</v>
      </c>
      <c r="AL842" s="315" t="e">
        <f>SUM($Q$11:Y842)</f>
        <v>#DIV/0!</v>
      </c>
      <c r="AM842" s="315" t="e">
        <f>SUM($Q$11:Z842)</f>
        <v>#DIV/0!</v>
      </c>
      <c r="AN842" s="315" t="e">
        <f>SUM($Q$11:AA842)</f>
        <v>#DIV/0!</v>
      </c>
      <c r="AO842" s="315" t="e">
        <f>SUM($Q$11:AB842)</f>
        <v>#DIV/0!</v>
      </c>
      <c r="AP842" s="63" t="s">
        <v>522</v>
      </c>
      <c r="AQ842" s="63" t="s">
        <v>735</v>
      </c>
      <c r="AR842" s="63" t="s">
        <v>522</v>
      </c>
      <c r="AS842" s="63" t="s">
        <v>735</v>
      </c>
      <c r="AT842" s="63" t="s">
        <v>522</v>
      </c>
      <c r="AU842" s="63" t="s">
        <v>735</v>
      </c>
      <c r="AV842" s="63"/>
      <c r="AW842" s="63"/>
      <c r="AX842" s="138"/>
      <c r="AY842" s="138"/>
      <c r="AZ842" s="138"/>
      <c r="BA842" s="138"/>
      <c r="BB842" s="138"/>
      <c r="BC842" s="138"/>
      <c r="BD842" s="138"/>
      <c r="BE842" s="138"/>
      <c r="BF842" s="138"/>
      <c r="BG842" s="138"/>
      <c r="BH842" s="138"/>
      <c r="BI842" s="138"/>
      <c r="BJ842" s="138"/>
      <c r="BK842" s="138"/>
      <c r="BL842" s="138"/>
      <c r="BM842" s="7"/>
    </row>
    <row r="843" spans="1:66" s="52" customFormat="1" ht="20.100000000000001" customHeight="1" x14ac:dyDescent="0.25">
      <c r="A843" s="39"/>
      <c r="B843" s="65"/>
      <c r="C843" s="138"/>
      <c r="D843" s="63"/>
      <c r="E843" s="63"/>
      <c r="F843" s="63"/>
      <c r="G843" s="62" t="s">
        <v>290</v>
      </c>
      <c r="H843" s="125"/>
      <c r="I843" s="64"/>
      <c r="J843" s="64"/>
      <c r="K843" s="64" t="s">
        <v>134</v>
      </c>
      <c r="L843" s="65" t="s">
        <v>1195</v>
      </c>
      <c r="M843" s="63" t="s">
        <v>300</v>
      </c>
      <c r="N843" s="63" t="s">
        <v>336</v>
      </c>
      <c r="O843" s="63" t="s">
        <v>358</v>
      </c>
      <c r="P843" s="126" t="s">
        <v>14</v>
      </c>
      <c r="Q843" s="317">
        <v>0</v>
      </c>
      <c r="R843" s="317">
        <v>0</v>
      </c>
      <c r="S843" s="317">
        <v>0</v>
      </c>
      <c r="T843" s="317">
        <f t="shared" ref="T843:V843" si="2054">+T842/T841</f>
        <v>0</v>
      </c>
      <c r="U843" s="317">
        <f t="shared" si="2054"/>
        <v>0</v>
      </c>
      <c r="V843" s="317">
        <f t="shared" si="2054"/>
        <v>0</v>
      </c>
      <c r="W843" s="317">
        <f t="shared" ref="W843:AB843" si="2055">IFERROR(W842/W841,0)</f>
        <v>0</v>
      </c>
      <c r="X843" s="317">
        <f t="shared" si="2055"/>
        <v>0</v>
      </c>
      <c r="Y843" s="317">
        <f t="shared" si="2055"/>
        <v>0</v>
      </c>
      <c r="Z843" s="317">
        <f t="shared" si="2055"/>
        <v>0</v>
      </c>
      <c r="AA843" s="317">
        <f t="shared" si="2055"/>
        <v>0</v>
      </c>
      <c r="AB843" s="317">
        <f t="shared" si="2055"/>
        <v>0</v>
      </c>
      <c r="AC843" s="278">
        <f>+AC842/AC841</f>
        <v>0</v>
      </c>
      <c r="AD843" s="294">
        <f t="shared" si="2041"/>
        <v>0</v>
      </c>
      <c r="AE843" s="315">
        <f>SUM($Q$10:R843)</f>
        <v>55225.709583725031</v>
      </c>
      <c r="AF843" s="315">
        <f>SUM($Q$10:S843)</f>
        <v>94116.376271642745</v>
      </c>
      <c r="AG843" s="315" t="e">
        <f>SUM($Q$10:T843)</f>
        <v>#DIV/0!</v>
      </c>
      <c r="AH843" s="315" t="e">
        <f>SUM($Q$10:U843)</f>
        <v>#DIV/0!</v>
      </c>
      <c r="AI843" s="315" t="e">
        <f>SUM($Q$10:V843)</f>
        <v>#DIV/0!</v>
      </c>
      <c r="AJ843" s="315" t="e">
        <f>SUM($Q$10:W843)</f>
        <v>#DIV/0!</v>
      </c>
      <c r="AK843" s="315" t="e">
        <f>SUM($Q$10:X843)</f>
        <v>#DIV/0!</v>
      </c>
      <c r="AL843" s="315" t="e">
        <f>SUM($Q$10:Y843)</f>
        <v>#DIV/0!</v>
      </c>
      <c r="AM843" s="315" t="e">
        <f>SUM($Q$10:Z843)</f>
        <v>#DIV/0!</v>
      </c>
      <c r="AN843" s="315" t="e">
        <f>SUM($Q$10:AA843)</f>
        <v>#DIV/0!</v>
      </c>
      <c r="AO843" s="315" t="e">
        <f>SUM($Q$10:AB843)</f>
        <v>#DIV/0!</v>
      </c>
      <c r="AP843" s="63"/>
      <c r="AQ843" s="63"/>
      <c r="AR843" s="63"/>
      <c r="AS843" s="63"/>
      <c r="AT843" s="63"/>
      <c r="AU843" s="63"/>
      <c r="AV843" s="63"/>
      <c r="AW843" s="63"/>
      <c r="AX843" s="138"/>
      <c r="AY843" s="138"/>
      <c r="AZ843" s="138"/>
      <c r="BA843" s="138"/>
      <c r="BB843" s="138"/>
      <c r="BC843" s="138"/>
      <c r="BD843" s="138"/>
      <c r="BE843" s="138"/>
      <c r="BF843" s="138"/>
      <c r="BG843" s="138"/>
      <c r="BH843" s="138"/>
      <c r="BI843" s="138"/>
      <c r="BJ843" s="138"/>
      <c r="BK843" s="138"/>
      <c r="BL843" s="138"/>
      <c r="BM843" s="7"/>
    </row>
    <row r="844" spans="1:66" ht="20.100000000000001" customHeight="1" x14ac:dyDescent="0.25">
      <c r="A844" s="39"/>
      <c r="B844" s="65" t="s">
        <v>100</v>
      </c>
      <c r="C844" s="138"/>
      <c r="D844" s="63">
        <f>+D841+1</f>
        <v>279</v>
      </c>
      <c r="E844" s="63">
        <v>12</v>
      </c>
      <c r="F844" s="63">
        <v>33</v>
      </c>
      <c r="G844" s="62" t="s">
        <v>291</v>
      </c>
      <c r="H844" s="125">
        <v>1</v>
      </c>
      <c r="I844" s="64" t="s">
        <v>53</v>
      </c>
      <c r="J844" s="64" t="s">
        <v>111</v>
      </c>
      <c r="K844" s="64" t="s">
        <v>134</v>
      </c>
      <c r="L844" s="65" t="s">
        <v>1195</v>
      </c>
      <c r="M844" s="63" t="s">
        <v>300</v>
      </c>
      <c r="N844" s="63" t="s">
        <v>336</v>
      </c>
      <c r="O844" s="63" t="s">
        <v>358</v>
      </c>
      <c r="P844" s="126" t="s">
        <v>12</v>
      </c>
      <c r="Q844" s="125">
        <v>0</v>
      </c>
      <c r="R844" s="125">
        <v>0</v>
      </c>
      <c r="S844" s="125">
        <v>0</v>
      </c>
      <c r="T844" s="125">
        <v>0.3</v>
      </c>
      <c r="U844" s="125">
        <v>0.3</v>
      </c>
      <c r="V844" s="125">
        <v>0.4</v>
      </c>
      <c r="W844" s="125">
        <v>0</v>
      </c>
      <c r="X844" s="125">
        <v>0</v>
      </c>
      <c r="Y844" s="125">
        <v>0</v>
      </c>
      <c r="Z844" s="129">
        <v>0</v>
      </c>
      <c r="AA844" s="125">
        <v>0</v>
      </c>
      <c r="AB844" s="125">
        <v>0</v>
      </c>
      <c r="AC844" s="295">
        <f>SUM(Q844:AB844)</f>
        <v>1</v>
      </c>
      <c r="AD844" s="294">
        <f t="shared" si="2041"/>
        <v>0</v>
      </c>
      <c r="AE844" s="315">
        <f>SUM($Q$10:R844)</f>
        <v>55225.709583725031</v>
      </c>
      <c r="AF844" s="315">
        <f>SUM($Q$10:S844)</f>
        <v>94116.376271642745</v>
      </c>
      <c r="AG844" s="315" t="e">
        <f>SUM($Q$10:T844)</f>
        <v>#DIV/0!</v>
      </c>
      <c r="AH844" s="315" t="e">
        <f>SUM($Q$10:U844)</f>
        <v>#DIV/0!</v>
      </c>
      <c r="AI844" s="315" t="e">
        <f>SUM($Q$10:V844)</f>
        <v>#DIV/0!</v>
      </c>
      <c r="AJ844" s="315" t="e">
        <f>SUM($Q$10:W844)</f>
        <v>#DIV/0!</v>
      </c>
      <c r="AK844" s="315" t="e">
        <f>SUM($Q$10:X844)</f>
        <v>#DIV/0!</v>
      </c>
      <c r="AL844" s="315" t="e">
        <f>SUM($Q$10:Y844)</f>
        <v>#DIV/0!</v>
      </c>
      <c r="AM844" s="315" t="e">
        <f>SUM($Q$10:Z844)</f>
        <v>#DIV/0!</v>
      </c>
      <c r="AN844" s="315" t="e">
        <f>SUM($Q$10:AA844)</f>
        <v>#DIV/0!</v>
      </c>
      <c r="AO844" s="315" t="e">
        <f>SUM($Q$10:AB844)</f>
        <v>#DIV/0!</v>
      </c>
      <c r="AP844" s="63"/>
      <c r="AQ844" s="63"/>
      <c r="AR844" s="63"/>
      <c r="AS844" s="63"/>
      <c r="AT844" s="63"/>
      <c r="AU844" s="63"/>
      <c r="AV844" s="63"/>
      <c r="AW844" s="63"/>
      <c r="AX844" s="138"/>
      <c r="AY844" s="138"/>
      <c r="AZ844" s="138"/>
      <c r="BA844" s="138"/>
      <c r="BB844" s="138"/>
      <c r="BC844" s="138"/>
      <c r="BD844" s="138"/>
      <c r="BE844" s="138"/>
      <c r="BF844" s="138"/>
      <c r="BG844" s="138"/>
      <c r="BH844" s="138"/>
      <c r="BI844" s="138"/>
      <c r="BJ844" s="138"/>
      <c r="BK844" s="138"/>
      <c r="BL844" s="138"/>
      <c r="BM844" s="7"/>
      <c r="BN844" s="26"/>
    </row>
    <row r="845" spans="1:66" s="52" customFormat="1" ht="20.100000000000001" customHeight="1" x14ac:dyDescent="0.25">
      <c r="A845" s="39"/>
      <c r="B845" s="65"/>
      <c r="C845" s="138"/>
      <c r="D845" s="63"/>
      <c r="E845" s="63"/>
      <c r="F845" s="63"/>
      <c r="G845" s="62" t="s">
        <v>291</v>
      </c>
      <c r="H845" s="125"/>
      <c r="I845" s="64"/>
      <c r="J845" s="64"/>
      <c r="K845" s="64" t="s">
        <v>134</v>
      </c>
      <c r="L845" s="65" t="s">
        <v>1195</v>
      </c>
      <c r="M845" s="63" t="s">
        <v>300</v>
      </c>
      <c r="N845" s="63" t="s">
        <v>336</v>
      </c>
      <c r="O845" s="63" t="s">
        <v>358</v>
      </c>
      <c r="P845" s="126" t="s">
        <v>13</v>
      </c>
      <c r="Q845" s="125">
        <v>0</v>
      </c>
      <c r="R845" s="125">
        <v>0</v>
      </c>
      <c r="S845" s="125">
        <v>0</v>
      </c>
      <c r="T845" s="124"/>
      <c r="U845" s="124"/>
      <c r="V845" s="124"/>
      <c r="W845" s="124"/>
      <c r="X845" s="124"/>
      <c r="Y845" s="124"/>
      <c r="Z845" s="367"/>
      <c r="AA845" s="124"/>
      <c r="AB845" s="124"/>
      <c r="AC845" s="295">
        <f>SUM(Q845:AB845)</f>
        <v>0</v>
      </c>
      <c r="AD845" s="294">
        <f t="shared" si="2041"/>
        <v>0</v>
      </c>
      <c r="AE845" s="315">
        <f>SUM($Q$11:R845)</f>
        <v>55225.709583725031</v>
      </c>
      <c r="AF845" s="315">
        <f>SUM($Q$11:S845)</f>
        <v>94116.376271642745</v>
      </c>
      <c r="AG845" s="315" t="e">
        <f>SUM($Q$11:T845)</f>
        <v>#DIV/0!</v>
      </c>
      <c r="AH845" s="315" t="e">
        <f>SUM($Q$11:U845)</f>
        <v>#DIV/0!</v>
      </c>
      <c r="AI845" s="315" t="e">
        <f>SUM($Q$11:V845)</f>
        <v>#DIV/0!</v>
      </c>
      <c r="AJ845" s="315" t="e">
        <f>SUM($Q$11:W845)</f>
        <v>#DIV/0!</v>
      </c>
      <c r="AK845" s="315" t="e">
        <f>SUM($Q$11:X845)</f>
        <v>#DIV/0!</v>
      </c>
      <c r="AL845" s="315" t="e">
        <f>SUM($Q$11:Y845)</f>
        <v>#DIV/0!</v>
      </c>
      <c r="AM845" s="315" t="e">
        <f>SUM($Q$11:Z845)</f>
        <v>#DIV/0!</v>
      </c>
      <c r="AN845" s="315" t="e">
        <f>SUM($Q$11:AA845)</f>
        <v>#DIV/0!</v>
      </c>
      <c r="AO845" s="315" t="e">
        <f>SUM($Q$11:AB845)</f>
        <v>#DIV/0!</v>
      </c>
      <c r="AP845" s="63" t="s">
        <v>522</v>
      </c>
      <c r="AQ845" s="63" t="s">
        <v>735</v>
      </c>
      <c r="AR845" s="63" t="s">
        <v>522</v>
      </c>
      <c r="AS845" s="63" t="s">
        <v>735</v>
      </c>
      <c r="AT845" s="63" t="s">
        <v>522</v>
      </c>
      <c r="AU845" s="63" t="s">
        <v>735</v>
      </c>
      <c r="AV845" s="63"/>
      <c r="AW845" s="63"/>
      <c r="AX845" s="138"/>
      <c r="AY845" s="138"/>
      <c r="AZ845" s="138"/>
      <c r="BA845" s="138"/>
      <c r="BB845" s="138"/>
      <c r="BC845" s="138"/>
      <c r="BD845" s="138"/>
      <c r="BE845" s="138"/>
      <c r="BF845" s="138"/>
      <c r="BG845" s="138"/>
      <c r="BH845" s="138"/>
      <c r="BI845" s="138"/>
      <c r="BJ845" s="138"/>
      <c r="BK845" s="138"/>
      <c r="BL845" s="138"/>
      <c r="BM845" s="7"/>
    </row>
    <row r="846" spans="1:66" s="52" customFormat="1" ht="20.100000000000001" customHeight="1" x14ac:dyDescent="0.25">
      <c r="A846" s="39"/>
      <c r="B846" s="65"/>
      <c r="C846" s="138"/>
      <c r="D846" s="63"/>
      <c r="E846" s="63"/>
      <c r="F846" s="63"/>
      <c r="G846" s="62" t="s">
        <v>291</v>
      </c>
      <c r="H846" s="125"/>
      <c r="I846" s="64"/>
      <c r="J846" s="64"/>
      <c r="K846" s="64" t="s">
        <v>134</v>
      </c>
      <c r="L846" s="65" t="s">
        <v>1195</v>
      </c>
      <c r="M846" s="63" t="s">
        <v>300</v>
      </c>
      <c r="N846" s="63" t="s">
        <v>336</v>
      </c>
      <c r="O846" s="63" t="s">
        <v>358</v>
      </c>
      <c r="P846" s="126" t="s">
        <v>14</v>
      </c>
      <c r="Q846" s="278">
        <v>0</v>
      </c>
      <c r="R846" s="278">
        <v>0</v>
      </c>
      <c r="S846" s="278">
        <v>0</v>
      </c>
      <c r="T846" s="278">
        <f t="shared" ref="T846:V846" si="2056">+T845/T844</f>
        <v>0</v>
      </c>
      <c r="U846" s="278">
        <f t="shared" si="2056"/>
        <v>0</v>
      </c>
      <c r="V846" s="278">
        <f t="shared" si="2056"/>
        <v>0</v>
      </c>
      <c r="W846" s="317">
        <f t="shared" ref="W846:AB846" si="2057">IFERROR(W845/W844,0)</f>
        <v>0</v>
      </c>
      <c r="X846" s="317">
        <f t="shared" si="2057"/>
        <v>0</v>
      </c>
      <c r="Y846" s="317">
        <f t="shared" si="2057"/>
        <v>0</v>
      </c>
      <c r="Z846" s="317">
        <f t="shared" si="2057"/>
        <v>0</v>
      </c>
      <c r="AA846" s="317">
        <f t="shared" si="2057"/>
        <v>0</v>
      </c>
      <c r="AB846" s="317">
        <f t="shared" si="2057"/>
        <v>0</v>
      </c>
      <c r="AC846" s="278">
        <f>+AC845/AC844</f>
        <v>0</v>
      </c>
      <c r="AD846" s="294">
        <f t="shared" si="2041"/>
        <v>0</v>
      </c>
      <c r="AE846" s="315">
        <f>SUM($Q$10:R846)</f>
        <v>55225.709583725031</v>
      </c>
      <c r="AF846" s="315">
        <f>SUM($Q$10:S846)</f>
        <v>94116.376271642745</v>
      </c>
      <c r="AG846" s="315" t="e">
        <f>SUM($Q$10:T846)</f>
        <v>#DIV/0!</v>
      </c>
      <c r="AH846" s="315" t="e">
        <f>SUM($Q$10:U846)</f>
        <v>#DIV/0!</v>
      </c>
      <c r="AI846" s="315" t="e">
        <f>SUM($Q$10:V846)</f>
        <v>#DIV/0!</v>
      </c>
      <c r="AJ846" s="315" t="e">
        <f>SUM($Q$10:W846)</f>
        <v>#DIV/0!</v>
      </c>
      <c r="AK846" s="315" t="e">
        <f>SUM($Q$10:X846)</f>
        <v>#DIV/0!</v>
      </c>
      <c r="AL846" s="315" t="e">
        <f>SUM($Q$10:Y846)</f>
        <v>#DIV/0!</v>
      </c>
      <c r="AM846" s="315" t="e">
        <f>SUM($Q$10:Z846)</f>
        <v>#DIV/0!</v>
      </c>
      <c r="AN846" s="315" t="e">
        <f>SUM($Q$10:AA846)</f>
        <v>#DIV/0!</v>
      </c>
      <c r="AO846" s="315" t="e">
        <f>SUM($Q$10:AB846)</f>
        <v>#DIV/0!</v>
      </c>
      <c r="AP846" s="63"/>
      <c r="AQ846" s="63"/>
      <c r="AR846" s="63"/>
      <c r="AS846" s="63"/>
      <c r="AT846" s="63"/>
      <c r="AU846" s="63"/>
      <c r="AV846" s="63"/>
      <c r="AW846" s="63"/>
      <c r="AX846" s="138"/>
      <c r="AY846" s="138"/>
      <c r="AZ846" s="138"/>
      <c r="BA846" s="138"/>
      <c r="BB846" s="138"/>
      <c r="BC846" s="138"/>
      <c r="BD846" s="138"/>
      <c r="BE846" s="138"/>
      <c r="BF846" s="138"/>
      <c r="BG846" s="138"/>
      <c r="BH846" s="138"/>
      <c r="BI846" s="138"/>
      <c r="BJ846" s="138"/>
      <c r="BK846" s="138"/>
      <c r="BL846" s="138"/>
      <c r="BM846" s="7"/>
    </row>
    <row r="847" spans="1:66" ht="20.100000000000001" customHeight="1" x14ac:dyDescent="0.25">
      <c r="A847" s="39"/>
      <c r="B847" s="65" t="s">
        <v>100</v>
      </c>
      <c r="C847" s="138"/>
      <c r="D847" s="63">
        <f>+D844+1</f>
        <v>280</v>
      </c>
      <c r="E847" s="63">
        <v>13</v>
      </c>
      <c r="F847" s="63">
        <v>34</v>
      </c>
      <c r="G847" s="62" t="s">
        <v>292</v>
      </c>
      <c r="H847" s="125">
        <v>1</v>
      </c>
      <c r="I847" s="64" t="s">
        <v>53</v>
      </c>
      <c r="J847" s="64" t="s">
        <v>111</v>
      </c>
      <c r="K847" s="64" t="s">
        <v>134</v>
      </c>
      <c r="L847" s="65" t="s">
        <v>1195</v>
      </c>
      <c r="M847" s="63" t="s">
        <v>300</v>
      </c>
      <c r="N847" s="63" t="s">
        <v>336</v>
      </c>
      <c r="O847" s="63" t="s">
        <v>358</v>
      </c>
      <c r="P847" s="126" t="s">
        <v>12</v>
      </c>
      <c r="Q847" s="125">
        <v>0</v>
      </c>
      <c r="R847" s="125">
        <v>0</v>
      </c>
      <c r="S847" s="125">
        <v>0</v>
      </c>
      <c r="T847" s="125">
        <v>0.33329999999999999</v>
      </c>
      <c r="U847" s="125">
        <v>0</v>
      </c>
      <c r="V847" s="125">
        <v>0</v>
      </c>
      <c r="W847" s="125">
        <v>0</v>
      </c>
      <c r="X847" s="125">
        <v>0.33329999999999999</v>
      </c>
      <c r="Y847" s="125">
        <v>0</v>
      </c>
      <c r="Z847" s="125">
        <v>0</v>
      </c>
      <c r="AA847" s="125">
        <v>0</v>
      </c>
      <c r="AB847" s="125">
        <v>0.33339999999999997</v>
      </c>
      <c r="AC847" s="295">
        <f>SUM(Q847:AB847)</f>
        <v>1</v>
      </c>
      <c r="AD847" s="294">
        <f t="shared" si="2041"/>
        <v>0</v>
      </c>
      <c r="AE847" s="315">
        <f>SUM($Q$10:R847)</f>
        <v>55225.709583725031</v>
      </c>
      <c r="AF847" s="315">
        <f>SUM($Q$10:S847)</f>
        <v>94116.376271642745</v>
      </c>
      <c r="AG847" s="315" t="e">
        <f>SUM($Q$10:T847)</f>
        <v>#DIV/0!</v>
      </c>
      <c r="AH847" s="315" t="e">
        <f>SUM($Q$10:U847)</f>
        <v>#DIV/0!</v>
      </c>
      <c r="AI847" s="315" t="e">
        <f>SUM($Q$10:V847)</f>
        <v>#DIV/0!</v>
      </c>
      <c r="AJ847" s="315" t="e">
        <f>SUM($Q$10:W847)</f>
        <v>#DIV/0!</v>
      </c>
      <c r="AK847" s="315" t="e">
        <f>SUM($Q$10:X847)</f>
        <v>#DIV/0!</v>
      </c>
      <c r="AL847" s="315" t="e">
        <f>SUM($Q$10:Y847)</f>
        <v>#DIV/0!</v>
      </c>
      <c r="AM847" s="315" t="e">
        <f>SUM($Q$10:Z847)</f>
        <v>#DIV/0!</v>
      </c>
      <c r="AN847" s="315" t="e">
        <f>SUM($Q$10:AA847)</f>
        <v>#DIV/0!</v>
      </c>
      <c r="AO847" s="315" t="e">
        <f>SUM($Q$10:AB847)</f>
        <v>#DIV/0!</v>
      </c>
      <c r="AP847" s="63"/>
      <c r="AQ847" s="63"/>
      <c r="AR847" s="63"/>
      <c r="AS847" s="63"/>
      <c r="AT847" s="63"/>
      <c r="AU847" s="63"/>
      <c r="AV847" s="63"/>
      <c r="AW847" s="63"/>
      <c r="AX847" s="138"/>
      <c r="AY847" s="138"/>
      <c r="AZ847" s="138"/>
      <c r="BA847" s="138"/>
      <c r="BB847" s="138"/>
      <c r="BC847" s="138"/>
      <c r="BD847" s="138"/>
      <c r="BE847" s="138"/>
      <c r="BF847" s="138"/>
      <c r="BG847" s="138"/>
      <c r="BH847" s="138"/>
      <c r="BI847" s="138"/>
      <c r="BJ847" s="138"/>
      <c r="BK847" s="138"/>
      <c r="BL847" s="138"/>
      <c r="BM847" s="7"/>
      <c r="BN847" s="26"/>
    </row>
    <row r="848" spans="1:66" s="52" customFormat="1" ht="20.100000000000001" customHeight="1" x14ac:dyDescent="0.25">
      <c r="A848" s="39"/>
      <c r="B848" s="65"/>
      <c r="C848" s="138"/>
      <c r="D848" s="63"/>
      <c r="E848" s="63"/>
      <c r="F848" s="63"/>
      <c r="G848" s="62" t="s">
        <v>292</v>
      </c>
      <c r="H848" s="125"/>
      <c r="I848" s="64"/>
      <c r="J848" s="64"/>
      <c r="K848" s="64" t="s">
        <v>134</v>
      </c>
      <c r="L848" s="65" t="s">
        <v>1195</v>
      </c>
      <c r="M848" s="63" t="s">
        <v>300</v>
      </c>
      <c r="N848" s="63" t="s">
        <v>336</v>
      </c>
      <c r="O848" s="63" t="s">
        <v>358</v>
      </c>
      <c r="P848" s="126" t="s">
        <v>13</v>
      </c>
      <c r="Q848" s="125">
        <v>0</v>
      </c>
      <c r="R848" s="125">
        <v>0</v>
      </c>
      <c r="S848" s="125">
        <v>0</v>
      </c>
      <c r="T848" s="124"/>
      <c r="U848" s="124"/>
      <c r="V848" s="124"/>
      <c r="W848" s="124"/>
      <c r="X848" s="124"/>
      <c r="Y848" s="124"/>
      <c r="Z848" s="367"/>
      <c r="AA848" s="124"/>
      <c r="AB848" s="124"/>
      <c r="AC848" s="295">
        <f>SUM(Q848:AB848)</f>
        <v>0</v>
      </c>
      <c r="AD848" s="294">
        <f t="shared" si="2041"/>
        <v>0</v>
      </c>
      <c r="AE848" s="315">
        <f>SUM($Q$11:R848)</f>
        <v>55225.709583725031</v>
      </c>
      <c r="AF848" s="315">
        <f>SUM($Q$11:S848)</f>
        <v>94116.376271642745</v>
      </c>
      <c r="AG848" s="315" t="e">
        <f>SUM($Q$11:T848)</f>
        <v>#DIV/0!</v>
      </c>
      <c r="AH848" s="315" t="e">
        <f>SUM($Q$11:U848)</f>
        <v>#DIV/0!</v>
      </c>
      <c r="AI848" s="315" t="e">
        <f>SUM($Q$11:V848)</f>
        <v>#DIV/0!</v>
      </c>
      <c r="AJ848" s="315" t="e">
        <f>SUM($Q$11:W848)</f>
        <v>#DIV/0!</v>
      </c>
      <c r="AK848" s="315" t="e">
        <f>SUM($Q$11:X848)</f>
        <v>#DIV/0!</v>
      </c>
      <c r="AL848" s="315" t="e">
        <f>SUM($Q$11:Y848)</f>
        <v>#DIV/0!</v>
      </c>
      <c r="AM848" s="315" t="e">
        <f>SUM($Q$11:Z848)</f>
        <v>#DIV/0!</v>
      </c>
      <c r="AN848" s="315" t="e">
        <f>SUM($Q$11:AA848)</f>
        <v>#DIV/0!</v>
      </c>
      <c r="AO848" s="315" t="e">
        <f>SUM($Q$11:AB848)</f>
        <v>#DIV/0!</v>
      </c>
      <c r="AP848" s="63" t="s">
        <v>522</v>
      </c>
      <c r="AQ848" s="63" t="s">
        <v>735</v>
      </c>
      <c r="AR848" s="63" t="s">
        <v>522</v>
      </c>
      <c r="AS848" s="63" t="s">
        <v>735</v>
      </c>
      <c r="AT848" s="63" t="s">
        <v>522</v>
      </c>
      <c r="AU848" s="63" t="s">
        <v>735</v>
      </c>
      <c r="AV848" s="63"/>
      <c r="AW848" s="63"/>
      <c r="AX848" s="138"/>
      <c r="AY848" s="138"/>
      <c r="AZ848" s="138"/>
      <c r="BA848" s="138"/>
      <c r="BB848" s="138"/>
      <c r="BC848" s="138"/>
      <c r="BD848" s="138"/>
      <c r="BE848" s="138"/>
      <c r="BF848" s="138"/>
      <c r="BG848" s="138"/>
      <c r="BH848" s="138"/>
      <c r="BI848" s="138"/>
      <c r="BJ848" s="138"/>
      <c r="BK848" s="138"/>
      <c r="BL848" s="138"/>
      <c r="BM848" s="7"/>
    </row>
    <row r="849" spans="1:16367" s="52" customFormat="1" ht="20.100000000000001" customHeight="1" x14ac:dyDescent="0.25">
      <c r="A849" s="39"/>
      <c r="B849" s="65"/>
      <c r="C849" s="138"/>
      <c r="D849" s="63"/>
      <c r="E849" s="63"/>
      <c r="F849" s="63"/>
      <c r="G849" s="62" t="s">
        <v>292</v>
      </c>
      <c r="H849" s="125"/>
      <c r="I849" s="64"/>
      <c r="J849" s="64"/>
      <c r="K849" s="64" t="s">
        <v>134</v>
      </c>
      <c r="L849" s="65" t="s">
        <v>1195</v>
      </c>
      <c r="M849" s="63" t="s">
        <v>300</v>
      </c>
      <c r="N849" s="63" t="s">
        <v>336</v>
      </c>
      <c r="O849" s="63" t="s">
        <v>358</v>
      </c>
      <c r="P849" s="126" t="s">
        <v>14</v>
      </c>
      <c r="Q849" s="317">
        <v>0</v>
      </c>
      <c r="R849" s="278">
        <v>0</v>
      </c>
      <c r="S849" s="317">
        <v>0</v>
      </c>
      <c r="T849" s="317">
        <v>0</v>
      </c>
      <c r="U849" s="317">
        <f t="shared" ref="U849:AB849" si="2058">IFERROR(U848/U847,0)</f>
        <v>0</v>
      </c>
      <c r="V849" s="317">
        <f t="shared" si="2058"/>
        <v>0</v>
      </c>
      <c r="W849" s="317">
        <f t="shared" si="2058"/>
        <v>0</v>
      </c>
      <c r="X849" s="317">
        <f t="shared" si="2058"/>
        <v>0</v>
      </c>
      <c r="Y849" s="317">
        <f t="shared" si="2058"/>
        <v>0</v>
      </c>
      <c r="Z849" s="317">
        <f t="shared" si="2058"/>
        <v>0</v>
      </c>
      <c r="AA849" s="317">
        <f t="shared" si="2058"/>
        <v>0</v>
      </c>
      <c r="AB849" s="317">
        <f t="shared" si="2058"/>
        <v>0</v>
      </c>
      <c r="AC849" s="278">
        <f>+AC848/AC847</f>
        <v>0</v>
      </c>
      <c r="AD849" s="294">
        <f t="shared" si="2041"/>
        <v>0</v>
      </c>
      <c r="AE849" s="315">
        <f>SUM($Q$10:R849)</f>
        <v>55225.709583725031</v>
      </c>
      <c r="AF849" s="315">
        <f>SUM($Q$10:S849)</f>
        <v>94116.376271642745</v>
      </c>
      <c r="AG849" s="315" t="e">
        <f>SUM($Q$10:T849)</f>
        <v>#DIV/0!</v>
      </c>
      <c r="AH849" s="315" t="e">
        <f>SUM($Q$10:U849)</f>
        <v>#DIV/0!</v>
      </c>
      <c r="AI849" s="315" t="e">
        <f>SUM($Q$10:V849)</f>
        <v>#DIV/0!</v>
      </c>
      <c r="AJ849" s="315" t="e">
        <f>SUM($Q$10:W849)</f>
        <v>#DIV/0!</v>
      </c>
      <c r="AK849" s="315" t="e">
        <f>SUM($Q$10:X849)</f>
        <v>#DIV/0!</v>
      </c>
      <c r="AL849" s="315" t="e">
        <f>SUM($Q$10:Y849)</f>
        <v>#DIV/0!</v>
      </c>
      <c r="AM849" s="315" t="e">
        <f>SUM($Q$10:Z849)</f>
        <v>#DIV/0!</v>
      </c>
      <c r="AN849" s="315" t="e">
        <f>SUM($Q$10:AA849)</f>
        <v>#DIV/0!</v>
      </c>
      <c r="AO849" s="315" t="e">
        <f>SUM($Q$10:AB849)</f>
        <v>#DIV/0!</v>
      </c>
      <c r="AP849" s="63"/>
      <c r="AQ849" s="63"/>
      <c r="AR849" s="63"/>
      <c r="AS849" s="63"/>
      <c r="AT849" s="63"/>
      <c r="AU849" s="63"/>
      <c r="AV849" s="63"/>
      <c r="AW849" s="63"/>
      <c r="AX849" s="138"/>
      <c r="AY849" s="138"/>
      <c r="AZ849" s="138"/>
      <c r="BA849" s="138"/>
      <c r="BB849" s="138"/>
      <c r="BC849" s="138"/>
      <c r="BD849" s="138"/>
      <c r="BE849" s="138"/>
      <c r="BF849" s="138"/>
      <c r="BG849" s="138"/>
      <c r="BH849" s="138"/>
      <c r="BI849" s="138"/>
      <c r="BJ849" s="138"/>
      <c r="BK849" s="138"/>
      <c r="BL849" s="138"/>
      <c r="BM849" s="7"/>
    </row>
    <row r="850" spans="1:16367" ht="33.75" customHeight="1" x14ac:dyDescent="0.25">
      <c r="A850" s="39"/>
      <c r="B850" s="65" t="s">
        <v>100</v>
      </c>
      <c r="C850" s="138"/>
      <c r="D850" s="63">
        <f>+D847+1</f>
        <v>281</v>
      </c>
      <c r="E850" s="63">
        <v>128</v>
      </c>
      <c r="F850" s="63">
        <v>22</v>
      </c>
      <c r="G850" s="64" t="s">
        <v>137</v>
      </c>
      <c r="H850" s="74">
        <v>1</v>
      </c>
      <c r="I850" s="64" t="s">
        <v>45</v>
      </c>
      <c r="J850" s="64" t="s">
        <v>107</v>
      </c>
      <c r="K850" s="64" t="s">
        <v>120</v>
      </c>
      <c r="L850" s="63" t="s">
        <v>567</v>
      </c>
      <c r="M850" s="63" t="s">
        <v>303</v>
      </c>
      <c r="N850" s="63" t="s">
        <v>365</v>
      </c>
      <c r="O850" s="63" t="s">
        <v>304</v>
      </c>
      <c r="P850" s="126" t="s">
        <v>12</v>
      </c>
      <c r="Q850" s="121">
        <v>0</v>
      </c>
      <c r="R850" s="121">
        <v>0</v>
      </c>
      <c r="S850" s="121">
        <v>0</v>
      </c>
      <c r="T850" s="124"/>
      <c r="U850" s="124"/>
      <c r="V850" s="124"/>
      <c r="W850" s="124"/>
      <c r="X850" s="124"/>
      <c r="Y850" s="124"/>
      <c r="Z850" s="367"/>
      <c r="AA850" s="124"/>
      <c r="AB850" s="124"/>
      <c r="AC850" s="295">
        <f>SUM(Q850:AB850)</f>
        <v>0</v>
      </c>
      <c r="AD850" s="294">
        <f t="shared" si="2041"/>
        <v>0</v>
      </c>
      <c r="AE850" s="315">
        <f>SUM($Q$10:R850)</f>
        <v>55225.709583725031</v>
      </c>
      <c r="AF850" s="315">
        <f>SUM($Q$10:S850)</f>
        <v>94116.376271642745</v>
      </c>
      <c r="AG850" s="315" t="e">
        <f>SUM($Q$10:T850)</f>
        <v>#DIV/0!</v>
      </c>
      <c r="AH850" s="315" t="e">
        <f>SUM($Q$10:U850)</f>
        <v>#DIV/0!</v>
      </c>
      <c r="AI850" s="315" t="e">
        <f>SUM($Q$10:V850)</f>
        <v>#DIV/0!</v>
      </c>
      <c r="AJ850" s="315" t="e">
        <f>SUM($Q$10:W850)</f>
        <v>#DIV/0!</v>
      </c>
      <c r="AK850" s="315" t="e">
        <f>SUM($Q$10:X850)</f>
        <v>#DIV/0!</v>
      </c>
      <c r="AL850" s="315" t="e">
        <f>SUM($Q$10:Y850)</f>
        <v>#DIV/0!</v>
      </c>
      <c r="AM850" s="315" t="e">
        <f>SUM($Q$10:Z850)</f>
        <v>#DIV/0!</v>
      </c>
      <c r="AN850" s="315" t="e">
        <f>SUM($Q$10:AA850)</f>
        <v>#DIV/0!</v>
      </c>
      <c r="AO850" s="315" t="e">
        <f>SUM($Q$10:AB850)</f>
        <v>#DIV/0!</v>
      </c>
      <c r="AP850" s="63"/>
      <c r="AQ850" s="63"/>
      <c r="AR850" s="63"/>
      <c r="AS850" s="63"/>
      <c r="AT850" s="63"/>
      <c r="AU850" s="63"/>
      <c r="AV850" s="63"/>
      <c r="AW850" s="63"/>
      <c r="AX850" s="138"/>
      <c r="AY850" s="138"/>
      <c r="AZ850" s="138"/>
      <c r="BA850" s="138"/>
      <c r="BB850" s="138"/>
      <c r="BC850" s="138"/>
      <c r="BD850" s="138"/>
      <c r="BE850" s="138"/>
      <c r="BF850" s="138"/>
      <c r="BG850" s="138"/>
      <c r="BH850" s="138"/>
      <c r="BI850" s="138"/>
      <c r="BJ850" s="138"/>
      <c r="BK850" s="138"/>
      <c r="BL850" s="138"/>
      <c r="BM850" s="7"/>
      <c r="BN850" s="26"/>
    </row>
    <row r="851" spans="1:16367" ht="20.100000000000001" customHeight="1" x14ac:dyDescent="0.25">
      <c r="A851" s="39"/>
      <c r="B851" s="138"/>
      <c r="C851" s="138"/>
      <c r="D851" s="63"/>
      <c r="E851" s="63"/>
      <c r="F851" s="63"/>
      <c r="G851" s="64" t="s">
        <v>137</v>
      </c>
      <c r="H851" s="63"/>
      <c r="I851" s="64" t="s">
        <v>45</v>
      </c>
      <c r="J851" s="64" t="s">
        <v>107</v>
      </c>
      <c r="K851" s="64" t="s">
        <v>120</v>
      </c>
      <c r="L851" s="63" t="s">
        <v>594</v>
      </c>
      <c r="M851" s="63" t="s">
        <v>303</v>
      </c>
      <c r="N851" s="63" t="s">
        <v>365</v>
      </c>
      <c r="O851" s="63" t="s">
        <v>304</v>
      </c>
      <c r="P851" s="126" t="s">
        <v>13</v>
      </c>
      <c r="Q851" s="121">
        <v>0</v>
      </c>
      <c r="R851" s="121">
        <v>0</v>
      </c>
      <c r="S851" s="121">
        <v>0</v>
      </c>
      <c r="T851" s="170"/>
      <c r="U851" s="170"/>
      <c r="V851" s="170"/>
      <c r="W851" s="170"/>
      <c r="X851" s="170"/>
      <c r="Y851" s="170"/>
      <c r="Z851" s="417"/>
      <c r="AA851" s="170"/>
      <c r="AB851" s="170"/>
      <c r="AC851" s="295">
        <f>SUM(Q851:AB851)</f>
        <v>0</v>
      </c>
      <c r="AD851" s="294">
        <f t="shared" si="2041"/>
        <v>0</v>
      </c>
      <c r="AE851" s="315">
        <f>SUM($Q$11:R851)</f>
        <v>55225.709583725031</v>
      </c>
      <c r="AF851" s="315">
        <f>SUM($Q$11:S851)</f>
        <v>94116.376271642745</v>
      </c>
      <c r="AG851" s="315" t="e">
        <f>SUM($Q$11:T851)</f>
        <v>#DIV/0!</v>
      </c>
      <c r="AH851" s="315" t="e">
        <f>SUM($Q$11:U851)</f>
        <v>#DIV/0!</v>
      </c>
      <c r="AI851" s="315" t="e">
        <f>SUM($Q$11:V851)</f>
        <v>#DIV/0!</v>
      </c>
      <c r="AJ851" s="315" t="e">
        <f>SUM($Q$11:W851)</f>
        <v>#DIV/0!</v>
      </c>
      <c r="AK851" s="315" t="e">
        <f>SUM($Q$11:X851)</f>
        <v>#DIV/0!</v>
      </c>
      <c r="AL851" s="315" t="e">
        <f>SUM($Q$11:Y851)</f>
        <v>#DIV/0!</v>
      </c>
      <c r="AM851" s="315" t="e">
        <f>SUM($Q$11:Z851)</f>
        <v>#DIV/0!</v>
      </c>
      <c r="AN851" s="315" t="e">
        <f>SUM($Q$11:AA851)</f>
        <v>#DIV/0!</v>
      </c>
      <c r="AO851" s="315" t="e">
        <f>SUM($Q$11:AB851)</f>
        <v>#DIV/0!</v>
      </c>
      <c r="AP851" s="63"/>
      <c r="AQ851" s="63"/>
      <c r="AR851" s="63"/>
      <c r="AS851" s="63"/>
      <c r="AT851" s="63"/>
      <c r="AU851" s="63"/>
      <c r="AV851" s="63"/>
      <c r="AW851" s="63"/>
      <c r="AX851" s="138"/>
      <c r="AY851" s="138"/>
      <c r="AZ851" s="138"/>
      <c r="BA851" s="138"/>
      <c r="BB851" s="138"/>
      <c r="BC851" s="138"/>
      <c r="BD851" s="138"/>
      <c r="BE851" s="138"/>
      <c r="BF851" s="138"/>
      <c r="BG851" s="138"/>
      <c r="BH851" s="138"/>
      <c r="BI851" s="138"/>
      <c r="BJ851" s="138"/>
      <c r="BK851" s="138"/>
      <c r="BL851" s="138"/>
      <c r="BM851" s="7"/>
      <c r="BN851" s="26"/>
    </row>
    <row r="852" spans="1:16367" ht="20.100000000000001" customHeight="1" x14ac:dyDescent="0.25">
      <c r="A852" s="39"/>
      <c r="B852" s="138"/>
      <c r="C852" s="138"/>
      <c r="D852" s="63"/>
      <c r="E852" s="63"/>
      <c r="F852" s="63"/>
      <c r="G852" s="64" t="s">
        <v>1101</v>
      </c>
      <c r="H852" s="63"/>
      <c r="I852" s="64" t="s">
        <v>45</v>
      </c>
      <c r="J852" s="64" t="s">
        <v>107</v>
      </c>
      <c r="K852" s="64" t="s">
        <v>120</v>
      </c>
      <c r="L852" s="63" t="s">
        <v>595</v>
      </c>
      <c r="M852" s="63" t="s">
        <v>303</v>
      </c>
      <c r="N852" s="63" t="s">
        <v>365</v>
      </c>
      <c r="O852" s="63" t="s">
        <v>304</v>
      </c>
      <c r="P852" s="126" t="s">
        <v>14</v>
      </c>
      <c r="Q852" s="278">
        <v>0</v>
      </c>
      <c r="R852" s="278">
        <v>0</v>
      </c>
      <c r="S852" s="278">
        <v>0</v>
      </c>
      <c r="T852" s="278" t="e">
        <f t="shared" ref="T852:AB852" si="2059">+T851/T850</f>
        <v>#DIV/0!</v>
      </c>
      <c r="U852" s="278" t="e">
        <f t="shared" si="2059"/>
        <v>#DIV/0!</v>
      </c>
      <c r="V852" s="278" t="e">
        <f t="shared" si="2059"/>
        <v>#DIV/0!</v>
      </c>
      <c r="W852" s="278" t="e">
        <f t="shared" si="2059"/>
        <v>#DIV/0!</v>
      </c>
      <c r="X852" s="278" t="e">
        <f t="shared" si="2059"/>
        <v>#DIV/0!</v>
      </c>
      <c r="Y852" s="278" t="e">
        <f t="shared" si="2059"/>
        <v>#DIV/0!</v>
      </c>
      <c r="Z852" s="278" t="e">
        <f t="shared" si="2059"/>
        <v>#DIV/0!</v>
      </c>
      <c r="AA852" s="278" t="e">
        <f t="shared" si="2059"/>
        <v>#DIV/0!</v>
      </c>
      <c r="AB852" s="278" t="e">
        <f t="shared" si="2059"/>
        <v>#DIV/0!</v>
      </c>
      <c r="AC852" s="278" t="e">
        <f>+AC851/AC850</f>
        <v>#DIV/0!</v>
      </c>
      <c r="AD852" s="294">
        <f t="shared" si="2041"/>
        <v>0</v>
      </c>
      <c r="AE852" s="315">
        <f>SUM($Q$10:R852)</f>
        <v>55225.709583725031</v>
      </c>
      <c r="AF852" s="315">
        <f>SUM($Q$10:S852)</f>
        <v>94116.376271642745</v>
      </c>
      <c r="AG852" s="315" t="e">
        <f>SUM($Q$10:T852)</f>
        <v>#DIV/0!</v>
      </c>
      <c r="AH852" s="315" t="e">
        <f>SUM($Q$10:U852)</f>
        <v>#DIV/0!</v>
      </c>
      <c r="AI852" s="315" t="e">
        <f>SUM($Q$10:V852)</f>
        <v>#DIV/0!</v>
      </c>
      <c r="AJ852" s="315" t="e">
        <f>SUM($Q$10:W852)</f>
        <v>#DIV/0!</v>
      </c>
      <c r="AK852" s="315" t="e">
        <f>SUM($Q$10:X852)</f>
        <v>#DIV/0!</v>
      </c>
      <c r="AL852" s="315" t="e">
        <f>SUM($Q$10:Y852)</f>
        <v>#DIV/0!</v>
      </c>
      <c r="AM852" s="315" t="e">
        <f>SUM($Q$10:Z852)</f>
        <v>#DIV/0!</v>
      </c>
      <c r="AN852" s="315" t="e">
        <f>SUM($Q$10:AA852)</f>
        <v>#DIV/0!</v>
      </c>
      <c r="AO852" s="315" t="e">
        <f>SUM($Q$10:AB852)</f>
        <v>#DIV/0!</v>
      </c>
      <c r="AP852" s="63"/>
      <c r="AQ852" s="63"/>
      <c r="AR852" s="63"/>
      <c r="AS852" s="63"/>
      <c r="AT852" s="63"/>
      <c r="AU852" s="63"/>
      <c r="AV852" s="63"/>
      <c r="AW852" s="63"/>
      <c r="AX852" s="138"/>
      <c r="AY852" s="138"/>
      <c r="AZ852" s="138"/>
      <c r="BA852" s="138"/>
      <c r="BB852" s="138"/>
      <c r="BC852" s="138"/>
      <c r="BD852" s="138"/>
      <c r="BE852" s="138"/>
      <c r="BF852" s="138"/>
      <c r="BG852" s="138"/>
      <c r="BH852" s="138"/>
      <c r="BI852" s="138"/>
      <c r="BJ852" s="138"/>
      <c r="BK852" s="138"/>
      <c r="BL852" s="138"/>
      <c r="BM852" s="7"/>
      <c r="BN852" s="26"/>
    </row>
    <row r="853" spans="1:16367" ht="18.75" customHeight="1" x14ac:dyDescent="0.25">
      <c r="A853" s="39" t="s">
        <v>83</v>
      </c>
      <c r="B853" s="65" t="s">
        <v>100</v>
      </c>
      <c r="C853" s="44" t="s">
        <v>15</v>
      </c>
      <c r="D853" s="63">
        <f>+D850+1</f>
        <v>282</v>
      </c>
      <c r="E853" s="63">
        <v>129</v>
      </c>
      <c r="F853" s="63">
        <v>3</v>
      </c>
      <c r="G853" s="64" t="s">
        <v>137</v>
      </c>
      <c r="H853" s="125">
        <v>1</v>
      </c>
      <c r="I853" s="64" t="s">
        <v>45</v>
      </c>
      <c r="J853" s="64" t="s">
        <v>107</v>
      </c>
      <c r="K853" s="64" t="s">
        <v>120</v>
      </c>
      <c r="L853" s="63" t="s">
        <v>567</v>
      </c>
      <c r="M853" s="63" t="s">
        <v>298</v>
      </c>
      <c r="N853" s="63" t="s">
        <v>322</v>
      </c>
      <c r="O853" s="63" t="s">
        <v>323</v>
      </c>
      <c r="P853" s="126" t="s">
        <v>12</v>
      </c>
      <c r="Q853" s="170">
        <v>1</v>
      </c>
      <c r="R853" s="170">
        <v>1</v>
      </c>
      <c r="S853" s="170">
        <v>1</v>
      </c>
      <c r="T853" s="318"/>
      <c r="U853" s="318"/>
      <c r="V853" s="318"/>
      <c r="W853" s="318"/>
      <c r="X853" s="318"/>
      <c r="Y853" s="318"/>
      <c r="Z853" s="318"/>
      <c r="AA853" s="318"/>
      <c r="AB853" s="318"/>
      <c r="AC853" s="262">
        <f>SUM(Q853:AB853)</f>
        <v>3</v>
      </c>
      <c r="AD853" s="294">
        <v>0</v>
      </c>
      <c r="AE853" s="315" t="e">
        <v>#DIV/0!</v>
      </c>
      <c r="AF853" s="315" t="e">
        <v>#DIV/0!</v>
      </c>
      <c r="AG853" s="315" t="e">
        <v>#DIV/0!</v>
      </c>
      <c r="AH853" s="315" t="e">
        <v>#DIV/0!</v>
      </c>
      <c r="AI853" s="315" t="e">
        <v>#DIV/0!</v>
      </c>
      <c r="AJ853" s="315" t="e">
        <v>#DIV/0!</v>
      </c>
      <c r="AK853" s="315" t="e">
        <v>#DIV/0!</v>
      </c>
      <c r="AL853" s="315" t="e">
        <v>#DIV/0!</v>
      </c>
      <c r="AM853" s="315" t="e">
        <v>#DIV/0!</v>
      </c>
      <c r="AN853" s="315" t="e">
        <v>#DIV/0!</v>
      </c>
      <c r="AO853" s="315" t="e">
        <v>#DIV/0!</v>
      </c>
      <c r="AP853" s="127"/>
      <c r="AQ853" s="127"/>
      <c r="AR853" s="127"/>
      <c r="AS853" s="63"/>
      <c r="AT853" s="301"/>
      <c r="AU853" s="301"/>
      <c r="AV853" s="301"/>
      <c r="AW853" s="301"/>
      <c r="AX853" s="141"/>
      <c r="AY853" s="141"/>
      <c r="AZ853" s="141"/>
      <c r="BA853" s="141"/>
      <c r="BB853" s="141"/>
      <c r="BC853" s="141"/>
      <c r="BD853" s="141"/>
      <c r="BE853" s="141"/>
      <c r="BF853" s="141"/>
      <c r="BG853" s="141"/>
      <c r="BH853" s="141"/>
      <c r="BI853" s="141"/>
      <c r="BJ853" s="141"/>
      <c r="BK853" s="141"/>
      <c r="BL853" s="141"/>
      <c r="BM853" s="86"/>
      <c r="BN853" s="53"/>
      <c r="BO853" s="53"/>
      <c r="BP853" s="53"/>
      <c r="BQ853" s="53"/>
      <c r="BR853" s="53"/>
      <c r="BS853" s="53"/>
      <c r="BT853" s="53"/>
      <c r="BU853" s="53"/>
      <c r="BV853" s="53"/>
      <c r="BW853" s="53"/>
      <c r="BX853" s="53"/>
      <c r="BY853" s="53"/>
      <c r="BZ853" s="53"/>
      <c r="CA853" s="53"/>
      <c r="CB853" s="53"/>
      <c r="CC853" s="53"/>
      <c r="CD853" s="53"/>
      <c r="CE853" s="53"/>
      <c r="CF853" s="53"/>
      <c r="CG853" s="53"/>
      <c r="CH853" s="53"/>
      <c r="CI853" s="53"/>
      <c r="CJ853" s="53"/>
      <c r="CK853" s="53"/>
      <c r="CL853" s="53"/>
      <c r="CM853" s="53"/>
      <c r="CN853" s="53"/>
      <c r="CO853" s="53"/>
      <c r="CP853" s="53"/>
      <c r="CQ853" s="53"/>
      <c r="CR853" s="53"/>
      <c r="CS853" s="53"/>
      <c r="CT853" s="53"/>
      <c r="CU853" s="53"/>
      <c r="CV853" s="53"/>
      <c r="CW853" s="53"/>
      <c r="CX853" s="53"/>
      <c r="CY853" s="53"/>
      <c r="CZ853" s="53"/>
      <c r="DA853" s="53"/>
      <c r="DB853" s="53"/>
      <c r="DC853" s="53"/>
      <c r="DD853" s="53"/>
      <c r="DE853" s="53"/>
      <c r="DF853" s="53"/>
      <c r="DG853" s="53"/>
      <c r="DH853" s="53"/>
      <c r="DI853" s="53"/>
      <c r="DJ853" s="53"/>
      <c r="DK853" s="53"/>
      <c r="DL853" s="53"/>
      <c r="DM853" s="53"/>
      <c r="DN853" s="53"/>
      <c r="DO853" s="53"/>
      <c r="DP853" s="53"/>
      <c r="DQ853" s="53"/>
      <c r="DR853" s="53"/>
      <c r="DS853" s="53"/>
      <c r="DT853" s="53"/>
      <c r="DU853" s="53"/>
      <c r="DV853" s="53"/>
      <c r="DW853" s="53"/>
      <c r="DX853" s="53"/>
      <c r="DY853" s="53"/>
      <c r="DZ853" s="53"/>
      <c r="EA853" s="53"/>
      <c r="EB853" s="53"/>
      <c r="EC853" s="53"/>
      <c r="ED853" s="53"/>
      <c r="EE853" s="53"/>
      <c r="EF853" s="53"/>
      <c r="EG853" s="53"/>
      <c r="EH853" s="53"/>
      <c r="EI853" s="53"/>
      <c r="EJ853" s="53"/>
      <c r="EK853" s="53"/>
      <c r="EL853" s="53"/>
      <c r="EM853" s="53"/>
      <c r="EN853" s="53"/>
      <c r="EO853" s="53"/>
      <c r="EP853" s="53"/>
      <c r="EQ853" s="53"/>
      <c r="ER853" s="53"/>
      <c r="ES853" s="53"/>
      <c r="ET853" s="53"/>
      <c r="EU853" s="53"/>
      <c r="EV853" s="53"/>
      <c r="EW853" s="53"/>
      <c r="EX853" s="53"/>
      <c r="EY853" s="53"/>
      <c r="EZ853" s="53"/>
      <c r="FA853" s="53"/>
      <c r="FB853" s="53"/>
      <c r="FC853" s="53"/>
      <c r="FD853" s="53"/>
      <c r="FE853" s="53"/>
      <c r="FF853" s="53"/>
      <c r="FG853" s="53"/>
      <c r="FH853" s="53"/>
      <c r="FI853" s="53"/>
      <c r="FJ853" s="53"/>
      <c r="FK853" s="53"/>
      <c r="FL853" s="53"/>
      <c r="FM853" s="53"/>
      <c r="FN853" s="53"/>
      <c r="FO853" s="53"/>
      <c r="FP853" s="53"/>
      <c r="FQ853" s="53"/>
      <c r="FR853" s="53"/>
      <c r="FS853" s="53"/>
      <c r="FT853" s="53"/>
      <c r="FU853" s="53"/>
      <c r="FV853" s="53"/>
      <c r="FW853" s="53"/>
      <c r="FX853" s="53"/>
      <c r="FY853" s="53"/>
      <c r="FZ853" s="53"/>
      <c r="GA853" s="53"/>
      <c r="GB853" s="53"/>
      <c r="GC853" s="53"/>
      <c r="GD853" s="53"/>
      <c r="GE853" s="53"/>
      <c r="GF853" s="53"/>
      <c r="GG853" s="53"/>
      <c r="GH853" s="53"/>
      <c r="GI853" s="53"/>
      <c r="GJ853" s="53"/>
      <c r="GK853" s="53"/>
      <c r="GL853" s="53"/>
      <c r="GM853" s="53"/>
      <c r="GN853" s="53"/>
      <c r="GO853" s="53"/>
      <c r="GP853" s="53"/>
      <c r="GQ853" s="53"/>
      <c r="GR853" s="53"/>
      <c r="GS853" s="53"/>
      <c r="GT853" s="53"/>
      <c r="GU853" s="53"/>
      <c r="GV853" s="53"/>
      <c r="GW853" s="53"/>
      <c r="GX853" s="53"/>
      <c r="GY853" s="53"/>
      <c r="GZ853" s="53"/>
      <c r="HA853" s="53"/>
      <c r="HB853" s="53"/>
      <c r="HC853" s="53"/>
      <c r="HD853" s="53"/>
      <c r="HE853" s="53"/>
      <c r="HF853" s="53"/>
      <c r="HG853" s="53"/>
      <c r="HH853" s="53"/>
      <c r="HI853" s="53"/>
      <c r="HJ853" s="53"/>
      <c r="HK853" s="53"/>
      <c r="HL853" s="53"/>
      <c r="HM853" s="53"/>
      <c r="HN853" s="53"/>
      <c r="HO853" s="53"/>
      <c r="HP853" s="53"/>
      <c r="HQ853" s="53"/>
      <c r="HR853" s="53"/>
      <c r="HS853" s="53"/>
      <c r="HT853" s="53"/>
      <c r="HU853" s="53"/>
      <c r="HV853" s="53"/>
      <c r="HW853" s="53"/>
      <c r="HX853" s="53"/>
      <c r="HY853" s="53"/>
      <c r="HZ853" s="53"/>
      <c r="IA853" s="53"/>
      <c r="IB853" s="53"/>
      <c r="IC853" s="53"/>
      <c r="ID853" s="53"/>
      <c r="IE853" s="53"/>
      <c r="IF853" s="53"/>
      <c r="IG853" s="53"/>
      <c r="IH853" s="53"/>
      <c r="II853" s="53"/>
      <c r="IJ853" s="53"/>
      <c r="IK853" s="53"/>
      <c r="IL853" s="53"/>
      <c r="IM853" s="53"/>
      <c r="IN853" s="53"/>
      <c r="IO853" s="53"/>
      <c r="IP853" s="53"/>
      <c r="IQ853" s="53"/>
      <c r="IR853" s="53"/>
      <c r="IS853" s="53"/>
      <c r="IT853" s="53"/>
      <c r="IU853" s="53"/>
      <c r="IV853" s="53"/>
      <c r="IW853" s="53"/>
      <c r="IX853" s="53"/>
      <c r="IY853" s="53"/>
      <c r="IZ853" s="53"/>
      <c r="JA853" s="53"/>
      <c r="JB853" s="53"/>
      <c r="JC853" s="53"/>
      <c r="JD853" s="53"/>
      <c r="JE853" s="53"/>
      <c r="JF853" s="53"/>
      <c r="JG853" s="53"/>
      <c r="JH853" s="53"/>
      <c r="JI853" s="53"/>
      <c r="JJ853" s="53"/>
      <c r="JK853" s="53"/>
      <c r="JL853" s="53"/>
      <c r="JM853" s="53"/>
      <c r="JN853" s="53"/>
      <c r="JO853" s="53"/>
      <c r="JP853" s="53"/>
      <c r="JQ853" s="53"/>
      <c r="JR853" s="53"/>
      <c r="JS853" s="53"/>
      <c r="JT853" s="53"/>
      <c r="JU853" s="53"/>
      <c r="JV853" s="53"/>
      <c r="JW853" s="53"/>
      <c r="JX853" s="53"/>
      <c r="JY853" s="53"/>
      <c r="JZ853" s="53"/>
      <c r="KA853" s="53"/>
      <c r="KB853" s="53"/>
      <c r="KC853" s="53"/>
      <c r="KD853" s="53"/>
      <c r="KE853" s="53"/>
      <c r="KF853" s="53"/>
      <c r="KG853" s="53"/>
      <c r="KH853" s="53"/>
      <c r="KI853" s="53"/>
      <c r="KJ853" s="53"/>
      <c r="KK853" s="53"/>
      <c r="KL853" s="53"/>
      <c r="KM853" s="53"/>
      <c r="KN853" s="53"/>
      <c r="KO853" s="53"/>
      <c r="KP853" s="53"/>
      <c r="KQ853" s="53"/>
      <c r="KR853" s="53"/>
      <c r="KS853" s="53"/>
      <c r="KT853" s="53"/>
      <c r="KU853" s="53"/>
      <c r="KV853" s="53"/>
      <c r="KW853" s="53"/>
      <c r="KX853" s="53"/>
      <c r="KY853" s="53"/>
      <c r="KZ853" s="53"/>
      <c r="LA853" s="53"/>
      <c r="LB853" s="53"/>
      <c r="LC853" s="53"/>
      <c r="LD853" s="53"/>
      <c r="LE853" s="53"/>
      <c r="LF853" s="53"/>
      <c r="LG853" s="53"/>
      <c r="LH853" s="53"/>
      <c r="LI853" s="53"/>
      <c r="LJ853" s="53"/>
      <c r="LK853" s="53"/>
      <c r="LL853" s="53"/>
      <c r="LM853" s="53"/>
      <c r="LN853" s="53"/>
      <c r="LO853" s="53"/>
      <c r="LP853" s="53"/>
      <c r="LQ853" s="53"/>
      <c r="LR853" s="53"/>
      <c r="LS853" s="53"/>
      <c r="LT853" s="53"/>
      <c r="LU853" s="53"/>
      <c r="LV853" s="53"/>
      <c r="LW853" s="53"/>
      <c r="LX853" s="53"/>
      <c r="LY853" s="53"/>
      <c r="LZ853" s="53"/>
      <c r="MA853" s="53"/>
      <c r="MB853" s="53"/>
      <c r="MC853" s="53"/>
      <c r="MD853" s="53"/>
      <c r="ME853" s="53"/>
      <c r="MF853" s="53"/>
      <c r="MG853" s="53"/>
      <c r="MH853" s="53"/>
      <c r="MI853" s="53"/>
      <c r="MJ853" s="53"/>
      <c r="MK853" s="53"/>
      <c r="ML853" s="53"/>
      <c r="MM853" s="53"/>
      <c r="MN853" s="53"/>
      <c r="MO853" s="53"/>
      <c r="MP853" s="53"/>
      <c r="MQ853" s="53"/>
      <c r="MR853" s="53"/>
      <c r="MS853" s="53"/>
      <c r="MT853" s="53"/>
      <c r="MU853" s="53"/>
      <c r="MV853" s="53"/>
      <c r="MW853" s="53"/>
      <c r="MX853" s="53"/>
      <c r="MY853" s="53"/>
      <c r="MZ853" s="53"/>
      <c r="NA853" s="53"/>
      <c r="NB853" s="53"/>
      <c r="NC853" s="53"/>
      <c r="ND853" s="53"/>
      <c r="NE853" s="53"/>
      <c r="NF853" s="53"/>
      <c r="NG853" s="53"/>
      <c r="NH853" s="53"/>
      <c r="NI853" s="53"/>
      <c r="NJ853" s="53"/>
      <c r="NK853" s="53"/>
      <c r="NL853" s="53"/>
      <c r="NM853" s="53"/>
      <c r="NN853" s="53"/>
      <c r="NO853" s="53"/>
      <c r="NP853" s="53"/>
      <c r="NQ853" s="53"/>
      <c r="NR853" s="53"/>
      <c r="NS853" s="53"/>
      <c r="NT853" s="53"/>
      <c r="NU853" s="53"/>
      <c r="NV853" s="53"/>
      <c r="NW853" s="53"/>
      <c r="NX853" s="53"/>
      <c r="NY853" s="53"/>
      <c r="NZ853" s="53"/>
      <c r="OA853" s="53"/>
      <c r="OB853" s="53"/>
      <c r="OC853" s="53"/>
      <c r="OD853" s="53"/>
      <c r="OE853" s="53"/>
      <c r="OF853" s="53"/>
      <c r="OG853" s="53"/>
      <c r="OH853" s="53"/>
      <c r="OI853" s="53"/>
      <c r="OJ853" s="53"/>
      <c r="OK853" s="53"/>
      <c r="OL853" s="53"/>
      <c r="OM853" s="53"/>
      <c r="ON853" s="53"/>
      <c r="OO853" s="53"/>
      <c r="OP853" s="53"/>
      <c r="OQ853" s="53"/>
      <c r="OR853" s="53"/>
      <c r="OS853" s="53"/>
      <c r="OT853" s="53"/>
      <c r="OU853" s="53"/>
      <c r="OV853" s="53"/>
      <c r="OW853" s="53"/>
      <c r="OX853" s="53"/>
      <c r="OY853" s="53"/>
      <c r="OZ853" s="53"/>
      <c r="PA853" s="53"/>
      <c r="PB853" s="53"/>
      <c r="PC853" s="53"/>
      <c r="PD853" s="53"/>
      <c r="PE853" s="53"/>
      <c r="PF853" s="53"/>
      <c r="PG853" s="53"/>
      <c r="PH853" s="53"/>
      <c r="PI853" s="53"/>
      <c r="PJ853" s="53"/>
      <c r="PK853" s="53"/>
      <c r="PL853" s="53"/>
      <c r="PM853" s="53"/>
      <c r="PN853" s="53"/>
      <c r="PO853" s="53"/>
      <c r="PP853" s="53"/>
      <c r="PQ853" s="53"/>
      <c r="PR853" s="53"/>
      <c r="PS853" s="53"/>
      <c r="PT853" s="53"/>
      <c r="PU853" s="53"/>
      <c r="PV853" s="53"/>
      <c r="PW853" s="53"/>
      <c r="PX853" s="53"/>
      <c r="PY853" s="53"/>
      <c r="PZ853" s="53"/>
      <c r="QA853" s="53"/>
      <c r="QB853" s="53"/>
      <c r="QC853" s="53"/>
      <c r="QD853" s="53"/>
      <c r="QE853" s="53"/>
      <c r="QF853" s="53"/>
      <c r="QG853" s="53"/>
      <c r="QH853" s="53"/>
      <c r="QI853" s="53"/>
      <c r="QJ853" s="53"/>
      <c r="QK853" s="53"/>
      <c r="QL853" s="53"/>
      <c r="QM853" s="53"/>
      <c r="QN853" s="53"/>
      <c r="QO853" s="53"/>
      <c r="QP853" s="53"/>
      <c r="QQ853" s="53"/>
      <c r="QR853" s="53"/>
      <c r="QS853" s="53"/>
      <c r="QT853" s="53"/>
      <c r="QU853" s="53"/>
      <c r="QV853" s="53"/>
      <c r="QW853" s="53"/>
      <c r="QX853" s="53"/>
      <c r="QY853" s="53"/>
      <c r="QZ853" s="53"/>
      <c r="RA853" s="53"/>
      <c r="RB853" s="53"/>
      <c r="RC853" s="53"/>
      <c r="RD853" s="53"/>
      <c r="RE853" s="53"/>
      <c r="RF853" s="53"/>
      <c r="RG853" s="53"/>
      <c r="RH853" s="53"/>
      <c r="RI853" s="53"/>
      <c r="RJ853" s="53"/>
      <c r="RK853" s="53"/>
      <c r="RL853" s="53"/>
      <c r="RM853" s="53"/>
      <c r="RN853" s="53"/>
      <c r="RO853" s="53"/>
      <c r="RP853" s="53"/>
      <c r="RQ853" s="53"/>
      <c r="RR853" s="53"/>
      <c r="RS853" s="53"/>
      <c r="RT853" s="53"/>
      <c r="RU853" s="53"/>
      <c r="RV853" s="53"/>
      <c r="RW853" s="53"/>
      <c r="RX853" s="53"/>
      <c r="RY853" s="53"/>
      <c r="RZ853" s="53"/>
      <c r="SA853" s="53"/>
      <c r="SB853" s="53"/>
      <c r="SC853" s="53"/>
      <c r="SD853" s="53"/>
      <c r="SE853" s="53"/>
      <c r="SF853" s="53"/>
      <c r="SG853" s="53"/>
      <c r="SH853" s="53"/>
      <c r="SI853" s="53"/>
      <c r="SJ853" s="53"/>
      <c r="SK853" s="53"/>
      <c r="SL853" s="53"/>
      <c r="SM853" s="53"/>
      <c r="SN853" s="53"/>
      <c r="SO853" s="53"/>
      <c r="SP853" s="53"/>
      <c r="SQ853" s="53"/>
      <c r="SR853" s="53"/>
      <c r="SS853" s="53"/>
      <c r="ST853" s="53"/>
      <c r="SU853" s="53"/>
      <c r="SV853" s="53"/>
      <c r="SW853" s="53"/>
      <c r="SX853" s="53"/>
      <c r="SY853" s="53"/>
      <c r="SZ853" s="53"/>
      <c r="TA853" s="53"/>
      <c r="TB853" s="53"/>
      <c r="TC853" s="53"/>
      <c r="TD853" s="53"/>
      <c r="TE853" s="53"/>
      <c r="TF853" s="53"/>
      <c r="TG853" s="53"/>
      <c r="TH853" s="53"/>
      <c r="TI853" s="53"/>
      <c r="TJ853" s="53"/>
      <c r="TK853" s="53"/>
      <c r="TL853" s="53"/>
      <c r="TM853" s="53"/>
      <c r="TN853" s="53"/>
      <c r="TO853" s="53"/>
      <c r="TP853" s="53"/>
      <c r="TQ853" s="53"/>
      <c r="TR853" s="53"/>
      <c r="TS853" s="53"/>
      <c r="TT853" s="53"/>
      <c r="TU853" s="53"/>
      <c r="TV853" s="53"/>
      <c r="TW853" s="53"/>
      <c r="TX853" s="53"/>
      <c r="TY853" s="53"/>
      <c r="TZ853" s="53"/>
      <c r="UA853" s="53"/>
      <c r="UB853" s="53"/>
      <c r="UC853" s="53"/>
      <c r="UD853" s="53"/>
      <c r="UE853" s="53"/>
      <c r="UF853" s="53"/>
      <c r="UG853" s="53"/>
      <c r="UH853" s="53"/>
      <c r="UI853" s="53"/>
      <c r="UJ853" s="53"/>
      <c r="UK853" s="53"/>
      <c r="UL853" s="53"/>
      <c r="UM853" s="53"/>
      <c r="UN853" s="53"/>
      <c r="UO853" s="53"/>
      <c r="UP853" s="53"/>
      <c r="UQ853" s="53"/>
      <c r="UR853" s="53"/>
      <c r="US853" s="53"/>
      <c r="UT853" s="53"/>
      <c r="UU853" s="53"/>
      <c r="UV853" s="53"/>
      <c r="UW853" s="53"/>
      <c r="UX853" s="53"/>
      <c r="UY853" s="53"/>
      <c r="UZ853" s="53"/>
      <c r="VA853" s="53"/>
      <c r="VB853" s="53"/>
      <c r="VC853" s="53"/>
      <c r="VD853" s="53"/>
      <c r="VE853" s="53"/>
      <c r="VF853" s="53"/>
      <c r="VG853" s="53"/>
      <c r="VH853" s="53"/>
      <c r="VI853" s="53"/>
      <c r="VJ853" s="53"/>
      <c r="VK853" s="53"/>
      <c r="VL853" s="53"/>
      <c r="VM853" s="53"/>
      <c r="VN853" s="53"/>
      <c r="VO853" s="53"/>
      <c r="VP853" s="53"/>
      <c r="VQ853" s="53"/>
      <c r="VR853" s="53"/>
      <c r="VS853" s="53"/>
      <c r="VT853" s="53"/>
      <c r="VU853" s="53"/>
      <c r="VV853" s="53"/>
      <c r="VW853" s="53"/>
      <c r="VX853" s="53"/>
      <c r="VY853" s="53"/>
      <c r="VZ853" s="53"/>
      <c r="WA853" s="53"/>
      <c r="WB853" s="53"/>
      <c r="WC853" s="53"/>
      <c r="WD853" s="53"/>
      <c r="WE853" s="53"/>
      <c r="WF853" s="53"/>
      <c r="WG853" s="53"/>
      <c r="WH853" s="53"/>
      <c r="WI853" s="53"/>
      <c r="WJ853" s="53"/>
      <c r="WK853" s="53"/>
      <c r="WL853" s="53"/>
      <c r="WM853" s="53"/>
      <c r="WN853" s="53"/>
      <c r="WO853" s="53"/>
      <c r="WP853" s="53"/>
      <c r="WQ853" s="53"/>
      <c r="WR853" s="53"/>
      <c r="WS853" s="53"/>
      <c r="WT853" s="53"/>
      <c r="WU853" s="53"/>
      <c r="WV853" s="53"/>
      <c r="WW853" s="53"/>
      <c r="WX853" s="53"/>
      <c r="WY853" s="53"/>
      <c r="WZ853" s="53"/>
      <c r="XA853" s="53"/>
      <c r="XB853" s="53"/>
      <c r="XC853" s="53"/>
      <c r="XD853" s="53"/>
      <c r="XE853" s="53"/>
      <c r="XF853" s="53"/>
      <c r="XG853" s="53"/>
      <c r="XH853" s="53"/>
      <c r="XI853" s="53"/>
      <c r="XJ853" s="53"/>
      <c r="XK853" s="53"/>
      <c r="XL853" s="53"/>
      <c r="XM853" s="53"/>
      <c r="XN853" s="53"/>
      <c r="XO853" s="53"/>
      <c r="XP853" s="53"/>
      <c r="XQ853" s="53"/>
      <c r="XR853" s="53"/>
      <c r="XS853" s="53"/>
      <c r="XT853" s="53"/>
      <c r="XU853" s="53"/>
      <c r="XV853" s="53"/>
      <c r="XW853" s="53"/>
      <c r="XX853" s="53"/>
      <c r="XY853" s="53"/>
      <c r="XZ853" s="53"/>
      <c r="YA853" s="53"/>
      <c r="YB853" s="53"/>
      <c r="YC853" s="53"/>
      <c r="YD853" s="53"/>
      <c r="YE853" s="53"/>
      <c r="YF853" s="53"/>
      <c r="YG853" s="53"/>
      <c r="YH853" s="53"/>
      <c r="YI853" s="53"/>
      <c r="YJ853" s="53"/>
      <c r="YK853" s="53"/>
      <c r="YL853" s="53"/>
      <c r="YM853" s="53"/>
      <c r="YN853" s="53"/>
      <c r="YO853" s="53"/>
      <c r="YP853" s="53"/>
      <c r="YQ853" s="53"/>
      <c r="YR853" s="53"/>
      <c r="YS853" s="53"/>
      <c r="YT853" s="53"/>
      <c r="YU853" s="53"/>
      <c r="YV853" s="53"/>
      <c r="YW853" s="53"/>
      <c r="YX853" s="53"/>
      <c r="YY853" s="53"/>
      <c r="YZ853" s="53"/>
      <c r="ZA853" s="53"/>
      <c r="ZB853" s="53"/>
      <c r="ZC853" s="53"/>
      <c r="ZD853" s="53"/>
      <c r="ZE853" s="53"/>
      <c r="ZF853" s="53"/>
      <c r="ZG853" s="53"/>
      <c r="ZH853" s="53"/>
      <c r="ZI853" s="53"/>
      <c r="ZJ853" s="53"/>
      <c r="ZK853" s="53"/>
      <c r="ZL853" s="53"/>
      <c r="ZM853" s="53"/>
      <c r="ZN853" s="53"/>
      <c r="ZO853" s="53"/>
      <c r="ZP853" s="53"/>
      <c r="ZQ853" s="53"/>
      <c r="ZR853" s="53"/>
      <c r="ZS853" s="53"/>
      <c r="ZT853" s="53"/>
      <c r="ZU853" s="53"/>
      <c r="ZV853" s="53"/>
      <c r="ZW853" s="53"/>
      <c r="ZX853" s="53"/>
      <c r="ZY853" s="53"/>
      <c r="ZZ853" s="53"/>
      <c r="AAA853" s="53"/>
      <c r="AAB853" s="53"/>
      <c r="AAC853" s="53"/>
      <c r="AAD853" s="53"/>
      <c r="AAE853" s="53"/>
      <c r="AAF853" s="53"/>
      <c r="AAG853" s="53"/>
      <c r="AAH853" s="53"/>
      <c r="AAI853" s="53"/>
      <c r="AAJ853" s="53"/>
      <c r="AAK853" s="53"/>
      <c r="AAL853" s="53"/>
      <c r="AAM853" s="53"/>
      <c r="AAN853" s="53"/>
      <c r="AAO853" s="53"/>
      <c r="AAP853" s="53"/>
      <c r="AAQ853" s="53"/>
      <c r="AAR853" s="53"/>
      <c r="AAS853" s="53"/>
      <c r="AAT853" s="53"/>
      <c r="AAU853" s="53"/>
      <c r="AAV853" s="53"/>
      <c r="AAW853" s="53"/>
      <c r="AAX853" s="53"/>
      <c r="AAY853" s="53"/>
      <c r="AAZ853" s="53"/>
      <c r="ABA853" s="53"/>
      <c r="ABB853" s="53"/>
      <c r="ABC853" s="53"/>
      <c r="ABD853" s="53"/>
      <c r="ABE853" s="53"/>
      <c r="ABF853" s="53"/>
      <c r="ABG853" s="53"/>
      <c r="ABH853" s="53"/>
      <c r="ABI853" s="53"/>
      <c r="ABJ853" s="53"/>
      <c r="ABK853" s="53"/>
      <c r="ABL853" s="53"/>
      <c r="ABM853" s="53"/>
      <c r="ABN853" s="53"/>
      <c r="ABO853" s="53"/>
      <c r="ABP853" s="53"/>
      <c r="ABQ853" s="53"/>
      <c r="ABR853" s="53"/>
      <c r="ABS853" s="53"/>
      <c r="ABT853" s="53"/>
      <c r="ABU853" s="53"/>
      <c r="ABV853" s="53"/>
      <c r="ABW853" s="53"/>
      <c r="ABX853" s="53"/>
      <c r="ABY853" s="53"/>
      <c r="ABZ853" s="53"/>
      <c r="ACA853" s="53"/>
      <c r="ACB853" s="53"/>
      <c r="ACC853" s="53"/>
      <c r="ACD853" s="53"/>
      <c r="ACE853" s="53"/>
      <c r="ACF853" s="53"/>
      <c r="ACG853" s="53"/>
      <c r="ACH853" s="53"/>
      <c r="ACI853" s="53"/>
      <c r="ACJ853" s="53"/>
      <c r="ACK853" s="53"/>
      <c r="ACL853" s="53"/>
      <c r="ACM853" s="53"/>
      <c r="ACN853" s="53"/>
      <c r="ACO853" s="53"/>
      <c r="ACP853" s="53"/>
      <c r="ACQ853" s="53"/>
      <c r="ACR853" s="53"/>
      <c r="ACS853" s="53"/>
      <c r="ACT853" s="53"/>
      <c r="ACU853" s="53"/>
      <c r="ACV853" s="53"/>
      <c r="ACW853" s="53"/>
      <c r="ACX853" s="53"/>
      <c r="ACY853" s="53"/>
      <c r="ACZ853" s="53"/>
      <c r="ADA853" s="53"/>
      <c r="ADB853" s="53"/>
      <c r="ADC853" s="53"/>
      <c r="ADD853" s="53"/>
      <c r="ADE853" s="53"/>
      <c r="ADF853" s="53"/>
      <c r="ADG853" s="53"/>
      <c r="ADH853" s="53"/>
      <c r="ADI853" s="53"/>
      <c r="ADJ853" s="53"/>
      <c r="ADK853" s="53"/>
      <c r="ADL853" s="53"/>
      <c r="ADM853" s="53"/>
      <c r="ADN853" s="53"/>
      <c r="ADO853" s="53"/>
      <c r="ADP853" s="53"/>
      <c r="ADQ853" s="53"/>
      <c r="ADR853" s="53"/>
      <c r="ADS853" s="53"/>
      <c r="ADT853" s="53"/>
      <c r="ADU853" s="53"/>
      <c r="ADV853" s="53"/>
      <c r="ADW853" s="53"/>
      <c r="ADX853" s="53"/>
      <c r="ADY853" s="53"/>
      <c r="ADZ853" s="53"/>
      <c r="AEA853" s="53"/>
      <c r="AEB853" s="53"/>
      <c r="AEC853" s="53"/>
      <c r="AED853" s="53"/>
      <c r="AEE853" s="53"/>
      <c r="AEF853" s="53"/>
      <c r="AEG853" s="53"/>
      <c r="AEH853" s="53"/>
      <c r="AEI853" s="53"/>
      <c r="AEJ853" s="53"/>
      <c r="AEK853" s="53"/>
      <c r="AEL853" s="53"/>
      <c r="AEM853" s="53"/>
      <c r="AEN853" s="53"/>
      <c r="AEO853" s="53"/>
      <c r="AEP853" s="53"/>
      <c r="AEQ853" s="53"/>
      <c r="AER853" s="53"/>
      <c r="AES853" s="53"/>
      <c r="AET853" s="53"/>
      <c r="AEU853" s="53"/>
      <c r="AEV853" s="53"/>
      <c r="AEW853" s="53"/>
      <c r="AEX853" s="53"/>
      <c r="AEY853" s="53"/>
      <c r="AEZ853" s="53"/>
      <c r="AFA853" s="53"/>
      <c r="AFB853" s="53"/>
      <c r="AFC853" s="53"/>
      <c r="AFD853" s="53"/>
      <c r="AFE853" s="53"/>
      <c r="AFF853" s="53"/>
      <c r="AFG853" s="53"/>
      <c r="AFH853" s="53"/>
      <c r="AFI853" s="53"/>
      <c r="AFJ853" s="53"/>
      <c r="AFK853" s="53"/>
      <c r="AFL853" s="53"/>
      <c r="AFM853" s="53"/>
      <c r="AFN853" s="53"/>
      <c r="AFO853" s="53"/>
      <c r="AFP853" s="53"/>
      <c r="AFQ853" s="53"/>
      <c r="AFR853" s="53"/>
      <c r="AFS853" s="53"/>
      <c r="AFT853" s="53"/>
      <c r="AFU853" s="53"/>
      <c r="AFV853" s="53"/>
      <c r="AFW853" s="53"/>
      <c r="AFX853" s="53"/>
      <c r="AFY853" s="53"/>
      <c r="AFZ853" s="53"/>
      <c r="AGA853" s="53"/>
      <c r="AGB853" s="53"/>
      <c r="AGC853" s="53"/>
      <c r="AGD853" s="53"/>
      <c r="AGE853" s="53"/>
      <c r="AGF853" s="53"/>
      <c r="AGG853" s="53"/>
      <c r="AGH853" s="53"/>
      <c r="AGI853" s="53"/>
      <c r="AGJ853" s="53"/>
      <c r="AGK853" s="53"/>
      <c r="AGL853" s="53"/>
      <c r="AGM853" s="53"/>
      <c r="AGN853" s="53"/>
      <c r="AGO853" s="53"/>
      <c r="AGP853" s="53"/>
      <c r="AGQ853" s="53"/>
      <c r="AGR853" s="53"/>
      <c r="AGS853" s="53"/>
      <c r="AGT853" s="53"/>
      <c r="AGU853" s="53"/>
      <c r="AGV853" s="53"/>
      <c r="AGW853" s="53"/>
      <c r="AGX853" s="53"/>
      <c r="AGY853" s="53"/>
      <c r="AGZ853" s="53"/>
      <c r="AHA853" s="53"/>
      <c r="AHB853" s="53"/>
      <c r="AHC853" s="53"/>
      <c r="AHD853" s="53"/>
      <c r="AHE853" s="53"/>
      <c r="AHF853" s="53"/>
      <c r="AHG853" s="53"/>
      <c r="AHH853" s="53"/>
      <c r="AHI853" s="53"/>
      <c r="AHJ853" s="53"/>
      <c r="AHK853" s="53"/>
      <c r="AHL853" s="53"/>
      <c r="AHM853" s="53"/>
      <c r="AHN853" s="53"/>
      <c r="AHO853" s="53"/>
      <c r="AHP853" s="53"/>
      <c r="AHQ853" s="53"/>
      <c r="AHR853" s="53"/>
      <c r="AHS853" s="53"/>
      <c r="AHT853" s="53"/>
      <c r="AHU853" s="53"/>
      <c r="AHV853" s="53"/>
      <c r="AHW853" s="53"/>
      <c r="AHX853" s="53"/>
      <c r="AHY853" s="53"/>
      <c r="AHZ853" s="53"/>
      <c r="AIA853" s="53"/>
      <c r="AIB853" s="53"/>
      <c r="AIC853" s="53"/>
      <c r="AID853" s="53"/>
      <c r="AIE853" s="53"/>
      <c r="AIF853" s="53"/>
      <c r="AIG853" s="53"/>
      <c r="AIH853" s="53"/>
      <c r="AII853" s="53"/>
      <c r="AIJ853" s="53"/>
      <c r="AIK853" s="53"/>
      <c r="AIL853" s="53"/>
      <c r="AIM853" s="53"/>
      <c r="AIN853" s="53"/>
      <c r="AIO853" s="53"/>
      <c r="AIP853" s="53"/>
      <c r="AIQ853" s="53"/>
      <c r="AIR853" s="53"/>
      <c r="AIS853" s="53"/>
      <c r="AIT853" s="53"/>
      <c r="AIU853" s="53"/>
      <c r="AIV853" s="53"/>
      <c r="AIW853" s="53"/>
      <c r="AIX853" s="53"/>
      <c r="AIY853" s="53"/>
      <c r="AIZ853" s="53"/>
      <c r="AJA853" s="53"/>
      <c r="AJB853" s="53"/>
      <c r="AJC853" s="53"/>
      <c r="AJD853" s="53"/>
      <c r="AJE853" s="53"/>
      <c r="AJF853" s="53"/>
      <c r="AJG853" s="53"/>
      <c r="AJH853" s="53"/>
      <c r="AJI853" s="53"/>
      <c r="AJJ853" s="53"/>
      <c r="AJK853" s="53"/>
      <c r="AJL853" s="53"/>
      <c r="AJM853" s="53"/>
      <c r="AJN853" s="53"/>
      <c r="AJO853" s="53"/>
      <c r="AJP853" s="53"/>
      <c r="AJQ853" s="53"/>
      <c r="AJR853" s="53"/>
      <c r="AJS853" s="53"/>
      <c r="AJT853" s="53"/>
      <c r="AJU853" s="53"/>
      <c r="AJV853" s="53"/>
      <c r="AJW853" s="53"/>
      <c r="AJX853" s="53"/>
      <c r="AJY853" s="53"/>
      <c r="AJZ853" s="53"/>
      <c r="AKA853" s="53"/>
      <c r="AKB853" s="53"/>
      <c r="AKC853" s="53"/>
      <c r="AKD853" s="53"/>
      <c r="AKE853" s="53"/>
      <c r="AKF853" s="53"/>
      <c r="AKG853" s="53"/>
      <c r="AKH853" s="53"/>
      <c r="AKI853" s="53"/>
      <c r="AKJ853" s="53"/>
      <c r="AKK853" s="53"/>
      <c r="AKL853" s="53"/>
      <c r="AKM853" s="53"/>
      <c r="AKN853" s="53"/>
      <c r="AKO853" s="53"/>
      <c r="AKP853" s="53"/>
      <c r="AKQ853" s="53"/>
      <c r="AKR853" s="53"/>
      <c r="AKS853" s="53"/>
      <c r="AKT853" s="53"/>
      <c r="AKU853" s="53"/>
      <c r="AKV853" s="53"/>
      <c r="AKW853" s="53"/>
      <c r="AKX853" s="53"/>
      <c r="AKY853" s="53"/>
      <c r="AKZ853" s="53"/>
      <c r="ALA853" s="53"/>
      <c r="ALB853" s="53"/>
      <c r="ALC853" s="53"/>
      <c r="ALD853" s="53"/>
      <c r="ALE853" s="53"/>
      <c r="ALF853" s="53"/>
      <c r="ALG853" s="53"/>
      <c r="ALH853" s="53"/>
      <c r="ALI853" s="53"/>
      <c r="ALJ853" s="53"/>
      <c r="ALK853" s="53"/>
      <c r="ALL853" s="53"/>
      <c r="ALM853" s="53"/>
      <c r="ALN853" s="53"/>
      <c r="ALO853" s="53"/>
      <c r="ALP853" s="53"/>
      <c r="ALQ853" s="53"/>
      <c r="ALR853" s="53"/>
      <c r="ALS853" s="53"/>
      <c r="ALT853" s="53"/>
      <c r="ALU853" s="53"/>
      <c r="ALV853" s="53"/>
      <c r="ALW853" s="53"/>
      <c r="ALX853" s="53"/>
      <c r="ALY853" s="53"/>
      <c r="ALZ853" s="53"/>
      <c r="AMA853" s="53"/>
      <c r="AMB853" s="53"/>
      <c r="AMC853" s="53"/>
      <c r="AMD853" s="53"/>
      <c r="AME853" s="53"/>
      <c r="AMF853" s="53"/>
      <c r="AMG853" s="53"/>
      <c r="AMH853" s="53"/>
      <c r="AMI853" s="53"/>
      <c r="AMJ853" s="53"/>
      <c r="AMK853" s="53"/>
      <c r="AML853" s="53"/>
      <c r="AMM853" s="53"/>
      <c r="AMN853" s="53"/>
      <c r="AMO853" s="53"/>
      <c r="AMP853" s="53"/>
      <c r="AMQ853" s="53"/>
      <c r="AMR853" s="53"/>
      <c r="AMS853" s="53"/>
      <c r="AMT853" s="53"/>
      <c r="AMU853" s="53"/>
      <c r="AMV853" s="53"/>
      <c r="AMW853" s="53"/>
      <c r="AMX853" s="53"/>
      <c r="AMY853" s="53"/>
      <c r="AMZ853" s="53"/>
      <c r="ANA853" s="53"/>
      <c r="ANB853" s="53"/>
      <c r="ANC853" s="53"/>
      <c r="AND853" s="53"/>
      <c r="ANE853" s="53"/>
      <c r="ANF853" s="53"/>
      <c r="ANG853" s="53"/>
      <c r="ANH853" s="53"/>
      <c r="ANI853" s="53"/>
      <c r="ANJ853" s="53"/>
      <c r="ANK853" s="53"/>
      <c r="ANL853" s="53"/>
      <c r="ANM853" s="53"/>
      <c r="ANN853" s="53"/>
      <c r="ANO853" s="53"/>
      <c r="ANP853" s="53"/>
      <c r="ANQ853" s="53"/>
      <c r="ANR853" s="53"/>
      <c r="ANS853" s="53"/>
      <c r="ANT853" s="53"/>
      <c r="ANU853" s="53"/>
      <c r="ANV853" s="53"/>
      <c r="ANW853" s="53"/>
      <c r="ANX853" s="53"/>
      <c r="ANY853" s="53"/>
      <c r="ANZ853" s="53"/>
      <c r="AOA853" s="53"/>
      <c r="AOB853" s="53"/>
      <c r="AOC853" s="53"/>
      <c r="AOD853" s="53"/>
      <c r="AOE853" s="53"/>
      <c r="AOF853" s="53"/>
      <c r="AOG853" s="53"/>
      <c r="AOH853" s="53"/>
      <c r="AOI853" s="53"/>
      <c r="AOJ853" s="53"/>
      <c r="AOK853" s="53"/>
      <c r="AOL853" s="53"/>
      <c r="AOM853" s="53"/>
      <c r="AON853" s="53"/>
      <c r="AOO853" s="53"/>
      <c r="AOP853" s="53"/>
      <c r="AOQ853" s="53"/>
      <c r="AOR853" s="53"/>
      <c r="AOS853" s="53"/>
      <c r="AOT853" s="53"/>
      <c r="AOU853" s="53"/>
      <c r="AOV853" s="53"/>
      <c r="AOW853" s="53"/>
      <c r="AOX853" s="53"/>
      <c r="AOY853" s="53"/>
      <c r="AOZ853" s="53"/>
      <c r="APA853" s="53"/>
      <c r="APB853" s="53"/>
      <c r="APC853" s="53"/>
      <c r="APD853" s="53"/>
      <c r="APE853" s="53"/>
      <c r="APF853" s="53"/>
      <c r="APG853" s="53"/>
      <c r="APH853" s="53"/>
      <c r="API853" s="53"/>
      <c r="APJ853" s="53"/>
      <c r="APK853" s="53"/>
      <c r="APL853" s="53"/>
      <c r="APM853" s="53"/>
      <c r="APN853" s="53"/>
      <c r="APO853" s="53"/>
      <c r="APP853" s="53"/>
      <c r="APQ853" s="53"/>
      <c r="APR853" s="53"/>
      <c r="APS853" s="53"/>
      <c r="APT853" s="53"/>
      <c r="APU853" s="53"/>
      <c r="APV853" s="53"/>
      <c r="APW853" s="53"/>
      <c r="APX853" s="53"/>
      <c r="APY853" s="53"/>
      <c r="APZ853" s="53"/>
      <c r="AQA853" s="53"/>
      <c r="AQB853" s="53"/>
      <c r="AQC853" s="53"/>
      <c r="AQD853" s="53"/>
      <c r="AQE853" s="53"/>
      <c r="AQF853" s="53"/>
      <c r="AQG853" s="53"/>
      <c r="AQH853" s="53"/>
      <c r="AQI853" s="53"/>
      <c r="AQJ853" s="53"/>
      <c r="AQK853" s="53"/>
      <c r="AQL853" s="53"/>
      <c r="AQM853" s="53"/>
      <c r="AQN853" s="53"/>
      <c r="AQO853" s="53"/>
      <c r="AQP853" s="53"/>
      <c r="AQQ853" s="53"/>
      <c r="AQR853" s="53"/>
      <c r="AQS853" s="53"/>
      <c r="AQT853" s="53"/>
      <c r="AQU853" s="53"/>
      <c r="AQV853" s="53"/>
      <c r="AQW853" s="53"/>
      <c r="AQX853" s="53"/>
      <c r="AQY853" s="53"/>
      <c r="AQZ853" s="53"/>
      <c r="ARA853" s="53"/>
      <c r="ARB853" s="53"/>
      <c r="ARC853" s="53"/>
      <c r="ARD853" s="53"/>
      <c r="ARE853" s="53"/>
      <c r="ARF853" s="53"/>
      <c r="ARG853" s="53"/>
      <c r="ARH853" s="53"/>
      <c r="ARI853" s="53"/>
      <c r="ARJ853" s="53"/>
      <c r="ARK853" s="53"/>
      <c r="ARL853" s="53"/>
      <c r="ARM853" s="53"/>
      <c r="ARN853" s="53"/>
      <c r="ARO853" s="53"/>
      <c r="ARP853" s="53"/>
      <c r="ARQ853" s="53"/>
      <c r="ARR853" s="53"/>
      <c r="ARS853" s="53"/>
      <c r="ART853" s="53"/>
      <c r="ARU853" s="53"/>
      <c r="ARV853" s="53"/>
      <c r="ARW853" s="53"/>
      <c r="ARX853" s="53"/>
      <c r="ARY853" s="53"/>
      <c r="ARZ853" s="53"/>
      <c r="ASA853" s="53"/>
      <c r="ASB853" s="53"/>
      <c r="ASC853" s="53"/>
      <c r="ASD853" s="53"/>
      <c r="ASE853" s="53"/>
      <c r="ASF853" s="53"/>
      <c r="ASG853" s="53"/>
      <c r="ASH853" s="53"/>
      <c r="ASI853" s="53"/>
      <c r="ASJ853" s="53"/>
      <c r="ASK853" s="53"/>
      <c r="ASL853" s="53"/>
      <c r="ASM853" s="53"/>
      <c r="ASN853" s="53"/>
      <c r="ASO853" s="53"/>
      <c r="ASP853" s="53"/>
      <c r="ASQ853" s="53"/>
      <c r="ASR853" s="53"/>
      <c r="ASS853" s="53"/>
      <c r="AST853" s="53"/>
      <c r="ASU853" s="53"/>
      <c r="ASV853" s="53"/>
      <c r="ASW853" s="53"/>
      <c r="ASX853" s="53"/>
      <c r="ASY853" s="53"/>
      <c r="ASZ853" s="53"/>
      <c r="ATA853" s="53"/>
      <c r="ATB853" s="53"/>
      <c r="ATC853" s="53"/>
      <c r="ATD853" s="53"/>
      <c r="ATE853" s="53"/>
      <c r="ATF853" s="53"/>
      <c r="ATG853" s="53"/>
      <c r="ATH853" s="53"/>
      <c r="ATI853" s="53"/>
      <c r="ATJ853" s="53"/>
      <c r="ATK853" s="53"/>
      <c r="ATL853" s="53"/>
      <c r="ATM853" s="53"/>
      <c r="ATN853" s="53"/>
      <c r="ATO853" s="53"/>
      <c r="ATP853" s="53"/>
      <c r="ATQ853" s="53"/>
      <c r="ATR853" s="53"/>
      <c r="ATS853" s="53"/>
      <c r="ATT853" s="53"/>
      <c r="ATU853" s="53"/>
      <c r="ATV853" s="53"/>
      <c r="ATW853" s="53"/>
      <c r="ATX853" s="53"/>
      <c r="ATY853" s="53"/>
      <c r="ATZ853" s="53"/>
      <c r="AUA853" s="53"/>
      <c r="AUB853" s="53"/>
      <c r="AUC853" s="53"/>
      <c r="AUD853" s="53"/>
      <c r="AUE853" s="53"/>
      <c r="AUF853" s="53"/>
      <c r="AUG853" s="53"/>
      <c r="AUH853" s="53"/>
      <c r="AUI853" s="53"/>
      <c r="AUJ853" s="53"/>
      <c r="AUK853" s="53"/>
      <c r="AUL853" s="53"/>
      <c r="AUM853" s="53"/>
      <c r="AUN853" s="53"/>
      <c r="AUO853" s="53"/>
      <c r="AUP853" s="53"/>
      <c r="AUQ853" s="53"/>
      <c r="AUR853" s="53"/>
      <c r="AUS853" s="53"/>
      <c r="AUT853" s="53"/>
      <c r="AUU853" s="53"/>
      <c r="AUV853" s="53"/>
      <c r="AUW853" s="53"/>
      <c r="AUX853" s="53"/>
      <c r="AUY853" s="53"/>
      <c r="AUZ853" s="53"/>
      <c r="AVA853" s="53"/>
      <c r="AVB853" s="53"/>
      <c r="AVC853" s="53"/>
      <c r="AVD853" s="53"/>
      <c r="AVE853" s="53"/>
      <c r="AVF853" s="53"/>
      <c r="AVG853" s="53"/>
      <c r="AVH853" s="53"/>
      <c r="AVI853" s="53"/>
      <c r="AVJ853" s="53"/>
      <c r="AVK853" s="53"/>
      <c r="AVL853" s="53"/>
      <c r="AVM853" s="53"/>
      <c r="AVN853" s="53"/>
      <c r="AVO853" s="53"/>
      <c r="AVP853" s="53"/>
      <c r="AVQ853" s="53"/>
      <c r="AVR853" s="53"/>
      <c r="AVS853" s="53"/>
      <c r="AVT853" s="53"/>
      <c r="AVU853" s="53"/>
      <c r="AVV853" s="53"/>
      <c r="AVW853" s="53"/>
      <c r="AVX853" s="53"/>
      <c r="AVY853" s="53"/>
      <c r="AVZ853" s="53"/>
      <c r="AWA853" s="53"/>
      <c r="AWB853" s="53"/>
      <c r="AWC853" s="53"/>
      <c r="AWD853" s="53"/>
      <c r="AWE853" s="53"/>
      <c r="AWF853" s="53"/>
      <c r="AWG853" s="53"/>
      <c r="AWH853" s="53"/>
      <c r="AWI853" s="53"/>
      <c r="AWJ853" s="53"/>
      <c r="AWK853" s="53"/>
      <c r="AWL853" s="53"/>
      <c r="AWM853" s="53"/>
      <c r="AWN853" s="53"/>
      <c r="AWO853" s="53"/>
      <c r="AWP853" s="53"/>
      <c r="AWQ853" s="53"/>
      <c r="AWR853" s="53"/>
      <c r="AWS853" s="53"/>
      <c r="AWT853" s="53"/>
      <c r="AWU853" s="53"/>
      <c r="AWV853" s="53"/>
      <c r="AWW853" s="53"/>
      <c r="AWX853" s="53"/>
      <c r="AWY853" s="53"/>
      <c r="AWZ853" s="53"/>
      <c r="AXA853" s="53"/>
      <c r="AXB853" s="53"/>
      <c r="AXC853" s="53"/>
      <c r="AXD853" s="53"/>
      <c r="AXE853" s="53"/>
      <c r="AXF853" s="53"/>
      <c r="AXG853" s="53"/>
      <c r="AXH853" s="53"/>
      <c r="AXI853" s="53"/>
      <c r="AXJ853" s="53"/>
      <c r="AXK853" s="53"/>
      <c r="AXL853" s="53"/>
      <c r="AXM853" s="53"/>
      <c r="AXN853" s="53"/>
      <c r="AXO853" s="53"/>
      <c r="AXP853" s="53"/>
      <c r="AXQ853" s="53"/>
      <c r="AXR853" s="53"/>
      <c r="AXS853" s="53"/>
      <c r="AXT853" s="53"/>
      <c r="AXU853" s="53"/>
      <c r="AXV853" s="53"/>
      <c r="AXW853" s="53"/>
      <c r="AXX853" s="53"/>
      <c r="AXY853" s="53"/>
      <c r="AXZ853" s="53"/>
      <c r="AYA853" s="53"/>
      <c r="AYB853" s="53"/>
      <c r="AYC853" s="53"/>
      <c r="AYD853" s="53"/>
      <c r="AYE853" s="53"/>
      <c r="AYF853" s="53"/>
      <c r="AYG853" s="53"/>
      <c r="AYH853" s="53"/>
      <c r="AYI853" s="53"/>
      <c r="AYJ853" s="53"/>
      <c r="AYK853" s="53"/>
      <c r="AYL853" s="53"/>
      <c r="AYM853" s="53"/>
      <c r="AYN853" s="53"/>
      <c r="AYO853" s="53"/>
      <c r="AYP853" s="53"/>
      <c r="AYQ853" s="53"/>
      <c r="AYR853" s="53"/>
      <c r="AYS853" s="53"/>
      <c r="AYT853" s="53"/>
      <c r="AYU853" s="53"/>
      <c r="AYV853" s="53"/>
      <c r="AYW853" s="53"/>
      <c r="AYX853" s="53"/>
      <c r="AYY853" s="53"/>
      <c r="AYZ853" s="53"/>
      <c r="AZA853" s="53"/>
      <c r="AZB853" s="53"/>
      <c r="AZC853" s="53"/>
      <c r="AZD853" s="53"/>
      <c r="AZE853" s="53"/>
      <c r="AZF853" s="53"/>
      <c r="AZG853" s="53"/>
      <c r="AZH853" s="53"/>
      <c r="AZI853" s="53"/>
      <c r="AZJ853" s="53"/>
      <c r="AZK853" s="53"/>
      <c r="AZL853" s="53"/>
      <c r="AZM853" s="53"/>
      <c r="AZN853" s="53"/>
      <c r="AZO853" s="53"/>
      <c r="AZP853" s="53"/>
      <c r="AZQ853" s="53"/>
      <c r="AZR853" s="53"/>
      <c r="AZS853" s="53"/>
      <c r="AZT853" s="53"/>
      <c r="AZU853" s="53"/>
      <c r="AZV853" s="53"/>
      <c r="AZW853" s="53"/>
      <c r="AZX853" s="53"/>
      <c r="AZY853" s="53"/>
      <c r="AZZ853" s="53"/>
      <c r="BAA853" s="53"/>
      <c r="BAB853" s="53"/>
      <c r="BAC853" s="53"/>
      <c r="BAD853" s="53"/>
      <c r="BAE853" s="53"/>
      <c r="BAF853" s="53"/>
      <c r="BAG853" s="53"/>
      <c r="BAH853" s="53"/>
      <c r="BAI853" s="53"/>
      <c r="BAJ853" s="53"/>
      <c r="BAK853" s="53"/>
      <c r="BAL853" s="53"/>
      <c r="BAM853" s="53"/>
      <c r="BAN853" s="53"/>
      <c r="BAO853" s="53"/>
      <c r="BAP853" s="53"/>
      <c r="BAQ853" s="53"/>
      <c r="BAR853" s="53"/>
      <c r="BAS853" s="53"/>
      <c r="BAT853" s="53"/>
      <c r="BAU853" s="53"/>
      <c r="BAV853" s="53"/>
      <c r="BAW853" s="53"/>
      <c r="BAX853" s="53"/>
      <c r="BAY853" s="53"/>
      <c r="BAZ853" s="53"/>
      <c r="BBA853" s="53"/>
      <c r="BBB853" s="53"/>
      <c r="BBC853" s="53"/>
      <c r="BBD853" s="53"/>
      <c r="BBE853" s="53"/>
      <c r="BBF853" s="53"/>
      <c r="BBG853" s="53"/>
      <c r="BBH853" s="53"/>
      <c r="BBI853" s="53"/>
      <c r="BBJ853" s="53"/>
      <c r="BBK853" s="53"/>
      <c r="BBL853" s="53"/>
      <c r="BBM853" s="53"/>
      <c r="BBN853" s="53"/>
      <c r="BBO853" s="53"/>
      <c r="BBP853" s="53"/>
      <c r="BBQ853" s="53"/>
      <c r="BBR853" s="53"/>
      <c r="BBS853" s="53"/>
      <c r="BBT853" s="53"/>
      <c r="BBU853" s="53"/>
      <c r="BBV853" s="53"/>
      <c r="BBW853" s="53"/>
      <c r="BBX853" s="53"/>
      <c r="BBY853" s="53"/>
      <c r="BBZ853" s="53"/>
      <c r="BCA853" s="53"/>
      <c r="BCB853" s="53"/>
      <c r="BCC853" s="53"/>
      <c r="BCD853" s="53"/>
      <c r="BCE853" s="53"/>
      <c r="BCF853" s="53"/>
      <c r="BCG853" s="53"/>
      <c r="BCH853" s="53"/>
      <c r="BCI853" s="53"/>
      <c r="BCJ853" s="53"/>
      <c r="BCK853" s="53"/>
      <c r="BCL853" s="53"/>
      <c r="BCM853" s="53"/>
      <c r="BCN853" s="53"/>
      <c r="BCO853" s="53"/>
      <c r="BCP853" s="53"/>
      <c r="BCQ853" s="53"/>
      <c r="BCR853" s="53"/>
      <c r="BCS853" s="53"/>
      <c r="BCT853" s="53"/>
      <c r="BCU853" s="53"/>
      <c r="BCV853" s="53"/>
      <c r="BCW853" s="53"/>
      <c r="BCX853" s="53"/>
      <c r="BCY853" s="53"/>
      <c r="BCZ853" s="53"/>
      <c r="BDA853" s="53"/>
      <c r="BDB853" s="53"/>
      <c r="BDC853" s="53"/>
      <c r="BDD853" s="53"/>
      <c r="BDE853" s="53"/>
      <c r="BDF853" s="53"/>
      <c r="BDG853" s="53"/>
      <c r="BDH853" s="53"/>
      <c r="BDI853" s="53"/>
      <c r="BDJ853" s="53"/>
      <c r="BDK853" s="53"/>
      <c r="BDL853" s="53"/>
      <c r="BDM853" s="53"/>
      <c r="BDN853" s="53"/>
      <c r="BDO853" s="53"/>
      <c r="BDP853" s="53"/>
      <c r="BDQ853" s="53"/>
      <c r="BDR853" s="53"/>
      <c r="BDS853" s="53"/>
      <c r="BDT853" s="53"/>
      <c r="BDU853" s="53"/>
      <c r="BDV853" s="53"/>
      <c r="BDW853" s="53"/>
      <c r="BDX853" s="53"/>
      <c r="BDY853" s="53"/>
      <c r="BDZ853" s="53"/>
      <c r="BEA853" s="53"/>
      <c r="BEB853" s="53"/>
      <c r="BEC853" s="53"/>
      <c r="BED853" s="53"/>
      <c r="BEE853" s="53"/>
      <c r="BEF853" s="53"/>
      <c r="BEG853" s="53"/>
      <c r="BEH853" s="53"/>
      <c r="BEI853" s="53"/>
      <c r="BEJ853" s="53"/>
      <c r="BEK853" s="53"/>
      <c r="BEL853" s="53"/>
      <c r="BEM853" s="53"/>
      <c r="BEN853" s="53"/>
      <c r="BEO853" s="53"/>
      <c r="BEP853" s="53"/>
      <c r="BEQ853" s="53"/>
      <c r="BER853" s="53"/>
      <c r="BES853" s="53"/>
      <c r="BET853" s="53"/>
      <c r="BEU853" s="53"/>
      <c r="BEV853" s="53"/>
      <c r="BEW853" s="53"/>
      <c r="BEX853" s="53"/>
      <c r="BEY853" s="53"/>
      <c r="BEZ853" s="53"/>
      <c r="BFA853" s="53"/>
      <c r="BFB853" s="53"/>
      <c r="BFC853" s="53"/>
      <c r="BFD853" s="53"/>
      <c r="BFE853" s="53"/>
      <c r="BFF853" s="53"/>
      <c r="BFG853" s="53"/>
      <c r="BFH853" s="53"/>
      <c r="BFI853" s="53"/>
      <c r="BFJ853" s="53"/>
      <c r="BFK853" s="53"/>
      <c r="BFL853" s="53"/>
      <c r="BFM853" s="53"/>
      <c r="BFN853" s="53"/>
      <c r="BFO853" s="53"/>
      <c r="BFP853" s="53"/>
      <c r="BFQ853" s="53"/>
      <c r="BFR853" s="53"/>
      <c r="BFS853" s="53"/>
      <c r="BFT853" s="53"/>
      <c r="BFU853" s="53"/>
      <c r="BFV853" s="53"/>
      <c r="BFW853" s="53"/>
      <c r="BFX853" s="53"/>
      <c r="BFY853" s="53"/>
      <c r="BFZ853" s="53"/>
      <c r="BGA853" s="53"/>
      <c r="BGB853" s="53"/>
      <c r="BGC853" s="53"/>
      <c r="BGD853" s="53"/>
      <c r="BGE853" s="53"/>
      <c r="BGF853" s="53"/>
      <c r="BGG853" s="53"/>
      <c r="BGH853" s="53"/>
      <c r="BGI853" s="53"/>
      <c r="BGJ853" s="53"/>
      <c r="BGK853" s="53"/>
      <c r="BGL853" s="53"/>
      <c r="BGM853" s="53"/>
      <c r="BGN853" s="53"/>
      <c r="BGO853" s="53"/>
      <c r="BGP853" s="53"/>
      <c r="BGQ853" s="53"/>
      <c r="BGR853" s="53"/>
      <c r="BGS853" s="53"/>
      <c r="BGT853" s="53"/>
      <c r="BGU853" s="53"/>
      <c r="BGV853" s="53"/>
      <c r="BGW853" s="53"/>
      <c r="BGX853" s="53"/>
      <c r="BGY853" s="53"/>
      <c r="BGZ853" s="53"/>
      <c r="BHA853" s="53"/>
      <c r="BHB853" s="53"/>
      <c r="BHC853" s="53"/>
      <c r="BHD853" s="53"/>
      <c r="BHE853" s="53"/>
      <c r="BHF853" s="53"/>
      <c r="BHG853" s="53"/>
      <c r="BHH853" s="53"/>
      <c r="BHI853" s="53"/>
      <c r="BHJ853" s="53"/>
      <c r="BHK853" s="53"/>
      <c r="BHL853" s="53"/>
      <c r="BHM853" s="53"/>
      <c r="BHN853" s="53"/>
      <c r="BHO853" s="53"/>
      <c r="BHP853" s="53"/>
      <c r="BHQ853" s="53"/>
      <c r="BHR853" s="53"/>
      <c r="BHS853" s="53"/>
      <c r="BHT853" s="53"/>
      <c r="BHU853" s="53"/>
      <c r="BHV853" s="53"/>
      <c r="BHW853" s="53"/>
      <c r="BHX853" s="53"/>
      <c r="BHY853" s="53"/>
      <c r="BHZ853" s="53"/>
      <c r="BIA853" s="53"/>
      <c r="BIB853" s="53"/>
      <c r="BIC853" s="53"/>
      <c r="BID853" s="53"/>
      <c r="BIE853" s="53"/>
      <c r="BIF853" s="53"/>
      <c r="BIG853" s="53"/>
      <c r="BIH853" s="53"/>
      <c r="BII853" s="53"/>
      <c r="BIJ853" s="53"/>
      <c r="BIK853" s="53"/>
      <c r="BIL853" s="53"/>
      <c r="BIM853" s="53"/>
      <c r="BIN853" s="53"/>
      <c r="BIO853" s="53"/>
      <c r="BIP853" s="53"/>
      <c r="BIQ853" s="53"/>
      <c r="BIR853" s="53"/>
      <c r="BIS853" s="53"/>
      <c r="BIT853" s="53"/>
      <c r="BIU853" s="53"/>
      <c r="BIV853" s="53"/>
      <c r="BIW853" s="53"/>
      <c r="BIX853" s="53"/>
      <c r="BIY853" s="53"/>
      <c r="BIZ853" s="53"/>
      <c r="BJA853" s="53"/>
      <c r="BJB853" s="53"/>
      <c r="BJC853" s="53"/>
      <c r="BJD853" s="53"/>
      <c r="BJE853" s="53"/>
      <c r="BJF853" s="53"/>
      <c r="BJG853" s="53"/>
      <c r="BJH853" s="53"/>
      <c r="BJI853" s="53"/>
      <c r="BJJ853" s="53"/>
      <c r="BJK853" s="53"/>
      <c r="BJL853" s="53"/>
      <c r="BJM853" s="53"/>
      <c r="BJN853" s="53"/>
      <c r="BJO853" s="53"/>
      <c r="BJP853" s="53"/>
      <c r="BJQ853" s="53"/>
      <c r="BJR853" s="53"/>
      <c r="BJS853" s="53"/>
      <c r="BJT853" s="53"/>
      <c r="BJU853" s="53"/>
      <c r="BJV853" s="53"/>
      <c r="BJW853" s="53"/>
      <c r="BJX853" s="53"/>
      <c r="BJY853" s="53"/>
      <c r="BJZ853" s="53"/>
      <c r="BKA853" s="53"/>
      <c r="BKB853" s="53"/>
      <c r="BKC853" s="53"/>
      <c r="BKD853" s="53"/>
      <c r="BKE853" s="53"/>
      <c r="BKF853" s="53"/>
      <c r="BKG853" s="53"/>
      <c r="BKH853" s="53"/>
      <c r="BKI853" s="53"/>
      <c r="BKJ853" s="53"/>
      <c r="BKK853" s="53"/>
      <c r="BKL853" s="53"/>
      <c r="BKM853" s="53"/>
      <c r="BKN853" s="53"/>
      <c r="BKO853" s="53"/>
      <c r="BKP853" s="53"/>
      <c r="BKQ853" s="53"/>
      <c r="BKR853" s="53"/>
      <c r="BKS853" s="53"/>
      <c r="BKT853" s="53"/>
      <c r="BKU853" s="53"/>
      <c r="BKV853" s="53"/>
      <c r="BKW853" s="53"/>
      <c r="BKX853" s="53"/>
      <c r="BKY853" s="53"/>
      <c r="BKZ853" s="53"/>
      <c r="BLA853" s="53"/>
      <c r="BLB853" s="53"/>
      <c r="BLC853" s="53"/>
      <c r="BLD853" s="53"/>
      <c r="BLE853" s="53"/>
      <c r="BLF853" s="53"/>
      <c r="BLG853" s="53"/>
      <c r="BLH853" s="53"/>
      <c r="BLI853" s="53"/>
      <c r="BLJ853" s="53"/>
      <c r="BLK853" s="53"/>
      <c r="BLL853" s="53"/>
      <c r="BLM853" s="53"/>
      <c r="BLN853" s="53"/>
      <c r="BLO853" s="53"/>
      <c r="BLP853" s="53"/>
      <c r="BLQ853" s="53"/>
      <c r="BLR853" s="53"/>
      <c r="BLS853" s="53"/>
      <c r="BLT853" s="53"/>
      <c r="BLU853" s="53"/>
      <c r="BLV853" s="53"/>
      <c r="BLW853" s="53"/>
      <c r="BLX853" s="53"/>
      <c r="BLY853" s="53"/>
      <c r="BLZ853" s="53"/>
      <c r="BMA853" s="53"/>
      <c r="BMB853" s="53"/>
      <c r="BMC853" s="53"/>
      <c r="BMD853" s="53"/>
      <c r="BME853" s="53"/>
      <c r="BMF853" s="53"/>
      <c r="BMG853" s="53"/>
      <c r="BMH853" s="53"/>
      <c r="BMI853" s="53"/>
      <c r="BMJ853" s="53"/>
      <c r="BMK853" s="53"/>
      <c r="BML853" s="53"/>
      <c r="BMM853" s="53"/>
      <c r="BMN853" s="53"/>
      <c r="BMO853" s="53"/>
      <c r="BMP853" s="53"/>
      <c r="BMQ853" s="53"/>
      <c r="BMR853" s="53"/>
      <c r="BMS853" s="53"/>
      <c r="BMT853" s="53"/>
      <c r="BMU853" s="53"/>
      <c r="BMV853" s="53"/>
      <c r="BMW853" s="53"/>
      <c r="BMX853" s="53"/>
      <c r="BMY853" s="53"/>
      <c r="BMZ853" s="53"/>
      <c r="BNA853" s="53"/>
      <c r="BNB853" s="53"/>
      <c r="BNC853" s="53"/>
      <c r="BND853" s="53"/>
      <c r="BNE853" s="53"/>
      <c r="BNF853" s="53"/>
      <c r="BNG853" s="53"/>
      <c r="BNH853" s="53"/>
      <c r="BNI853" s="53"/>
      <c r="BNJ853" s="53"/>
      <c r="BNK853" s="53"/>
      <c r="BNL853" s="53"/>
      <c r="BNM853" s="53"/>
      <c r="BNN853" s="53"/>
      <c r="BNO853" s="53"/>
      <c r="BNP853" s="53"/>
      <c r="BNQ853" s="53"/>
      <c r="BNR853" s="53"/>
      <c r="BNS853" s="53"/>
      <c r="BNT853" s="53"/>
      <c r="BNU853" s="53"/>
      <c r="BNV853" s="53"/>
      <c r="BNW853" s="53"/>
      <c r="BNX853" s="53"/>
      <c r="BNY853" s="53"/>
      <c r="BNZ853" s="53"/>
      <c r="BOA853" s="53"/>
      <c r="BOB853" s="53"/>
      <c r="BOC853" s="53"/>
      <c r="BOD853" s="53"/>
      <c r="BOE853" s="53"/>
      <c r="BOF853" s="53"/>
      <c r="BOG853" s="53"/>
      <c r="BOH853" s="53"/>
      <c r="BOI853" s="53"/>
      <c r="BOJ853" s="53"/>
      <c r="BOK853" s="53"/>
      <c r="BOL853" s="53"/>
      <c r="BOM853" s="53"/>
      <c r="BON853" s="53"/>
      <c r="BOO853" s="53"/>
      <c r="BOP853" s="53"/>
      <c r="BOQ853" s="53"/>
      <c r="BOR853" s="53"/>
      <c r="BOS853" s="53"/>
      <c r="BOT853" s="53"/>
      <c r="BOU853" s="53"/>
      <c r="BOV853" s="53"/>
      <c r="BOW853" s="53"/>
      <c r="BOX853" s="53"/>
      <c r="BOY853" s="53"/>
      <c r="BOZ853" s="53"/>
      <c r="BPA853" s="53"/>
      <c r="BPB853" s="53"/>
      <c r="BPC853" s="53"/>
      <c r="BPD853" s="53"/>
      <c r="BPE853" s="53"/>
      <c r="BPF853" s="53"/>
      <c r="BPG853" s="53"/>
      <c r="BPH853" s="53"/>
      <c r="BPI853" s="53"/>
      <c r="BPJ853" s="53"/>
      <c r="BPK853" s="53"/>
      <c r="BPL853" s="53"/>
      <c r="BPM853" s="53"/>
      <c r="BPN853" s="53"/>
      <c r="BPO853" s="53"/>
      <c r="BPP853" s="53"/>
      <c r="BPQ853" s="53"/>
      <c r="BPR853" s="53"/>
      <c r="BPS853" s="53"/>
      <c r="BPT853" s="53"/>
      <c r="BPU853" s="53"/>
      <c r="BPV853" s="53"/>
      <c r="BPW853" s="53"/>
      <c r="BPX853" s="53"/>
      <c r="BPY853" s="53"/>
      <c r="BPZ853" s="53"/>
      <c r="BQA853" s="53"/>
      <c r="BQB853" s="53"/>
      <c r="BQC853" s="53"/>
      <c r="BQD853" s="53"/>
      <c r="BQE853" s="53"/>
      <c r="BQF853" s="53"/>
      <c r="BQG853" s="53"/>
      <c r="BQH853" s="53"/>
      <c r="BQI853" s="53"/>
      <c r="BQJ853" s="53"/>
      <c r="BQK853" s="53"/>
      <c r="BQL853" s="53"/>
      <c r="BQM853" s="53"/>
      <c r="BQN853" s="53"/>
      <c r="BQO853" s="53"/>
      <c r="BQP853" s="53"/>
      <c r="BQQ853" s="53"/>
      <c r="BQR853" s="53"/>
      <c r="BQS853" s="53"/>
      <c r="BQT853" s="53"/>
      <c r="BQU853" s="53"/>
      <c r="BQV853" s="53"/>
      <c r="BQW853" s="53"/>
      <c r="BQX853" s="53"/>
      <c r="BQY853" s="53"/>
      <c r="BQZ853" s="53"/>
      <c r="BRA853" s="53"/>
      <c r="BRB853" s="53"/>
      <c r="BRC853" s="53"/>
      <c r="BRD853" s="53"/>
      <c r="BRE853" s="53"/>
      <c r="BRF853" s="53"/>
      <c r="BRG853" s="53"/>
      <c r="BRH853" s="53"/>
      <c r="BRI853" s="53"/>
      <c r="BRJ853" s="53"/>
      <c r="BRK853" s="53"/>
      <c r="BRL853" s="53"/>
      <c r="BRM853" s="53"/>
      <c r="BRN853" s="53"/>
      <c r="BRO853" s="53"/>
      <c r="BRP853" s="53"/>
      <c r="BRQ853" s="53"/>
      <c r="BRR853" s="53"/>
      <c r="BRS853" s="53"/>
      <c r="BRT853" s="53"/>
      <c r="BRU853" s="53"/>
      <c r="BRV853" s="53"/>
      <c r="BRW853" s="53"/>
      <c r="BRX853" s="53"/>
      <c r="BRY853" s="53"/>
      <c r="BRZ853" s="53"/>
      <c r="BSA853" s="53"/>
      <c r="BSB853" s="53"/>
      <c r="BSC853" s="53"/>
      <c r="BSD853" s="53"/>
      <c r="BSE853" s="53"/>
      <c r="BSF853" s="53"/>
      <c r="BSG853" s="53"/>
      <c r="BSH853" s="53"/>
      <c r="BSI853" s="53"/>
      <c r="BSJ853" s="53"/>
      <c r="BSK853" s="53"/>
      <c r="BSL853" s="53"/>
      <c r="BSM853" s="53"/>
      <c r="BSN853" s="53"/>
      <c r="BSO853" s="53"/>
      <c r="BSP853" s="53"/>
      <c r="BSQ853" s="53"/>
      <c r="BSR853" s="53"/>
      <c r="BSS853" s="53"/>
      <c r="BST853" s="53"/>
      <c r="BSU853" s="53"/>
      <c r="BSV853" s="53"/>
      <c r="BSW853" s="53"/>
      <c r="BSX853" s="53"/>
      <c r="BSY853" s="53"/>
      <c r="BSZ853" s="53"/>
      <c r="BTA853" s="53"/>
      <c r="BTB853" s="53"/>
      <c r="BTC853" s="53"/>
      <c r="BTD853" s="53"/>
      <c r="BTE853" s="53"/>
      <c r="BTF853" s="53"/>
      <c r="BTG853" s="53"/>
      <c r="BTH853" s="53"/>
      <c r="BTI853" s="53"/>
      <c r="BTJ853" s="53"/>
      <c r="BTK853" s="53"/>
      <c r="BTL853" s="53"/>
      <c r="BTM853" s="53"/>
      <c r="BTN853" s="53"/>
      <c r="BTO853" s="53"/>
      <c r="BTP853" s="53"/>
      <c r="BTQ853" s="53"/>
      <c r="BTR853" s="53"/>
      <c r="BTS853" s="53"/>
      <c r="BTT853" s="53"/>
      <c r="BTU853" s="53"/>
      <c r="BTV853" s="53"/>
      <c r="BTW853" s="53"/>
      <c r="BTX853" s="53"/>
      <c r="BTY853" s="53"/>
      <c r="BTZ853" s="53"/>
      <c r="BUA853" s="53"/>
      <c r="BUB853" s="53"/>
      <c r="BUC853" s="53"/>
      <c r="BUD853" s="53"/>
      <c r="BUE853" s="53"/>
      <c r="BUF853" s="53"/>
      <c r="BUG853" s="53"/>
      <c r="BUH853" s="53"/>
      <c r="BUI853" s="53"/>
      <c r="BUJ853" s="53"/>
      <c r="BUK853" s="53"/>
      <c r="BUL853" s="53"/>
      <c r="BUM853" s="53"/>
      <c r="BUN853" s="53"/>
      <c r="BUO853" s="53"/>
      <c r="BUP853" s="53"/>
      <c r="BUQ853" s="53"/>
      <c r="BUR853" s="53"/>
      <c r="BUS853" s="53"/>
      <c r="BUT853" s="53"/>
      <c r="BUU853" s="53"/>
      <c r="BUV853" s="53"/>
      <c r="BUW853" s="53"/>
      <c r="BUX853" s="53"/>
      <c r="BUY853" s="53"/>
      <c r="BUZ853" s="53"/>
      <c r="BVA853" s="53"/>
      <c r="BVB853" s="53"/>
      <c r="BVC853" s="53"/>
      <c r="BVD853" s="53"/>
      <c r="BVE853" s="53"/>
      <c r="BVF853" s="53"/>
      <c r="BVG853" s="53"/>
      <c r="BVH853" s="53"/>
      <c r="BVI853" s="53"/>
      <c r="BVJ853" s="53"/>
      <c r="BVK853" s="53"/>
      <c r="BVL853" s="53"/>
      <c r="BVM853" s="53"/>
      <c r="BVN853" s="53"/>
      <c r="BVO853" s="53"/>
      <c r="BVP853" s="53"/>
      <c r="BVQ853" s="53"/>
      <c r="BVR853" s="53"/>
      <c r="BVS853" s="53"/>
      <c r="BVT853" s="53"/>
      <c r="BVU853" s="53"/>
      <c r="BVV853" s="53"/>
      <c r="BVW853" s="53"/>
      <c r="BVX853" s="53"/>
      <c r="BVY853" s="53"/>
      <c r="BVZ853" s="53"/>
      <c r="BWA853" s="53"/>
      <c r="BWB853" s="53"/>
      <c r="BWC853" s="53"/>
      <c r="BWD853" s="53"/>
      <c r="BWE853" s="53"/>
      <c r="BWF853" s="53"/>
      <c r="BWG853" s="53"/>
      <c r="BWH853" s="53"/>
      <c r="BWI853" s="53"/>
      <c r="BWJ853" s="53"/>
      <c r="BWK853" s="53"/>
      <c r="BWL853" s="53"/>
      <c r="BWM853" s="53"/>
      <c r="BWN853" s="53"/>
      <c r="BWO853" s="53"/>
      <c r="BWP853" s="53"/>
      <c r="BWQ853" s="53"/>
      <c r="BWR853" s="53"/>
      <c r="BWS853" s="53"/>
      <c r="BWT853" s="53"/>
      <c r="BWU853" s="53"/>
      <c r="BWV853" s="53"/>
      <c r="BWW853" s="53"/>
      <c r="BWX853" s="53"/>
      <c r="BWY853" s="53"/>
      <c r="BWZ853" s="53"/>
      <c r="BXA853" s="53"/>
      <c r="BXB853" s="53"/>
      <c r="BXC853" s="53"/>
      <c r="BXD853" s="53"/>
      <c r="BXE853" s="53"/>
      <c r="BXF853" s="53"/>
      <c r="BXG853" s="53"/>
      <c r="BXH853" s="53"/>
      <c r="BXI853" s="53"/>
      <c r="BXJ853" s="53"/>
      <c r="BXK853" s="53"/>
      <c r="BXL853" s="53"/>
      <c r="BXM853" s="53"/>
      <c r="BXN853" s="53"/>
      <c r="BXO853" s="53"/>
      <c r="BXP853" s="53"/>
      <c r="BXQ853" s="53"/>
      <c r="BXR853" s="53"/>
      <c r="BXS853" s="53"/>
      <c r="BXT853" s="53"/>
      <c r="BXU853" s="53"/>
      <c r="BXV853" s="53"/>
      <c r="BXW853" s="53"/>
      <c r="BXX853" s="53"/>
      <c r="BXY853" s="53"/>
      <c r="BXZ853" s="53"/>
      <c r="BYA853" s="53"/>
      <c r="BYB853" s="53"/>
      <c r="BYC853" s="53"/>
      <c r="BYD853" s="53"/>
      <c r="BYE853" s="53"/>
      <c r="BYF853" s="53"/>
      <c r="BYG853" s="53"/>
      <c r="BYH853" s="53"/>
      <c r="BYI853" s="53"/>
      <c r="BYJ853" s="53"/>
      <c r="BYK853" s="53"/>
      <c r="BYL853" s="53"/>
      <c r="BYM853" s="53"/>
      <c r="BYN853" s="53"/>
      <c r="BYO853" s="53"/>
      <c r="BYP853" s="53"/>
      <c r="BYQ853" s="53"/>
      <c r="BYR853" s="53"/>
      <c r="BYS853" s="53"/>
      <c r="BYT853" s="53"/>
      <c r="BYU853" s="53"/>
      <c r="BYV853" s="53"/>
      <c r="BYW853" s="53"/>
      <c r="BYX853" s="53"/>
      <c r="BYY853" s="53"/>
      <c r="BYZ853" s="53"/>
      <c r="BZA853" s="53"/>
      <c r="BZB853" s="53"/>
      <c r="BZC853" s="53"/>
      <c r="BZD853" s="53"/>
      <c r="BZE853" s="53"/>
      <c r="BZF853" s="53"/>
      <c r="BZG853" s="53"/>
      <c r="BZH853" s="53"/>
      <c r="BZI853" s="53"/>
      <c r="BZJ853" s="53"/>
      <c r="BZK853" s="53"/>
      <c r="BZL853" s="53"/>
      <c r="BZM853" s="53"/>
      <c r="BZN853" s="53"/>
      <c r="BZO853" s="53"/>
      <c r="BZP853" s="53"/>
      <c r="BZQ853" s="53"/>
      <c r="BZR853" s="53"/>
      <c r="BZS853" s="53"/>
      <c r="BZT853" s="53"/>
      <c r="BZU853" s="53"/>
      <c r="BZV853" s="53"/>
      <c r="BZW853" s="53"/>
      <c r="BZX853" s="53"/>
      <c r="BZY853" s="53"/>
      <c r="BZZ853" s="53"/>
      <c r="CAA853" s="53"/>
      <c r="CAB853" s="53"/>
      <c r="CAC853" s="53"/>
      <c r="CAD853" s="53"/>
      <c r="CAE853" s="53"/>
      <c r="CAF853" s="53"/>
      <c r="CAG853" s="53"/>
      <c r="CAH853" s="53"/>
      <c r="CAI853" s="53"/>
      <c r="CAJ853" s="53"/>
      <c r="CAK853" s="53"/>
      <c r="CAL853" s="53"/>
      <c r="CAM853" s="53"/>
      <c r="CAN853" s="53"/>
      <c r="CAO853" s="53"/>
      <c r="CAP853" s="53"/>
      <c r="CAQ853" s="53"/>
      <c r="CAR853" s="53"/>
      <c r="CAS853" s="53"/>
      <c r="CAT853" s="53"/>
      <c r="CAU853" s="53"/>
      <c r="CAV853" s="53"/>
      <c r="CAW853" s="53"/>
      <c r="CAX853" s="53"/>
      <c r="CAY853" s="53"/>
      <c r="CAZ853" s="53"/>
      <c r="CBA853" s="53"/>
      <c r="CBB853" s="53"/>
      <c r="CBC853" s="53"/>
      <c r="CBD853" s="53"/>
      <c r="CBE853" s="53"/>
      <c r="CBF853" s="53"/>
      <c r="CBG853" s="53"/>
      <c r="CBH853" s="53"/>
      <c r="CBI853" s="53"/>
      <c r="CBJ853" s="53"/>
      <c r="CBK853" s="53"/>
      <c r="CBL853" s="53"/>
      <c r="CBM853" s="53"/>
      <c r="CBN853" s="53"/>
      <c r="CBO853" s="53"/>
      <c r="CBP853" s="53"/>
      <c r="CBQ853" s="53"/>
      <c r="CBR853" s="53"/>
      <c r="CBS853" s="53"/>
      <c r="CBT853" s="53"/>
      <c r="CBU853" s="53"/>
      <c r="CBV853" s="53"/>
      <c r="CBW853" s="53"/>
      <c r="CBX853" s="53"/>
      <c r="CBY853" s="53"/>
      <c r="CBZ853" s="53"/>
      <c r="CCA853" s="53"/>
      <c r="CCB853" s="53"/>
      <c r="CCC853" s="53"/>
      <c r="CCD853" s="53"/>
      <c r="CCE853" s="53"/>
      <c r="CCF853" s="53"/>
      <c r="CCG853" s="53"/>
      <c r="CCH853" s="53"/>
      <c r="CCI853" s="53"/>
      <c r="CCJ853" s="53"/>
      <c r="CCK853" s="53"/>
      <c r="CCL853" s="53"/>
      <c r="CCM853" s="53"/>
      <c r="CCN853" s="53"/>
      <c r="CCO853" s="53"/>
      <c r="CCP853" s="53"/>
      <c r="CCQ853" s="53"/>
      <c r="CCR853" s="53"/>
      <c r="CCS853" s="53"/>
      <c r="CCT853" s="53"/>
      <c r="CCU853" s="53"/>
      <c r="CCV853" s="53"/>
      <c r="CCW853" s="53"/>
      <c r="CCX853" s="53"/>
      <c r="CCY853" s="53"/>
      <c r="CCZ853" s="53"/>
      <c r="CDA853" s="53"/>
      <c r="CDB853" s="53"/>
      <c r="CDC853" s="53"/>
      <c r="CDD853" s="53"/>
      <c r="CDE853" s="53"/>
      <c r="CDF853" s="53"/>
      <c r="CDG853" s="53"/>
      <c r="CDH853" s="53"/>
      <c r="CDI853" s="53"/>
      <c r="CDJ853" s="53"/>
      <c r="CDK853" s="53"/>
      <c r="CDL853" s="53"/>
      <c r="CDM853" s="53"/>
      <c r="CDN853" s="53"/>
      <c r="CDO853" s="53"/>
      <c r="CDP853" s="53"/>
      <c r="CDQ853" s="53"/>
      <c r="CDR853" s="53"/>
      <c r="CDS853" s="53"/>
      <c r="CDT853" s="53"/>
      <c r="CDU853" s="53"/>
      <c r="CDV853" s="53"/>
      <c r="CDW853" s="53"/>
      <c r="CDX853" s="53"/>
      <c r="CDY853" s="53"/>
      <c r="CDZ853" s="53"/>
      <c r="CEA853" s="53"/>
      <c r="CEB853" s="53"/>
      <c r="CEC853" s="53"/>
      <c r="CED853" s="53"/>
      <c r="CEE853" s="53"/>
      <c r="CEF853" s="53"/>
      <c r="CEG853" s="53"/>
      <c r="CEH853" s="53"/>
      <c r="CEI853" s="53"/>
      <c r="CEJ853" s="53"/>
      <c r="CEK853" s="53"/>
      <c r="CEL853" s="53"/>
      <c r="CEM853" s="53"/>
      <c r="CEN853" s="53"/>
      <c r="CEO853" s="53"/>
      <c r="CEP853" s="53"/>
      <c r="CEQ853" s="53"/>
      <c r="CER853" s="53"/>
      <c r="CES853" s="53"/>
      <c r="CET853" s="53"/>
      <c r="CEU853" s="53"/>
      <c r="CEV853" s="53"/>
      <c r="CEW853" s="53"/>
      <c r="CEX853" s="53"/>
      <c r="CEY853" s="53"/>
      <c r="CEZ853" s="53"/>
      <c r="CFA853" s="53"/>
      <c r="CFB853" s="53"/>
      <c r="CFC853" s="53"/>
      <c r="CFD853" s="53"/>
      <c r="CFE853" s="53"/>
      <c r="CFF853" s="53"/>
      <c r="CFG853" s="53"/>
      <c r="CFH853" s="53"/>
      <c r="CFI853" s="53"/>
      <c r="CFJ853" s="53"/>
      <c r="CFK853" s="53"/>
      <c r="CFL853" s="53"/>
      <c r="CFM853" s="53"/>
      <c r="CFN853" s="53"/>
      <c r="CFO853" s="53"/>
      <c r="CFP853" s="53"/>
      <c r="CFQ853" s="53"/>
      <c r="CFR853" s="53"/>
      <c r="CFS853" s="53"/>
      <c r="CFT853" s="53"/>
      <c r="CFU853" s="53"/>
      <c r="CFV853" s="53"/>
      <c r="CFW853" s="53"/>
      <c r="CFX853" s="53"/>
      <c r="CFY853" s="53"/>
      <c r="CFZ853" s="53"/>
      <c r="CGA853" s="53"/>
      <c r="CGB853" s="53"/>
      <c r="CGC853" s="53"/>
      <c r="CGD853" s="53"/>
      <c r="CGE853" s="53"/>
      <c r="CGF853" s="53"/>
      <c r="CGG853" s="53"/>
      <c r="CGH853" s="53"/>
      <c r="CGI853" s="53"/>
      <c r="CGJ853" s="53"/>
      <c r="CGK853" s="53"/>
      <c r="CGL853" s="53"/>
      <c r="CGM853" s="53"/>
      <c r="CGN853" s="53"/>
      <c r="CGO853" s="53"/>
      <c r="CGP853" s="53"/>
      <c r="CGQ853" s="53"/>
      <c r="CGR853" s="53"/>
      <c r="CGS853" s="53"/>
      <c r="CGT853" s="53"/>
      <c r="CGU853" s="53"/>
      <c r="CGV853" s="53"/>
      <c r="CGW853" s="53"/>
      <c r="CGX853" s="53"/>
      <c r="CGY853" s="53"/>
      <c r="CGZ853" s="53"/>
      <c r="CHA853" s="53"/>
      <c r="CHB853" s="53"/>
      <c r="CHC853" s="53"/>
      <c r="CHD853" s="53"/>
      <c r="CHE853" s="53"/>
      <c r="CHF853" s="53"/>
      <c r="CHG853" s="53"/>
      <c r="CHH853" s="53"/>
      <c r="CHI853" s="53"/>
      <c r="CHJ853" s="53"/>
      <c r="CHK853" s="53"/>
      <c r="CHL853" s="53"/>
      <c r="CHM853" s="53"/>
      <c r="CHN853" s="53"/>
      <c r="CHO853" s="53"/>
      <c r="CHP853" s="53"/>
      <c r="CHQ853" s="53"/>
      <c r="CHR853" s="53"/>
      <c r="CHS853" s="53"/>
      <c r="CHT853" s="53"/>
      <c r="CHU853" s="53"/>
      <c r="CHV853" s="53"/>
      <c r="CHW853" s="53"/>
      <c r="CHX853" s="53"/>
      <c r="CHY853" s="53"/>
      <c r="CHZ853" s="53"/>
      <c r="CIA853" s="53"/>
      <c r="CIB853" s="53"/>
      <c r="CIC853" s="53"/>
      <c r="CID853" s="53"/>
      <c r="CIE853" s="53"/>
      <c r="CIF853" s="53"/>
      <c r="CIG853" s="53"/>
      <c r="CIH853" s="53"/>
      <c r="CII853" s="53"/>
      <c r="CIJ853" s="53"/>
      <c r="CIK853" s="53"/>
      <c r="CIL853" s="53"/>
      <c r="CIM853" s="53"/>
      <c r="CIN853" s="53"/>
      <c r="CIO853" s="53"/>
      <c r="CIP853" s="53"/>
      <c r="CIQ853" s="53"/>
      <c r="CIR853" s="53"/>
      <c r="CIS853" s="53"/>
      <c r="CIT853" s="53"/>
      <c r="CIU853" s="53"/>
      <c r="CIV853" s="53"/>
      <c r="CIW853" s="53"/>
      <c r="CIX853" s="53"/>
      <c r="CIY853" s="53"/>
      <c r="CIZ853" s="53"/>
      <c r="CJA853" s="53"/>
      <c r="CJB853" s="53"/>
      <c r="CJC853" s="53"/>
      <c r="CJD853" s="53"/>
      <c r="CJE853" s="53"/>
      <c r="CJF853" s="53"/>
      <c r="CJG853" s="53"/>
      <c r="CJH853" s="53"/>
      <c r="CJI853" s="53"/>
      <c r="CJJ853" s="53"/>
      <c r="CJK853" s="53"/>
      <c r="CJL853" s="53"/>
      <c r="CJM853" s="53"/>
      <c r="CJN853" s="53"/>
      <c r="CJO853" s="53"/>
      <c r="CJP853" s="53"/>
      <c r="CJQ853" s="53"/>
      <c r="CJR853" s="53"/>
      <c r="CJS853" s="53"/>
      <c r="CJT853" s="53"/>
      <c r="CJU853" s="53"/>
      <c r="CJV853" s="53"/>
      <c r="CJW853" s="53"/>
      <c r="CJX853" s="53"/>
      <c r="CJY853" s="53"/>
      <c r="CJZ853" s="53"/>
      <c r="CKA853" s="53"/>
      <c r="CKB853" s="53"/>
      <c r="CKC853" s="53"/>
      <c r="CKD853" s="53"/>
      <c r="CKE853" s="53"/>
      <c r="CKF853" s="53"/>
      <c r="CKG853" s="53"/>
      <c r="CKH853" s="53"/>
      <c r="CKI853" s="53"/>
      <c r="CKJ853" s="53"/>
      <c r="CKK853" s="53"/>
      <c r="CKL853" s="53"/>
      <c r="CKM853" s="53"/>
      <c r="CKN853" s="53"/>
      <c r="CKO853" s="53"/>
      <c r="CKP853" s="53"/>
      <c r="CKQ853" s="53"/>
      <c r="CKR853" s="53"/>
      <c r="CKS853" s="53"/>
      <c r="CKT853" s="53"/>
      <c r="CKU853" s="53"/>
      <c r="CKV853" s="53"/>
      <c r="CKW853" s="53"/>
      <c r="CKX853" s="53"/>
      <c r="CKY853" s="53"/>
      <c r="CKZ853" s="53"/>
      <c r="CLA853" s="53"/>
      <c r="CLB853" s="53"/>
      <c r="CLC853" s="53"/>
      <c r="CLD853" s="53"/>
      <c r="CLE853" s="53"/>
      <c r="CLF853" s="53"/>
      <c r="CLG853" s="53"/>
      <c r="CLH853" s="53"/>
      <c r="CLI853" s="53"/>
      <c r="CLJ853" s="53"/>
      <c r="CLK853" s="53"/>
      <c r="CLL853" s="53"/>
      <c r="CLM853" s="53"/>
      <c r="CLN853" s="53"/>
      <c r="CLO853" s="53"/>
      <c r="CLP853" s="53"/>
      <c r="CLQ853" s="53"/>
      <c r="CLR853" s="53"/>
      <c r="CLS853" s="53"/>
      <c r="CLT853" s="53"/>
      <c r="CLU853" s="53"/>
      <c r="CLV853" s="53"/>
      <c r="CLW853" s="53"/>
      <c r="CLX853" s="53"/>
      <c r="CLY853" s="53"/>
      <c r="CLZ853" s="53"/>
      <c r="CMA853" s="53"/>
      <c r="CMB853" s="53"/>
      <c r="CMC853" s="53"/>
      <c r="CMD853" s="53"/>
      <c r="CME853" s="53"/>
      <c r="CMF853" s="53"/>
      <c r="CMG853" s="53"/>
      <c r="CMH853" s="53"/>
      <c r="CMI853" s="53"/>
      <c r="CMJ853" s="53"/>
      <c r="CMK853" s="53"/>
      <c r="CML853" s="53"/>
      <c r="CMM853" s="53"/>
      <c r="CMN853" s="53"/>
      <c r="CMO853" s="53"/>
      <c r="CMP853" s="53"/>
      <c r="CMQ853" s="53"/>
      <c r="CMR853" s="53"/>
      <c r="CMS853" s="53"/>
      <c r="CMT853" s="53"/>
      <c r="CMU853" s="53"/>
      <c r="CMV853" s="53"/>
      <c r="CMW853" s="53"/>
      <c r="CMX853" s="53"/>
      <c r="CMY853" s="53"/>
      <c r="CMZ853" s="53"/>
      <c r="CNA853" s="53"/>
      <c r="CNB853" s="53"/>
      <c r="CNC853" s="53"/>
      <c r="CND853" s="53"/>
      <c r="CNE853" s="53"/>
      <c r="CNF853" s="53"/>
      <c r="CNG853" s="53"/>
      <c r="CNH853" s="53"/>
      <c r="CNI853" s="53"/>
      <c r="CNJ853" s="53"/>
      <c r="CNK853" s="53"/>
      <c r="CNL853" s="53"/>
      <c r="CNM853" s="53"/>
      <c r="CNN853" s="53"/>
      <c r="CNO853" s="53"/>
      <c r="CNP853" s="53"/>
      <c r="CNQ853" s="53"/>
      <c r="CNR853" s="53"/>
      <c r="CNS853" s="53"/>
      <c r="CNT853" s="53"/>
      <c r="CNU853" s="53"/>
      <c r="CNV853" s="53"/>
      <c r="CNW853" s="53"/>
      <c r="CNX853" s="53"/>
      <c r="CNY853" s="53"/>
      <c r="CNZ853" s="53"/>
      <c r="COA853" s="53"/>
      <c r="COB853" s="53"/>
      <c r="COC853" s="53"/>
      <c r="COD853" s="53"/>
      <c r="COE853" s="53"/>
      <c r="COF853" s="53"/>
      <c r="COG853" s="53"/>
      <c r="COH853" s="53"/>
      <c r="COI853" s="53"/>
      <c r="COJ853" s="53"/>
      <c r="COK853" s="53"/>
      <c r="COL853" s="53"/>
      <c r="COM853" s="53"/>
      <c r="CON853" s="53"/>
      <c r="COO853" s="53"/>
      <c r="COP853" s="53"/>
      <c r="COQ853" s="53"/>
      <c r="COR853" s="53"/>
      <c r="COS853" s="53"/>
      <c r="COT853" s="53"/>
      <c r="COU853" s="53"/>
      <c r="COV853" s="53"/>
      <c r="COW853" s="53"/>
      <c r="COX853" s="53"/>
      <c r="COY853" s="53"/>
      <c r="COZ853" s="53"/>
      <c r="CPA853" s="53"/>
      <c r="CPB853" s="53"/>
      <c r="CPC853" s="53"/>
      <c r="CPD853" s="53"/>
      <c r="CPE853" s="53"/>
      <c r="CPF853" s="53"/>
      <c r="CPG853" s="53"/>
      <c r="CPH853" s="53"/>
      <c r="CPI853" s="53"/>
      <c r="CPJ853" s="53"/>
      <c r="CPK853" s="53"/>
      <c r="CPL853" s="53"/>
      <c r="CPM853" s="53"/>
      <c r="CPN853" s="53"/>
      <c r="CPO853" s="53"/>
      <c r="CPP853" s="53"/>
      <c r="CPQ853" s="53"/>
      <c r="CPR853" s="53"/>
      <c r="CPS853" s="53"/>
      <c r="CPT853" s="53"/>
      <c r="CPU853" s="53"/>
      <c r="CPV853" s="53"/>
      <c r="CPW853" s="53"/>
      <c r="CPX853" s="53"/>
      <c r="CPY853" s="53"/>
      <c r="CPZ853" s="53"/>
      <c r="CQA853" s="53"/>
      <c r="CQB853" s="53"/>
      <c r="CQC853" s="53"/>
      <c r="CQD853" s="53"/>
      <c r="CQE853" s="53"/>
      <c r="CQF853" s="53"/>
      <c r="CQG853" s="53"/>
      <c r="CQH853" s="53"/>
      <c r="CQI853" s="53"/>
      <c r="CQJ853" s="53"/>
      <c r="CQK853" s="53"/>
      <c r="CQL853" s="53"/>
      <c r="CQM853" s="53"/>
      <c r="CQN853" s="53"/>
      <c r="CQO853" s="53"/>
      <c r="CQP853" s="53"/>
      <c r="CQQ853" s="53"/>
      <c r="CQR853" s="53"/>
      <c r="CQS853" s="53"/>
      <c r="CQT853" s="53"/>
      <c r="CQU853" s="53"/>
      <c r="CQV853" s="53"/>
      <c r="CQW853" s="53"/>
      <c r="CQX853" s="53"/>
      <c r="CQY853" s="53"/>
      <c r="CQZ853" s="53"/>
      <c r="CRA853" s="53"/>
      <c r="CRB853" s="53"/>
      <c r="CRC853" s="53"/>
      <c r="CRD853" s="53"/>
      <c r="CRE853" s="53"/>
      <c r="CRF853" s="53"/>
      <c r="CRG853" s="53"/>
      <c r="CRH853" s="53"/>
      <c r="CRI853" s="53"/>
      <c r="CRJ853" s="53"/>
      <c r="CRK853" s="53"/>
      <c r="CRL853" s="53"/>
      <c r="CRM853" s="53"/>
      <c r="CRN853" s="53"/>
      <c r="CRO853" s="53"/>
      <c r="CRP853" s="53"/>
      <c r="CRQ853" s="53"/>
      <c r="CRR853" s="53"/>
      <c r="CRS853" s="53"/>
      <c r="CRT853" s="53"/>
      <c r="CRU853" s="53"/>
      <c r="CRV853" s="53"/>
      <c r="CRW853" s="53"/>
      <c r="CRX853" s="53"/>
      <c r="CRY853" s="53"/>
      <c r="CRZ853" s="53"/>
      <c r="CSA853" s="53"/>
      <c r="CSB853" s="53"/>
      <c r="CSC853" s="53"/>
      <c r="CSD853" s="53"/>
      <c r="CSE853" s="53"/>
      <c r="CSF853" s="53"/>
      <c r="CSG853" s="53"/>
      <c r="CSH853" s="53"/>
      <c r="CSI853" s="53"/>
      <c r="CSJ853" s="53"/>
      <c r="CSK853" s="53"/>
      <c r="CSL853" s="53"/>
      <c r="CSM853" s="53"/>
      <c r="CSN853" s="53"/>
      <c r="CSO853" s="53"/>
      <c r="CSP853" s="53"/>
      <c r="CSQ853" s="53"/>
      <c r="CSR853" s="53"/>
      <c r="CSS853" s="53"/>
      <c r="CST853" s="53"/>
      <c r="CSU853" s="53"/>
      <c r="CSV853" s="53"/>
      <c r="CSW853" s="53"/>
      <c r="CSX853" s="53"/>
      <c r="CSY853" s="53"/>
      <c r="CSZ853" s="53"/>
      <c r="CTA853" s="53"/>
      <c r="CTB853" s="53"/>
      <c r="CTC853" s="53"/>
      <c r="CTD853" s="53"/>
      <c r="CTE853" s="53"/>
      <c r="CTF853" s="53"/>
      <c r="CTG853" s="53"/>
      <c r="CTH853" s="53"/>
      <c r="CTI853" s="53"/>
      <c r="CTJ853" s="53"/>
      <c r="CTK853" s="53"/>
      <c r="CTL853" s="53"/>
      <c r="CTM853" s="53"/>
      <c r="CTN853" s="53"/>
      <c r="CTO853" s="53"/>
      <c r="CTP853" s="53"/>
      <c r="CTQ853" s="53"/>
      <c r="CTR853" s="53"/>
      <c r="CTS853" s="53"/>
      <c r="CTT853" s="53"/>
      <c r="CTU853" s="53"/>
      <c r="CTV853" s="53"/>
      <c r="CTW853" s="53"/>
      <c r="CTX853" s="53"/>
      <c r="CTY853" s="53"/>
      <c r="CTZ853" s="53"/>
      <c r="CUA853" s="53"/>
      <c r="CUB853" s="53"/>
      <c r="CUC853" s="53"/>
      <c r="CUD853" s="53"/>
      <c r="CUE853" s="53"/>
      <c r="CUF853" s="53"/>
      <c r="CUG853" s="53"/>
      <c r="CUH853" s="53"/>
      <c r="CUI853" s="53"/>
      <c r="CUJ853" s="53"/>
      <c r="CUK853" s="53"/>
      <c r="CUL853" s="53"/>
      <c r="CUM853" s="53"/>
      <c r="CUN853" s="53"/>
      <c r="CUO853" s="53"/>
      <c r="CUP853" s="53"/>
      <c r="CUQ853" s="53"/>
      <c r="CUR853" s="53"/>
      <c r="CUS853" s="53"/>
      <c r="CUT853" s="53"/>
      <c r="CUU853" s="53"/>
      <c r="CUV853" s="53"/>
      <c r="CUW853" s="53"/>
      <c r="CUX853" s="53"/>
      <c r="CUY853" s="53"/>
      <c r="CUZ853" s="53"/>
      <c r="CVA853" s="53"/>
      <c r="CVB853" s="53"/>
      <c r="CVC853" s="53"/>
      <c r="CVD853" s="53"/>
      <c r="CVE853" s="53"/>
      <c r="CVF853" s="53"/>
      <c r="CVG853" s="53"/>
      <c r="CVH853" s="53"/>
      <c r="CVI853" s="53"/>
      <c r="CVJ853" s="53"/>
      <c r="CVK853" s="53"/>
      <c r="CVL853" s="53"/>
      <c r="CVM853" s="53"/>
      <c r="CVN853" s="53"/>
      <c r="CVO853" s="53"/>
      <c r="CVP853" s="53"/>
      <c r="CVQ853" s="53"/>
      <c r="CVR853" s="53"/>
      <c r="CVS853" s="53"/>
      <c r="CVT853" s="53"/>
      <c r="CVU853" s="53"/>
      <c r="CVV853" s="53"/>
      <c r="CVW853" s="53"/>
      <c r="CVX853" s="53"/>
      <c r="CVY853" s="53"/>
      <c r="CVZ853" s="53"/>
      <c r="CWA853" s="53"/>
      <c r="CWB853" s="53"/>
      <c r="CWC853" s="53"/>
      <c r="CWD853" s="53"/>
      <c r="CWE853" s="53"/>
      <c r="CWF853" s="53"/>
      <c r="CWG853" s="53"/>
      <c r="CWH853" s="53"/>
      <c r="CWI853" s="53"/>
      <c r="CWJ853" s="53"/>
      <c r="CWK853" s="53"/>
      <c r="CWL853" s="53"/>
      <c r="CWM853" s="53"/>
      <c r="CWN853" s="53"/>
      <c r="CWO853" s="53"/>
      <c r="CWP853" s="53"/>
      <c r="CWQ853" s="53"/>
      <c r="CWR853" s="53"/>
      <c r="CWS853" s="53"/>
      <c r="CWT853" s="53"/>
      <c r="CWU853" s="53"/>
      <c r="CWV853" s="53"/>
      <c r="CWW853" s="53"/>
      <c r="CWX853" s="53"/>
      <c r="CWY853" s="53"/>
      <c r="CWZ853" s="53"/>
      <c r="CXA853" s="53"/>
      <c r="CXB853" s="53"/>
      <c r="CXC853" s="53"/>
      <c r="CXD853" s="53"/>
      <c r="CXE853" s="53"/>
      <c r="CXF853" s="53"/>
      <c r="CXG853" s="53"/>
      <c r="CXH853" s="53"/>
      <c r="CXI853" s="53"/>
      <c r="CXJ853" s="53"/>
      <c r="CXK853" s="53"/>
      <c r="CXL853" s="53"/>
      <c r="CXM853" s="53"/>
      <c r="CXN853" s="53"/>
      <c r="CXO853" s="53"/>
      <c r="CXP853" s="53"/>
      <c r="CXQ853" s="53"/>
      <c r="CXR853" s="53"/>
      <c r="CXS853" s="53"/>
      <c r="CXT853" s="53"/>
      <c r="CXU853" s="53"/>
      <c r="CXV853" s="53"/>
      <c r="CXW853" s="53"/>
      <c r="CXX853" s="53"/>
      <c r="CXY853" s="53"/>
      <c r="CXZ853" s="53"/>
      <c r="CYA853" s="53"/>
      <c r="CYB853" s="53"/>
      <c r="CYC853" s="53"/>
      <c r="CYD853" s="53"/>
      <c r="CYE853" s="53"/>
      <c r="CYF853" s="53"/>
      <c r="CYG853" s="53"/>
      <c r="CYH853" s="53"/>
      <c r="CYI853" s="53"/>
      <c r="CYJ853" s="53"/>
      <c r="CYK853" s="53"/>
      <c r="CYL853" s="53"/>
      <c r="CYM853" s="53"/>
      <c r="CYN853" s="53"/>
      <c r="CYO853" s="53"/>
      <c r="CYP853" s="53"/>
      <c r="CYQ853" s="53"/>
      <c r="CYR853" s="53"/>
      <c r="CYS853" s="53"/>
      <c r="CYT853" s="53"/>
      <c r="CYU853" s="53"/>
      <c r="CYV853" s="53"/>
      <c r="CYW853" s="53"/>
      <c r="CYX853" s="53"/>
      <c r="CYY853" s="53"/>
      <c r="CYZ853" s="53"/>
      <c r="CZA853" s="53"/>
      <c r="CZB853" s="53"/>
      <c r="CZC853" s="53"/>
      <c r="CZD853" s="53"/>
      <c r="CZE853" s="53"/>
      <c r="CZF853" s="53"/>
      <c r="CZG853" s="53"/>
      <c r="CZH853" s="53"/>
      <c r="CZI853" s="53"/>
      <c r="CZJ853" s="53"/>
      <c r="CZK853" s="53"/>
      <c r="CZL853" s="53"/>
      <c r="CZM853" s="53"/>
      <c r="CZN853" s="53"/>
      <c r="CZO853" s="53"/>
      <c r="CZP853" s="53"/>
      <c r="CZQ853" s="53"/>
      <c r="CZR853" s="53"/>
      <c r="CZS853" s="53"/>
      <c r="CZT853" s="53"/>
      <c r="CZU853" s="53"/>
      <c r="CZV853" s="53"/>
      <c r="CZW853" s="53"/>
      <c r="CZX853" s="53"/>
      <c r="CZY853" s="53"/>
      <c r="CZZ853" s="53"/>
      <c r="DAA853" s="53"/>
      <c r="DAB853" s="53"/>
      <c r="DAC853" s="53"/>
      <c r="DAD853" s="53"/>
      <c r="DAE853" s="53"/>
      <c r="DAF853" s="53"/>
      <c r="DAG853" s="53"/>
      <c r="DAH853" s="53"/>
      <c r="DAI853" s="53"/>
      <c r="DAJ853" s="53"/>
      <c r="DAK853" s="53"/>
      <c r="DAL853" s="53"/>
      <c r="DAM853" s="53"/>
      <c r="DAN853" s="53"/>
      <c r="DAO853" s="53"/>
      <c r="DAP853" s="53"/>
      <c r="DAQ853" s="53"/>
      <c r="DAR853" s="53"/>
      <c r="DAS853" s="53"/>
      <c r="DAT853" s="53"/>
      <c r="DAU853" s="53"/>
      <c r="DAV853" s="53"/>
      <c r="DAW853" s="53"/>
      <c r="DAX853" s="53"/>
      <c r="DAY853" s="53"/>
      <c r="DAZ853" s="53"/>
      <c r="DBA853" s="53"/>
      <c r="DBB853" s="53"/>
      <c r="DBC853" s="53"/>
      <c r="DBD853" s="53"/>
      <c r="DBE853" s="53"/>
      <c r="DBF853" s="53"/>
      <c r="DBG853" s="53"/>
      <c r="DBH853" s="53"/>
      <c r="DBI853" s="53"/>
      <c r="DBJ853" s="53"/>
      <c r="DBK853" s="53"/>
      <c r="DBL853" s="53"/>
      <c r="DBM853" s="53"/>
      <c r="DBN853" s="53"/>
      <c r="DBO853" s="53"/>
      <c r="DBP853" s="53"/>
      <c r="DBQ853" s="53"/>
      <c r="DBR853" s="53"/>
      <c r="DBS853" s="53"/>
      <c r="DBT853" s="53"/>
      <c r="DBU853" s="53"/>
      <c r="DBV853" s="53"/>
      <c r="DBW853" s="53"/>
      <c r="DBX853" s="53"/>
      <c r="DBY853" s="53"/>
      <c r="DBZ853" s="53"/>
      <c r="DCA853" s="53"/>
      <c r="DCB853" s="53"/>
      <c r="DCC853" s="53"/>
      <c r="DCD853" s="53"/>
      <c r="DCE853" s="53"/>
      <c r="DCF853" s="53"/>
      <c r="DCG853" s="53"/>
      <c r="DCH853" s="53"/>
      <c r="DCI853" s="53"/>
      <c r="DCJ853" s="53"/>
      <c r="DCK853" s="53"/>
      <c r="DCL853" s="53"/>
      <c r="DCM853" s="53"/>
      <c r="DCN853" s="53"/>
      <c r="DCO853" s="53"/>
      <c r="DCP853" s="53"/>
      <c r="DCQ853" s="53"/>
      <c r="DCR853" s="53"/>
      <c r="DCS853" s="53"/>
      <c r="DCT853" s="53"/>
      <c r="DCU853" s="53"/>
      <c r="DCV853" s="53"/>
      <c r="DCW853" s="53"/>
      <c r="DCX853" s="53"/>
      <c r="DCY853" s="53"/>
      <c r="DCZ853" s="53"/>
      <c r="DDA853" s="53"/>
      <c r="DDB853" s="53"/>
      <c r="DDC853" s="53"/>
      <c r="DDD853" s="53"/>
      <c r="DDE853" s="53"/>
      <c r="DDF853" s="53"/>
      <c r="DDG853" s="53"/>
      <c r="DDH853" s="53"/>
      <c r="DDI853" s="53"/>
      <c r="DDJ853" s="53"/>
      <c r="DDK853" s="53"/>
      <c r="DDL853" s="53"/>
      <c r="DDM853" s="53"/>
      <c r="DDN853" s="53"/>
      <c r="DDO853" s="53"/>
      <c r="DDP853" s="53"/>
      <c r="DDQ853" s="53"/>
      <c r="DDR853" s="53"/>
      <c r="DDS853" s="53"/>
      <c r="DDT853" s="53"/>
      <c r="DDU853" s="53"/>
      <c r="DDV853" s="53"/>
      <c r="DDW853" s="53"/>
      <c r="DDX853" s="53"/>
      <c r="DDY853" s="53"/>
      <c r="DDZ853" s="53"/>
      <c r="DEA853" s="53"/>
      <c r="DEB853" s="53"/>
      <c r="DEC853" s="53"/>
      <c r="DED853" s="53"/>
      <c r="DEE853" s="53"/>
      <c r="DEF853" s="53"/>
      <c r="DEG853" s="53"/>
      <c r="DEH853" s="53"/>
      <c r="DEI853" s="53"/>
      <c r="DEJ853" s="53"/>
      <c r="DEK853" s="53"/>
      <c r="DEL853" s="53"/>
      <c r="DEM853" s="53"/>
      <c r="DEN853" s="53"/>
      <c r="DEO853" s="53"/>
      <c r="DEP853" s="53"/>
      <c r="DEQ853" s="53"/>
      <c r="DER853" s="53"/>
      <c r="DES853" s="53"/>
      <c r="DET853" s="53"/>
      <c r="DEU853" s="53"/>
      <c r="DEV853" s="53"/>
      <c r="DEW853" s="53"/>
      <c r="DEX853" s="53"/>
      <c r="DEY853" s="53"/>
      <c r="DEZ853" s="53"/>
      <c r="DFA853" s="53"/>
      <c r="DFB853" s="53"/>
      <c r="DFC853" s="53"/>
      <c r="DFD853" s="53"/>
      <c r="DFE853" s="53"/>
      <c r="DFF853" s="53"/>
      <c r="DFG853" s="53"/>
      <c r="DFH853" s="53"/>
      <c r="DFI853" s="53"/>
      <c r="DFJ853" s="53"/>
      <c r="DFK853" s="53"/>
      <c r="DFL853" s="53"/>
      <c r="DFM853" s="53"/>
      <c r="DFN853" s="53"/>
      <c r="DFO853" s="53"/>
      <c r="DFP853" s="53"/>
      <c r="DFQ853" s="53"/>
      <c r="DFR853" s="53"/>
      <c r="DFS853" s="53"/>
      <c r="DFT853" s="53"/>
      <c r="DFU853" s="53"/>
      <c r="DFV853" s="53"/>
      <c r="DFW853" s="53"/>
      <c r="DFX853" s="53"/>
      <c r="DFY853" s="53"/>
      <c r="DFZ853" s="53"/>
      <c r="DGA853" s="53"/>
      <c r="DGB853" s="53"/>
      <c r="DGC853" s="53"/>
      <c r="DGD853" s="53"/>
      <c r="DGE853" s="53"/>
      <c r="DGF853" s="53"/>
      <c r="DGG853" s="53"/>
      <c r="DGH853" s="53"/>
      <c r="DGI853" s="53"/>
      <c r="DGJ853" s="53"/>
      <c r="DGK853" s="53"/>
      <c r="DGL853" s="53"/>
      <c r="DGM853" s="53"/>
      <c r="DGN853" s="53"/>
      <c r="DGO853" s="53"/>
      <c r="DGP853" s="53"/>
      <c r="DGQ853" s="53"/>
      <c r="DGR853" s="53"/>
      <c r="DGS853" s="53"/>
      <c r="DGT853" s="53"/>
      <c r="DGU853" s="53"/>
      <c r="DGV853" s="53"/>
      <c r="DGW853" s="53"/>
      <c r="DGX853" s="53"/>
      <c r="DGY853" s="53"/>
      <c r="DGZ853" s="53"/>
      <c r="DHA853" s="53"/>
      <c r="DHB853" s="53"/>
      <c r="DHC853" s="53"/>
      <c r="DHD853" s="53"/>
      <c r="DHE853" s="53"/>
      <c r="DHF853" s="53"/>
      <c r="DHG853" s="53"/>
      <c r="DHH853" s="53"/>
      <c r="DHI853" s="53"/>
      <c r="DHJ853" s="53"/>
      <c r="DHK853" s="53"/>
      <c r="DHL853" s="53"/>
      <c r="DHM853" s="53"/>
      <c r="DHN853" s="53"/>
      <c r="DHO853" s="53"/>
      <c r="DHP853" s="53"/>
      <c r="DHQ853" s="53"/>
      <c r="DHR853" s="53"/>
      <c r="DHS853" s="53"/>
      <c r="DHT853" s="53"/>
      <c r="DHU853" s="53"/>
      <c r="DHV853" s="53"/>
      <c r="DHW853" s="53"/>
      <c r="DHX853" s="53"/>
      <c r="DHY853" s="53"/>
      <c r="DHZ853" s="53"/>
      <c r="DIA853" s="53"/>
      <c r="DIB853" s="53"/>
      <c r="DIC853" s="53"/>
      <c r="DID853" s="53"/>
      <c r="DIE853" s="53"/>
      <c r="DIF853" s="53"/>
      <c r="DIG853" s="53"/>
      <c r="DIH853" s="53"/>
      <c r="DII853" s="53"/>
      <c r="DIJ853" s="53"/>
      <c r="DIK853" s="53"/>
      <c r="DIL853" s="53"/>
      <c r="DIM853" s="53"/>
      <c r="DIN853" s="53"/>
      <c r="DIO853" s="53"/>
      <c r="DIP853" s="53"/>
      <c r="DIQ853" s="53"/>
      <c r="DIR853" s="53"/>
      <c r="DIS853" s="53"/>
      <c r="DIT853" s="53"/>
      <c r="DIU853" s="53"/>
      <c r="DIV853" s="53"/>
      <c r="DIW853" s="53"/>
      <c r="DIX853" s="53"/>
      <c r="DIY853" s="53"/>
      <c r="DIZ853" s="53"/>
      <c r="DJA853" s="53"/>
      <c r="DJB853" s="53"/>
      <c r="DJC853" s="53"/>
      <c r="DJD853" s="53"/>
      <c r="DJE853" s="53"/>
      <c r="DJF853" s="53"/>
      <c r="DJG853" s="53"/>
      <c r="DJH853" s="53"/>
      <c r="DJI853" s="53"/>
      <c r="DJJ853" s="53"/>
      <c r="DJK853" s="53"/>
      <c r="DJL853" s="53"/>
      <c r="DJM853" s="53"/>
      <c r="DJN853" s="53"/>
      <c r="DJO853" s="53"/>
      <c r="DJP853" s="53"/>
      <c r="DJQ853" s="53"/>
      <c r="DJR853" s="53"/>
      <c r="DJS853" s="53"/>
      <c r="DJT853" s="53"/>
      <c r="DJU853" s="53"/>
      <c r="DJV853" s="53"/>
      <c r="DJW853" s="53"/>
      <c r="DJX853" s="53"/>
      <c r="DJY853" s="53"/>
      <c r="DJZ853" s="53"/>
      <c r="DKA853" s="53"/>
      <c r="DKB853" s="53"/>
      <c r="DKC853" s="53"/>
      <c r="DKD853" s="53"/>
      <c r="DKE853" s="53"/>
      <c r="DKF853" s="53"/>
      <c r="DKG853" s="53"/>
      <c r="DKH853" s="53"/>
      <c r="DKI853" s="53"/>
      <c r="DKJ853" s="53"/>
      <c r="DKK853" s="53"/>
      <c r="DKL853" s="53"/>
      <c r="DKM853" s="53"/>
      <c r="DKN853" s="53"/>
      <c r="DKO853" s="53"/>
      <c r="DKP853" s="53"/>
      <c r="DKQ853" s="53"/>
      <c r="DKR853" s="53"/>
      <c r="DKS853" s="53"/>
      <c r="DKT853" s="53"/>
      <c r="DKU853" s="53"/>
      <c r="DKV853" s="53"/>
      <c r="DKW853" s="53"/>
      <c r="DKX853" s="53"/>
      <c r="DKY853" s="53"/>
      <c r="DKZ853" s="53"/>
      <c r="DLA853" s="53"/>
      <c r="DLB853" s="53"/>
      <c r="DLC853" s="53"/>
      <c r="DLD853" s="53"/>
      <c r="DLE853" s="53"/>
      <c r="DLF853" s="53"/>
      <c r="DLG853" s="53"/>
      <c r="DLH853" s="53"/>
      <c r="DLI853" s="53"/>
      <c r="DLJ853" s="53"/>
      <c r="DLK853" s="53"/>
      <c r="DLL853" s="53"/>
      <c r="DLM853" s="53"/>
      <c r="DLN853" s="53"/>
      <c r="DLO853" s="53"/>
      <c r="DLP853" s="53"/>
      <c r="DLQ853" s="53"/>
      <c r="DLR853" s="53"/>
      <c r="DLS853" s="53"/>
      <c r="DLT853" s="53"/>
      <c r="DLU853" s="53"/>
      <c r="DLV853" s="53"/>
      <c r="DLW853" s="53"/>
      <c r="DLX853" s="53"/>
      <c r="DLY853" s="53"/>
      <c r="DLZ853" s="53"/>
      <c r="DMA853" s="53"/>
      <c r="DMB853" s="53"/>
      <c r="DMC853" s="53"/>
      <c r="DMD853" s="53"/>
      <c r="DME853" s="53"/>
      <c r="DMF853" s="53"/>
      <c r="DMG853" s="53"/>
      <c r="DMH853" s="53"/>
      <c r="DMI853" s="53"/>
      <c r="DMJ853" s="53"/>
      <c r="DMK853" s="53"/>
      <c r="DML853" s="53"/>
      <c r="DMM853" s="53"/>
      <c r="DMN853" s="53"/>
      <c r="DMO853" s="53"/>
      <c r="DMP853" s="53"/>
      <c r="DMQ853" s="53"/>
      <c r="DMR853" s="53"/>
      <c r="DMS853" s="53"/>
      <c r="DMT853" s="53"/>
      <c r="DMU853" s="53"/>
      <c r="DMV853" s="53"/>
      <c r="DMW853" s="53"/>
      <c r="DMX853" s="53"/>
      <c r="DMY853" s="53"/>
      <c r="DMZ853" s="53"/>
      <c r="DNA853" s="53"/>
      <c r="DNB853" s="53"/>
      <c r="DNC853" s="53"/>
      <c r="DND853" s="53"/>
      <c r="DNE853" s="53"/>
      <c r="DNF853" s="53"/>
      <c r="DNG853" s="53"/>
      <c r="DNH853" s="53"/>
      <c r="DNI853" s="53"/>
      <c r="DNJ853" s="53"/>
      <c r="DNK853" s="53"/>
      <c r="DNL853" s="53"/>
      <c r="DNM853" s="53"/>
      <c r="DNN853" s="53"/>
      <c r="DNO853" s="53"/>
      <c r="DNP853" s="53"/>
      <c r="DNQ853" s="53"/>
      <c r="DNR853" s="53"/>
      <c r="DNS853" s="53"/>
      <c r="DNT853" s="53"/>
      <c r="DNU853" s="53"/>
      <c r="DNV853" s="53"/>
      <c r="DNW853" s="53"/>
      <c r="DNX853" s="53"/>
      <c r="DNY853" s="53"/>
      <c r="DNZ853" s="53"/>
      <c r="DOA853" s="53"/>
      <c r="DOB853" s="53"/>
      <c r="DOC853" s="53"/>
      <c r="DOD853" s="53"/>
      <c r="DOE853" s="53"/>
      <c r="DOF853" s="53"/>
      <c r="DOG853" s="53"/>
      <c r="DOH853" s="53"/>
      <c r="DOI853" s="53"/>
      <c r="DOJ853" s="53"/>
      <c r="DOK853" s="53"/>
      <c r="DOL853" s="53"/>
      <c r="DOM853" s="53"/>
      <c r="DON853" s="53"/>
      <c r="DOO853" s="53"/>
      <c r="DOP853" s="53"/>
      <c r="DOQ853" s="53"/>
      <c r="DOR853" s="53"/>
      <c r="DOS853" s="53"/>
      <c r="DOT853" s="53"/>
      <c r="DOU853" s="53"/>
      <c r="DOV853" s="53"/>
      <c r="DOW853" s="53"/>
      <c r="DOX853" s="53"/>
      <c r="DOY853" s="53"/>
      <c r="DOZ853" s="53"/>
      <c r="DPA853" s="53"/>
      <c r="DPB853" s="53"/>
      <c r="DPC853" s="53"/>
      <c r="DPD853" s="53"/>
      <c r="DPE853" s="53"/>
      <c r="DPF853" s="53"/>
      <c r="DPG853" s="53"/>
      <c r="DPH853" s="53"/>
      <c r="DPI853" s="53"/>
      <c r="DPJ853" s="53"/>
      <c r="DPK853" s="53"/>
      <c r="DPL853" s="53"/>
      <c r="DPM853" s="53"/>
      <c r="DPN853" s="53"/>
      <c r="DPO853" s="53"/>
      <c r="DPP853" s="53"/>
      <c r="DPQ853" s="53"/>
      <c r="DPR853" s="53"/>
      <c r="DPS853" s="53"/>
      <c r="DPT853" s="53"/>
      <c r="DPU853" s="53"/>
      <c r="DPV853" s="53"/>
      <c r="DPW853" s="53"/>
      <c r="DPX853" s="53"/>
      <c r="DPY853" s="53"/>
      <c r="DPZ853" s="53"/>
      <c r="DQA853" s="53"/>
      <c r="DQB853" s="53"/>
      <c r="DQC853" s="53"/>
      <c r="DQD853" s="53"/>
      <c r="DQE853" s="53"/>
      <c r="DQF853" s="53"/>
      <c r="DQG853" s="53"/>
      <c r="DQH853" s="53"/>
      <c r="DQI853" s="53"/>
      <c r="DQJ853" s="53"/>
      <c r="DQK853" s="53"/>
      <c r="DQL853" s="53"/>
      <c r="DQM853" s="53"/>
      <c r="DQN853" s="53"/>
      <c r="DQO853" s="53"/>
      <c r="DQP853" s="53"/>
      <c r="DQQ853" s="53"/>
      <c r="DQR853" s="53"/>
      <c r="DQS853" s="53"/>
      <c r="DQT853" s="53"/>
      <c r="DQU853" s="53"/>
      <c r="DQV853" s="53"/>
      <c r="DQW853" s="53"/>
      <c r="DQX853" s="53"/>
      <c r="DQY853" s="53"/>
      <c r="DQZ853" s="53"/>
      <c r="DRA853" s="53"/>
      <c r="DRB853" s="53"/>
      <c r="DRC853" s="53"/>
      <c r="DRD853" s="53"/>
      <c r="DRE853" s="53"/>
      <c r="DRF853" s="53"/>
      <c r="DRG853" s="53"/>
      <c r="DRH853" s="53"/>
      <c r="DRI853" s="53"/>
      <c r="DRJ853" s="53"/>
      <c r="DRK853" s="53"/>
      <c r="DRL853" s="53"/>
      <c r="DRM853" s="53"/>
      <c r="DRN853" s="53"/>
      <c r="DRO853" s="53"/>
      <c r="DRP853" s="53"/>
      <c r="DRQ853" s="53"/>
      <c r="DRR853" s="53"/>
      <c r="DRS853" s="53"/>
      <c r="DRT853" s="53"/>
      <c r="DRU853" s="53"/>
      <c r="DRV853" s="53"/>
      <c r="DRW853" s="53"/>
      <c r="DRX853" s="53"/>
      <c r="DRY853" s="53"/>
      <c r="DRZ853" s="53"/>
      <c r="DSA853" s="53"/>
      <c r="DSB853" s="53"/>
      <c r="DSC853" s="53"/>
      <c r="DSD853" s="53"/>
      <c r="DSE853" s="53"/>
      <c r="DSF853" s="53"/>
      <c r="DSG853" s="53"/>
      <c r="DSH853" s="53"/>
      <c r="DSI853" s="53"/>
      <c r="DSJ853" s="53"/>
      <c r="DSK853" s="53"/>
      <c r="DSL853" s="53"/>
      <c r="DSM853" s="53"/>
      <c r="DSN853" s="53"/>
      <c r="DSO853" s="53"/>
      <c r="DSP853" s="53"/>
      <c r="DSQ853" s="53"/>
      <c r="DSR853" s="53"/>
      <c r="DSS853" s="53"/>
      <c r="DST853" s="53"/>
      <c r="DSU853" s="53"/>
      <c r="DSV853" s="53"/>
      <c r="DSW853" s="53"/>
      <c r="DSX853" s="53"/>
      <c r="DSY853" s="53"/>
      <c r="DSZ853" s="53"/>
      <c r="DTA853" s="53"/>
      <c r="DTB853" s="53"/>
      <c r="DTC853" s="53"/>
      <c r="DTD853" s="53"/>
      <c r="DTE853" s="53"/>
      <c r="DTF853" s="53"/>
      <c r="DTG853" s="53"/>
      <c r="DTH853" s="53"/>
      <c r="DTI853" s="53"/>
      <c r="DTJ853" s="53"/>
      <c r="DTK853" s="53"/>
      <c r="DTL853" s="53"/>
      <c r="DTM853" s="53"/>
      <c r="DTN853" s="53"/>
      <c r="DTO853" s="53"/>
      <c r="DTP853" s="53"/>
      <c r="DTQ853" s="53"/>
      <c r="DTR853" s="53"/>
      <c r="DTS853" s="53"/>
      <c r="DTT853" s="53"/>
      <c r="DTU853" s="53"/>
      <c r="DTV853" s="53"/>
      <c r="DTW853" s="53"/>
      <c r="DTX853" s="53"/>
      <c r="DTY853" s="53"/>
      <c r="DTZ853" s="53"/>
      <c r="DUA853" s="53"/>
      <c r="DUB853" s="53"/>
      <c r="DUC853" s="53"/>
      <c r="DUD853" s="53"/>
      <c r="DUE853" s="53"/>
      <c r="DUF853" s="53"/>
      <c r="DUG853" s="53"/>
      <c r="DUH853" s="53"/>
      <c r="DUI853" s="53"/>
      <c r="DUJ853" s="53"/>
      <c r="DUK853" s="53"/>
      <c r="DUL853" s="53"/>
      <c r="DUM853" s="53"/>
      <c r="DUN853" s="53"/>
      <c r="DUO853" s="53"/>
      <c r="DUP853" s="53"/>
      <c r="DUQ853" s="53"/>
      <c r="DUR853" s="53"/>
      <c r="DUS853" s="53"/>
      <c r="DUT853" s="53"/>
      <c r="DUU853" s="53"/>
      <c r="DUV853" s="53"/>
      <c r="DUW853" s="53"/>
      <c r="DUX853" s="53"/>
      <c r="DUY853" s="53"/>
      <c r="DUZ853" s="53"/>
      <c r="DVA853" s="53"/>
      <c r="DVB853" s="53"/>
      <c r="DVC853" s="53"/>
      <c r="DVD853" s="53"/>
      <c r="DVE853" s="53"/>
      <c r="DVF853" s="53"/>
      <c r="DVG853" s="53"/>
      <c r="DVH853" s="53"/>
      <c r="DVI853" s="53"/>
      <c r="DVJ853" s="53"/>
      <c r="DVK853" s="53"/>
      <c r="DVL853" s="53"/>
      <c r="DVM853" s="53"/>
      <c r="DVN853" s="53"/>
      <c r="DVO853" s="53"/>
      <c r="DVP853" s="53"/>
      <c r="DVQ853" s="53"/>
      <c r="DVR853" s="53"/>
      <c r="DVS853" s="53"/>
      <c r="DVT853" s="53"/>
      <c r="DVU853" s="53"/>
      <c r="DVV853" s="53"/>
      <c r="DVW853" s="53"/>
      <c r="DVX853" s="53"/>
      <c r="DVY853" s="53"/>
      <c r="DVZ853" s="53"/>
      <c r="DWA853" s="53"/>
      <c r="DWB853" s="53"/>
      <c r="DWC853" s="53"/>
      <c r="DWD853" s="53"/>
      <c r="DWE853" s="53"/>
      <c r="DWF853" s="53"/>
      <c r="DWG853" s="53"/>
      <c r="DWH853" s="53"/>
      <c r="DWI853" s="53"/>
      <c r="DWJ853" s="53"/>
      <c r="DWK853" s="53"/>
      <c r="DWL853" s="53"/>
      <c r="DWM853" s="53"/>
      <c r="DWN853" s="53"/>
      <c r="DWO853" s="53"/>
      <c r="DWP853" s="53"/>
      <c r="DWQ853" s="53"/>
      <c r="DWR853" s="53"/>
      <c r="DWS853" s="53"/>
      <c r="DWT853" s="53"/>
      <c r="DWU853" s="53"/>
      <c r="DWV853" s="53"/>
      <c r="DWW853" s="53"/>
      <c r="DWX853" s="53"/>
      <c r="DWY853" s="53"/>
      <c r="DWZ853" s="53"/>
      <c r="DXA853" s="53"/>
      <c r="DXB853" s="53"/>
      <c r="DXC853" s="53"/>
      <c r="DXD853" s="53"/>
      <c r="DXE853" s="53"/>
      <c r="DXF853" s="53"/>
      <c r="DXG853" s="53"/>
      <c r="DXH853" s="53"/>
      <c r="DXI853" s="53"/>
      <c r="DXJ853" s="53"/>
      <c r="DXK853" s="53"/>
      <c r="DXL853" s="53"/>
      <c r="DXM853" s="53"/>
      <c r="DXN853" s="53"/>
      <c r="DXO853" s="53"/>
      <c r="DXP853" s="53"/>
      <c r="DXQ853" s="53"/>
      <c r="DXR853" s="53"/>
      <c r="DXS853" s="53"/>
      <c r="DXT853" s="53"/>
      <c r="DXU853" s="53"/>
      <c r="DXV853" s="53"/>
      <c r="DXW853" s="53"/>
      <c r="DXX853" s="53"/>
      <c r="DXY853" s="53"/>
      <c r="DXZ853" s="53"/>
      <c r="DYA853" s="53"/>
      <c r="DYB853" s="53"/>
      <c r="DYC853" s="53"/>
      <c r="DYD853" s="53"/>
      <c r="DYE853" s="53"/>
      <c r="DYF853" s="53"/>
      <c r="DYG853" s="53"/>
      <c r="DYH853" s="53"/>
      <c r="DYI853" s="53"/>
      <c r="DYJ853" s="53"/>
      <c r="DYK853" s="53"/>
      <c r="DYL853" s="53"/>
      <c r="DYM853" s="53"/>
      <c r="DYN853" s="53"/>
      <c r="DYO853" s="53"/>
      <c r="DYP853" s="53"/>
      <c r="DYQ853" s="53"/>
      <c r="DYR853" s="53"/>
      <c r="DYS853" s="53"/>
      <c r="DYT853" s="53"/>
      <c r="DYU853" s="53"/>
      <c r="DYV853" s="53"/>
      <c r="DYW853" s="53"/>
      <c r="DYX853" s="53"/>
      <c r="DYY853" s="53"/>
      <c r="DYZ853" s="53"/>
      <c r="DZA853" s="53"/>
      <c r="DZB853" s="53"/>
      <c r="DZC853" s="53"/>
      <c r="DZD853" s="53"/>
      <c r="DZE853" s="53"/>
      <c r="DZF853" s="53"/>
      <c r="DZG853" s="53"/>
      <c r="DZH853" s="53"/>
      <c r="DZI853" s="53"/>
      <c r="DZJ853" s="53"/>
      <c r="DZK853" s="53"/>
      <c r="DZL853" s="53"/>
      <c r="DZM853" s="53"/>
      <c r="DZN853" s="53"/>
      <c r="DZO853" s="53"/>
      <c r="DZP853" s="53"/>
      <c r="DZQ853" s="53"/>
      <c r="DZR853" s="53"/>
      <c r="DZS853" s="53"/>
      <c r="DZT853" s="53"/>
      <c r="DZU853" s="53"/>
      <c r="DZV853" s="53"/>
      <c r="DZW853" s="53"/>
      <c r="DZX853" s="53"/>
      <c r="DZY853" s="53"/>
      <c r="DZZ853" s="53"/>
      <c r="EAA853" s="53"/>
      <c r="EAB853" s="53"/>
      <c r="EAC853" s="53"/>
      <c r="EAD853" s="53"/>
      <c r="EAE853" s="53"/>
      <c r="EAF853" s="53"/>
      <c r="EAG853" s="53"/>
      <c r="EAH853" s="53"/>
      <c r="EAI853" s="53"/>
      <c r="EAJ853" s="53"/>
      <c r="EAK853" s="53"/>
      <c r="EAL853" s="53"/>
      <c r="EAM853" s="53"/>
      <c r="EAN853" s="53"/>
      <c r="EAO853" s="53"/>
      <c r="EAP853" s="53"/>
      <c r="EAQ853" s="53"/>
      <c r="EAR853" s="53"/>
      <c r="EAS853" s="53"/>
      <c r="EAT853" s="53"/>
      <c r="EAU853" s="53"/>
      <c r="EAV853" s="53"/>
      <c r="EAW853" s="53"/>
      <c r="EAX853" s="53"/>
      <c r="EAY853" s="53"/>
      <c r="EAZ853" s="53"/>
      <c r="EBA853" s="53"/>
      <c r="EBB853" s="53"/>
      <c r="EBC853" s="53"/>
      <c r="EBD853" s="53"/>
      <c r="EBE853" s="53"/>
      <c r="EBF853" s="53"/>
      <c r="EBG853" s="53"/>
      <c r="EBH853" s="53"/>
      <c r="EBI853" s="53"/>
      <c r="EBJ853" s="53"/>
      <c r="EBK853" s="53"/>
      <c r="EBL853" s="53"/>
      <c r="EBM853" s="53"/>
      <c r="EBN853" s="53"/>
      <c r="EBO853" s="53"/>
      <c r="EBP853" s="53"/>
      <c r="EBQ853" s="53"/>
      <c r="EBR853" s="53"/>
      <c r="EBS853" s="53"/>
      <c r="EBT853" s="53"/>
      <c r="EBU853" s="53"/>
      <c r="EBV853" s="53"/>
      <c r="EBW853" s="53"/>
      <c r="EBX853" s="53"/>
      <c r="EBY853" s="53"/>
      <c r="EBZ853" s="53"/>
      <c r="ECA853" s="53"/>
      <c r="ECB853" s="53"/>
      <c r="ECC853" s="53"/>
      <c r="ECD853" s="53"/>
      <c r="ECE853" s="53"/>
      <c r="ECF853" s="53"/>
      <c r="ECG853" s="53"/>
      <c r="ECH853" s="53"/>
      <c r="ECI853" s="53"/>
      <c r="ECJ853" s="53"/>
      <c r="ECK853" s="53"/>
      <c r="ECL853" s="53"/>
      <c r="ECM853" s="53"/>
      <c r="ECN853" s="53"/>
      <c r="ECO853" s="53"/>
      <c r="ECP853" s="53"/>
      <c r="ECQ853" s="53"/>
      <c r="ECR853" s="53"/>
      <c r="ECS853" s="53"/>
      <c r="ECT853" s="53"/>
      <c r="ECU853" s="53"/>
      <c r="ECV853" s="53"/>
      <c r="ECW853" s="53"/>
      <c r="ECX853" s="53"/>
      <c r="ECY853" s="53"/>
      <c r="ECZ853" s="53"/>
      <c r="EDA853" s="53"/>
      <c r="EDB853" s="53"/>
      <c r="EDC853" s="53"/>
      <c r="EDD853" s="53"/>
      <c r="EDE853" s="53"/>
      <c r="EDF853" s="53"/>
      <c r="EDG853" s="53"/>
      <c r="EDH853" s="53"/>
      <c r="EDI853" s="53"/>
      <c r="EDJ853" s="53"/>
      <c r="EDK853" s="53"/>
      <c r="EDL853" s="53"/>
      <c r="EDM853" s="53"/>
      <c r="EDN853" s="53"/>
      <c r="EDO853" s="53"/>
      <c r="EDP853" s="53"/>
      <c r="EDQ853" s="53"/>
      <c r="EDR853" s="53"/>
      <c r="EDS853" s="53"/>
      <c r="EDT853" s="53"/>
      <c r="EDU853" s="53"/>
      <c r="EDV853" s="53"/>
      <c r="EDW853" s="53"/>
      <c r="EDX853" s="53"/>
      <c r="EDY853" s="53"/>
      <c r="EDZ853" s="53"/>
      <c r="EEA853" s="53"/>
      <c r="EEB853" s="53"/>
      <c r="EEC853" s="53"/>
      <c r="EED853" s="53"/>
      <c r="EEE853" s="53"/>
      <c r="EEF853" s="53"/>
      <c r="EEG853" s="53"/>
      <c r="EEH853" s="53"/>
      <c r="EEI853" s="53"/>
      <c r="EEJ853" s="53"/>
      <c r="EEK853" s="53"/>
      <c r="EEL853" s="53"/>
      <c r="EEM853" s="53"/>
      <c r="EEN853" s="53"/>
      <c r="EEO853" s="53"/>
      <c r="EEP853" s="53"/>
      <c r="EEQ853" s="53"/>
      <c r="EER853" s="53"/>
      <c r="EES853" s="53"/>
      <c r="EET853" s="53"/>
      <c r="EEU853" s="53"/>
      <c r="EEV853" s="53"/>
      <c r="EEW853" s="53"/>
      <c r="EEX853" s="53"/>
      <c r="EEY853" s="53"/>
      <c r="EEZ853" s="53"/>
      <c r="EFA853" s="53"/>
      <c r="EFB853" s="53"/>
      <c r="EFC853" s="53"/>
      <c r="EFD853" s="53"/>
      <c r="EFE853" s="53"/>
      <c r="EFF853" s="53"/>
      <c r="EFG853" s="53"/>
      <c r="EFH853" s="53"/>
      <c r="EFI853" s="53"/>
      <c r="EFJ853" s="53"/>
      <c r="EFK853" s="53"/>
      <c r="EFL853" s="53"/>
      <c r="EFM853" s="53"/>
      <c r="EFN853" s="53"/>
      <c r="EFO853" s="53"/>
      <c r="EFP853" s="53"/>
      <c r="EFQ853" s="53"/>
      <c r="EFR853" s="53"/>
      <c r="EFS853" s="53"/>
      <c r="EFT853" s="53"/>
      <c r="EFU853" s="53"/>
      <c r="EFV853" s="53"/>
      <c r="EFW853" s="53"/>
      <c r="EFX853" s="53"/>
      <c r="EFY853" s="53"/>
      <c r="EFZ853" s="53"/>
      <c r="EGA853" s="53"/>
      <c r="EGB853" s="53"/>
      <c r="EGC853" s="53"/>
      <c r="EGD853" s="53"/>
      <c r="EGE853" s="53"/>
      <c r="EGF853" s="53"/>
      <c r="EGG853" s="53"/>
      <c r="EGH853" s="53"/>
      <c r="EGI853" s="53"/>
      <c r="EGJ853" s="53"/>
      <c r="EGK853" s="53"/>
      <c r="EGL853" s="53"/>
      <c r="EGM853" s="53"/>
      <c r="EGN853" s="53"/>
      <c r="EGO853" s="53"/>
      <c r="EGP853" s="53"/>
      <c r="EGQ853" s="53"/>
      <c r="EGR853" s="53"/>
      <c r="EGS853" s="53"/>
      <c r="EGT853" s="53"/>
      <c r="EGU853" s="53"/>
      <c r="EGV853" s="53"/>
      <c r="EGW853" s="53"/>
      <c r="EGX853" s="53"/>
      <c r="EGY853" s="53"/>
      <c r="EGZ853" s="53"/>
      <c r="EHA853" s="53"/>
      <c r="EHB853" s="53"/>
      <c r="EHC853" s="53"/>
      <c r="EHD853" s="53"/>
      <c r="EHE853" s="53"/>
      <c r="EHF853" s="53"/>
      <c r="EHG853" s="53"/>
      <c r="EHH853" s="53"/>
      <c r="EHI853" s="53"/>
      <c r="EHJ853" s="53"/>
      <c r="EHK853" s="53"/>
      <c r="EHL853" s="53"/>
      <c r="EHM853" s="53"/>
      <c r="EHN853" s="53"/>
      <c r="EHO853" s="53"/>
      <c r="EHP853" s="53"/>
      <c r="EHQ853" s="53"/>
      <c r="EHR853" s="53"/>
      <c r="EHS853" s="53"/>
      <c r="EHT853" s="53"/>
      <c r="EHU853" s="53"/>
      <c r="EHV853" s="53"/>
      <c r="EHW853" s="53"/>
      <c r="EHX853" s="53"/>
      <c r="EHY853" s="53"/>
      <c r="EHZ853" s="53"/>
      <c r="EIA853" s="53"/>
      <c r="EIB853" s="53"/>
      <c r="EIC853" s="53"/>
      <c r="EID853" s="53"/>
      <c r="EIE853" s="53"/>
      <c r="EIF853" s="53"/>
      <c r="EIG853" s="53"/>
      <c r="EIH853" s="53"/>
      <c r="EII853" s="53"/>
      <c r="EIJ853" s="53"/>
      <c r="EIK853" s="53"/>
      <c r="EIL853" s="53"/>
      <c r="EIM853" s="53"/>
      <c r="EIN853" s="53"/>
      <c r="EIO853" s="53"/>
      <c r="EIP853" s="53"/>
      <c r="EIQ853" s="53"/>
      <c r="EIR853" s="53"/>
      <c r="EIS853" s="53"/>
      <c r="EIT853" s="53"/>
      <c r="EIU853" s="53"/>
      <c r="EIV853" s="53"/>
      <c r="EIW853" s="53"/>
      <c r="EIX853" s="53"/>
      <c r="EIY853" s="53"/>
      <c r="EIZ853" s="53"/>
      <c r="EJA853" s="53"/>
      <c r="EJB853" s="53"/>
      <c r="EJC853" s="53"/>
      <c r="EJD853" s="53"/>
      <c r="EJE853" s="53"/>
      <c r="EJF853" s="53"/>
      <c r="EJG853" s="53"/>
      <c r="EJH853" s="53"/>
      <c r="EJI853" s="53"/>
      <c r="EJJ853" s="53"/>
      <c r="EJK853" s="53"/>
      <c r="EJL853" s="53"/>
      <c r="EJM853" s="53"/>
      <c r="EJN853" s="53"/>
      <c r="EJO853" s="53"/>
      <c r="EJP853" s="53"/>
      <c r="EJQ853" s="53"/>
      <c r="EJR853" s="53"/>
      <c r="EJS853" s="53"/>
      <c r="EJT853" s="53"/>
      <c r="EJU853" s="53"/>
      <c r="EJV853" s="53"/>
      <c r="EJW853" s="53"/>
      <c r="EJX853" s="53"/>
      <c r="EJY853" s="53"/>
      <c r="EJZ853" s="53"/>
      <c r="EKA853" s="53"/>
      <c r="EKB853" s="53"/>
      <c r="EKC853" s="53"/>
      <c r="EKD853" s="53"/>
      <c r="EKE853" s="53"/>
      <c r="EKF853" s="53"/>
      <c r="EKG853" s="53"/>
      <c r="EKH853" s="53"/>
      <c r="EKI853" s="53"/>
      <c r="EKJ853" s="53"/>
      <c r="EKK853" s="53"/>
      <c r="EKL853" s="53"/>
      <c r="EKM853" s="53"/>
      <c r="EKN853" s="53"/>
      <c r="EKO853" s="53"/>
      <c r="EKP853" s="53"/>
      <c r="EKQ853" s="53"/>
      <c r="EKR853" s="53"/>
      <c r="EKS853" s="53"/>
      <c r="EKT853" s="53"/>
      <c r="EKU853" s="53"/>
      <c r="EKV853" s="53"/>
      <c r="EKW853" s="53"/>
      <c r="EKX853" s="53"/>
      <c r="EKY853" s="53"/>
      <c r="EKZ853" s="53"/>
      <c r="ELA853" s="53"/>
      <c r="ELB853" s="53"/>
      <c r="ELC853" s="53"/>
      <c r="ELD853" s="53"/>
      <c r="ELE853" s="53"/>
      <c r="ELF853" s="53"/>
      <c r="ELG853" s="53"/>
      <c r="ELH853" s="53"/>
      <c r="ELI853" s="53"/>
      <c r="ELJ853" s="53"/>
      <c r="ELK853" s="53"/>
      <c r="ELL853" s="53"/>
      <c r="ELM853" s="53"/>
      <c r="ELN853" s="53"/>
      <c r="ELO853" s="53"/>
      <c r="ELP853" s="53"/>
      <c r="ELQ853" s="53"/>
      <c r="ELR853" s="53"/>
      <c r="ELS853" s="53"/>
      <c r="ELT853" s="53"/>
      <c r="ELU853" s="53"/>
      <c r="ELV853" s="53"/>
      <c r="ELW853" s="53"/>
      <c r="ELX853" s="53"/>
      <c r="ELY853" s="53"/>
      <c r="ELZ853" s="53"/>
      <c r="EMA853" s="53"/>
      <c r="EMB853" s="53"/>
      <c r="EMC853" s="53"/>
      <c r="EMD853" s="53"/>
      <c r="EME853" s="53"/>
      <c r="EMF853" s="53"/>
      <c r="EMG853" s="53"/>
      <c r="EMH853" s="53"/>
      <c r="EMI853" s="53"/>
      <c r="EMJ853" s="53"/>
      <c r="EMK853" s="53"/>
      <c r="EML853" s="53"/>
      <c r="EMM853" s="53"/>
      <c r="EMN853" s="53"/>
      <c r="EMO853" s="53"/>
      <c r="EMP853" s="53"/>
      <c r="EMQ853" s="53"/>
      <c r="EMR853" s="53"/>
      <c r="EMS853" s="53"/>
      <c r="EMT853" s="53"/>
      <c r="EMU853" s="53"/>
      <c r="EMV853" s="53"/>
      <c r="EMW853" s="53"/>
      <c r="EMX853" s="53"/>
      <c r="EMY853" s="53"/>
      <c r="EMZ853" s="53"/>
      <c r="ENA853" s="53"/>
      <c r="ENB853" s="53"/>
      <c r="ENC853" s="53"/>
      <c r="END853" s="53"/>
      <c r="ENE853" s="53"/>
      <c r="ENF853" s="53"/>
      <c r="ENG853" s="53"/>
      <c r="ENH853" s="53"/>
      <c r="ENI853" s="53"/>
      <c r="ENJ853" s="53"/>
      <c r="ENK853" s="53"/>
      <c r="ENL853" s="53"/>
      <c r="ENM853" s="53"/>
      <c r="ENN853" s="53"/>
      <c r="ENO853" s="53"/>
      <c r="ENP853" s="53"/>
      <c r="ENQ853" s="53"/>
      <c r="ENR853" s="53"/>
      <c r="ENS853" s="53"/>
      <c r="ENT853" s="53"/>
      <c r="ENU853" s="53"/>
      <c r="ENV853" s="53"/>
      <c r="ENW853" s="53"/>
      <c r="ENX853" s="53"/>
      <c r="ENY853" s="53"/>
      <c r="ENZ853" s="53"/>
      <c r="EOA853" s="53"/>
      <c r="EOB853" s="53"/>
      <c r="EOC853" s="53"/>
      <c r="EOD853" s="53"/>
      <c r="EOE853" s="53"/>
      <c r="EOF853" s="53"/>
      <c r="EOG853" s="53"/>
      <c r="EOH853" s="53"/>
      <c r="EOI853" s="53"/>
      <c r="EOJ853" s="53"/>
      <c r="EOK853" s="53"/>
      <c r="EOL853" s="53"/>
      <c r="EOM853" s="53"/>
      <c r="EON853" s="53"/>
      <c r="EOO853" s="53"/>
      <c r="EOP853" s="53"/>
      <c r="EOQ853" s="53"/>
      <c r="EOR853" s="53"/>
      <c r="EOS853" s="53"/>
      <c r="EOT853" s="53"/>
      <c r="EOU853" s="53"/>
      <c r="EOV853" s="53"/>
      <c r="EOW853" s="53"/>
      <c r="EOX853" s="53"/>
      <c r="EOY853" s="53"/>
      <c r="EOZ853" s="53"/>
      <c r="EPA853" s="53"/>
      <c r="EPB853" s="53"/>
      <c r="EPC853" s="53"/>
      <c r="EPD853" s="53"/>
      <c r="EPE853" s="53"/>
      <c r="EPF853" s="53"/>
      <c r="EPG853" s="53"/>
      <c r="EPH853" s="53"/>
      <c r="EPI853" s="53"/>
      <c r="EPJ853" s="53"/>
      <c r="EPK853" s="53"/>
      <c r="EPL853" s="53"/>
      <c r="EPM853" s="53"/>
      <c r="EPN853" s="53"/>
      <c r="EPO853" s="53"/>
      <c r="EPP853" s="53"/>
      <c r="EPQ853" s="53"/>
      <c r="EPR853" s="53"/>
      <c r="EPS853" s="53"/>
      <c r="EPT853" s="53"/>
      <c r="EPU853" s="53"/>
      <c r="EPV853" s="53"/>
      <c r="EPW853" s="53"/>
      <c r="EPX853" s="53"/>
      <c r="EPY853" s="53"/>
      <c r="EPZ853" s="53"/>
      <c r="EQA853" s="53"/>
      <c r="EQB853" s="53"/>
      <c r="EQC853" s="53"/>
      <c r="EQD853" s="53"/>
      <c r="EQE853" s="53"/>
      <c r="EQF853" s="53"/>
      <c r="EQG853" s="53"/>
      <c r="EQH853" s="53"/>
      <c r="EQI853" s="53"/>
      <c r="EQJ853" s="53"/>
      <c r="EQK853" s="53"/>
      <c r="EQL853" s="53"/>
      <c r="EQM853" s="53"/>
      <c r="EQN853" s="53"/>
      <c r="EQO853" s="53"/>
      <c r="EQP853" s="53"/>
      <c r="EQQ853" s="53"/>
      <c r="EQR853" s="53"/>
      <c r="EQS853" s="53"/>
      <c r="EQT853" s="53"/>
      <c r="EQU853" s="53"/>
      <c r="EQV853" s="53"/>
      <c r="EQW853" s="53"/>
      <c r="EQX853" s="53"/>
      <c r="EQY853" s="53"/>
      <c r="EQZ853" s="53"/>
      <c r="ERA853" s="53"/>
      <c r="ERB853" s="53"/>
      <c r="ERC853" s="53"/>
      <c r="ERD853" s="53"/>
      <c r="ERE853" s="53"/>
      <c r="ERF853" s="53"/>
      <c r="ERG853" s="53"/>
      <c r="ERH853" s="53"/>
      <c r="ERI853" s="53"/>
      <c r="ERJ853" s="53"/>
      <c r="ERK853" s="53"/>
      <c r="ERL853" s="53"/>
      <c r="ERM853" s="53"/>
      <c r="ERN853" s="53"/>
      <c r="ERO853" s="53"/>
      <c r="ERP853" s="53"/>
      <c r="ERQ853" s="53"/>
      <c r="ERR853" s="53"/>
      <c r="ERS853" s="53"/>
      <c r="ERT853" s="53"/>
      <c r="ERU853" s="53"/>
      <c r="ERV853" s="53"/>
      <c r="ERW853" s="53"/>
      <c r="ERX853" s="53"/>
      <c r="ERY853" s="53"/>
      <c r="ERZ853" s="53"/>
      <c r="ESA853" s="53"/>
      <c r="ESB853" s="53"/>
      <c r="ESC853" s="53"/>
      <c r="ESD853" s="53"/>
      <c r="ESE853" s="53"/>
      <c r="ESF853" s="53"/>
      <c r="ESG853" s="53"/>
      <c r="ESH853" s="53"/>
      <c r="ESI853" s="53"/>
      <c r="ESJ853" s="53"/>
      <c r="ESK853" s="53"/>
      <c r="ESL853" s="53"/>
      <c r="ESM853" s="53"/>
      <c r="ESN853" s="53"/>
      <c r="ESO853" s="53"/>
      <c r="ESP853" s="53"/>
      <c r="ESQ853" s="53"/>
      <c r="ESR853" s="53"/>
      <c r="ESS853" s="53"/>
      <c r="EST853" s="53"/>
      <c r="ESU853" s="53"/>
      <c r="ESV853" s="53"/>
      <c r="ESW853" s="53"/>
      <c r="ESX853" s="53"/>
      <c r="ESY853" s="53"/>
      <c r="ESZ853" s="53"/>
      <c r="ETA853" s="53"/>
      <c r="ETB853" s="53"/>
      <c r="ETC853" s="53"/>
      <c r="ETD853" s="53"/>
      <c r="ETE853" s="53"/>
      <c r="ETF853" s="53"/>
      <c r="ETG853" s="53"/>
      <c r="ETH853" s="53"/>
      <c r="ETI853" s="53"/>
      <c r="ETJ853" s="53"/>
      <c r="ETK853" s="53"/>
      <c r="ETL853" s="53"/>
      <c r="ETM853" s="53"/>
      <c r="ETN853" s="53"/>
      <c r="ETO853" s="53"/>
      <c r="ETP853" s="53"/>
      <c r="ETQ853" s="53"/>
      <c r="ETR853" s="53"/>
      <c r="ETS853" s="53"/>
      <c r="ETT853" s="53"/>
      <c r="ETU853" s="53"/>
      <c r="ETV853" s="53"/>
      <c r="ETW853" s="53"/>
      <c r="ETX853" s="53"/>
      <c r="ETY853" s="53"/>
      <c r="ETZ853" s="53"/>
      <c r="EUA853" s="53"/>
      <c r="EUB853" s="53"/>
      <c r="EUC853" s="53"/>
      <c r="EUD853" s="53"/>
      <c r="EUE853" s="53"/>
      <c r="EUF853" s="53"/>
      <c r="EUG853" s="53"/>
      <c r="EUH853" s="53"/>
      <c r="EUI853" s="53"/>
      <c r="EUJ853" s="53"/>
      <c r="EUK853" s="53"/>
      <c r="EUL853" s="53"/>
      <c r="EUM853" s="53"/>
      <c r="EUN853" s="53"/>
      <c r="EUO853" s="53"/>
      <c r="EUP853" s="53"/>
      <c r="EUQ853" s="53"/>
      <c r="EUR853" s="53"/>
      <c r="EUS853" s="53"/>
      <c r="EUT853" s="53"/>
      <c r="EUU853" s="53"/>
      <c r="EUV853" s="53"/>
      <c r="EUW853" s="53"/>
      <c r="EUX853" s="53"/>
      <c r="EUY853" s="53"/>
      <c r="EUZ853" s="53"/>
      <c r="EVA853" s="53"/>
      <c r="EVB853" s="53"/>
      <c r="EVC853" s="53"/>
      <c r="EVD853" s="53"/>
      <c r="EVE853" s="53"/>
      <c r="EVF853" s="53"/>
      <c r="EVG853" s="53"/>
      <c r="EVH853" s="53"/>
      <c r="EVI853" s="53"/>
      <c r="EVJ853" s="53"/>
      <c r="EVK853" s="53"/>
      <c r="EVL853" s="53"/>
      <c r="EVM853" s="53"/>
      <c r="EVN853" s="53"/>
      <c r="EVO853" s="53"/>
      <c r="EVP853" s="53"/>
      <c r="EVQ853" s="53"/>
      <c r="EVR853" s="53"/>
      <c r="EVS853" s="53"/>
      <c r="EVT853" s="53"/>
      <c r="EVU853" s="53"/>
      <c r="EVV853" s="53"/>
      <c r="EVW853" s="53"/>
      <c r="EVX853" s="53"/>
      <c r="EVY853" s="53"/>
      <c r="EVZ853" s="53"/>
      <c r="EWA853" s="53"/>
      <c r="EWB853" s="53"/>
      <c r="EWC853" s="53"/>
      <c r="EWD853" s="53"/>
      <c r="EWE853" s="53"/>
      <c r="EWF853" s="53"/>
      <c r="EWG853" s="53"/>
      <c r="EWH853" s="53"/>
      <c r="EWI853" s="53"/>
      <c r="EWJ853" s="53"/>
      <c r="EWK853" s="53"/>
      <c r="EWL853" s="53"/>
      <c r="EWM853" s="53"/>
      <c r="EWN853" s="53"/>
      <c r="EWO853" s="53"/>
      <c r="EWP853" s="53"/>
      <c r="EWQ853" s="53"/>
      <c r="EWR853" s="53"/>
      <c r="EWS853" s="53"/>
      <c r="EWT853" s="53"/>
      <c r="EWU853" s="53"/>
      <c r="EWV853" s="53"/>
      <c r="EWW853" s="53"/>
      <c r="EWX853" s="53"/>
      <c r="EWY853" s="53"/>
      <c r="EWZ853" s="53"/>
      <c r="EXA853" s="53"/>
      <c r="EXB853" s="53"/>
      <c r="EXC853" s="53"/>
      <c r="EXD853" s="53"/>
      <c r="EXE853" s="53"/>
      <c r="EXF853" s="53"/>
      <c r="EXG853" s="53"/>
      <c r="EXH853" s="53"/>
      <c r="EXI853" s="53"/>
      <c r="EXJ853" s="53"/>
      <c r="EXK853" s="53"/>
      <c r="EXL853" s="53"/>
      <c r="EXM853" s="53"/>
      <c r="EXN853" s="53"/>
      <c r="EXO853" s="53"/>
      <c r="EXP853" s="53"/>
      <c r="EXQ853" s="53"/>
      <c r="EXR853" s="53"/>
      <c r="EXS853" s="53"/>
      <c r="EXT853" s="53"/>
      <c r="EXU853" s="53"/>
      <c r="EXV853" s="53"/>
      <c r="EXW853" s="53"/>
      <c r="EXX853" s="53"/>
      <c r="EXY853" s="53"/>
      <c r="EXZ853" s="53"/>
      <c r="EYA853" s="53"/>
      <c r="EYB853" s="53"/>
      <c r="EYC853" s="53"/>
      <c r="EYD853" s="53"/>
      <c r="EYE853" s="53"/>
      <c r="EYF853" s="53"/>
      <c r="EYG853" s="53"/>
      <c r="EYH853" s="53"/>
      <c r="EYI853" s="53"/>
      <c r="EYJ853" s="53"/>
      <c r="EYK853" s="53"/>
      <c r="EYL853" s="53"/>
      <c r="EYM853" s="53"/>
      <c r="EYN853" s="53"/>
      <c r="EYO853" s="53"/>
      <c r="EYP853" s="53"/>
      <c r="EYQ853" s="53"/>
      <c r="EYR853" s="53"/>
      <c r="EYS853" s="53"/>
      <c r="EYT853" s="53"/>
      <c r="EYU853" s="53"/>
      <c r="EYV853" s="53"/>
      <c r="EYW853" s="53"/>
      <c r="EYX853" s="53"/>
      <c r="EYY853" s="53"/>
      <c r="EYZ853" s="53"/>
      <c r="EZA853" s="53"/>
      <c r="EZB853" s="53"/>
      <c r="EZC853" s="53"/>
      <c r="EZD853" s="53"/>
      <c r="EZE853" s="53"/>
      <c r="EZF853" s="53"/>
      <c r="EZG853" s="53"/>
      <c r="EZH853" s="53"/>
      <c r="EZI853" s="53"/>
      <c r="EZJ853" s="53"/>
      <c r="EZK853" s="53"/>
      <c r="EZL853" s="53"/>
      <c r="EZM853" s="53"/>
      <c r="EZN853" s="53"/>
      <c r="EZO853" s="53"/>
      <c r="EZP853" s="53"/>
      <c r="EZQ853" s="53"/>
      <c r="EZR853" s="53"/>
      <c r="EZS853" s="53"/>
      <c r="EZT853" s="53"/>
      <c r="EZU853" s="53"/>
      <c r="EZV853" s="53"/>
      <c r="EZW853" s="53"/>
      <c r="EZX853" s="53"/>
      <c r="EZY853" s="53"/>
      <c r="EZZ853" s="53"/>
      <c r="FAA853" s="53"/>
      <c r="FAB853" s="53"/>
      <c r="FAC853" s="53"/>
      <c r="FAD853" s="53"/>
      <c r="FAE853" s="53"/>
      <c r="FAF853" s="53"/>
      <c r="FAG853" s="53"/>
      <c r="FAH853" s="53"/>
      <c r="FAI853" s="53"/>
      <c r="FAJ853" s="53"/>
      <c r="FAK853" s="53"/>
      <c r="FAL853" s="53"/>
      <c r="FAM853" s="53"/>
      <c r="FAN853" s="53"/>
      <c r="FAO853" s="53"/>
      <c r="FAP853" s="53"/>
      <c r="FAQ853" s="53"/>
      <c r="FAR853" s="53"/>
      <c r="FAS853" s="53"/>
      <c r="FAT853" s="53"/>
      <c r="FAU853" s="53"/>
      <c r="FAV853" s="53"/>
      <c r="FAW853" s="53"/>
      <c r="FAX853" s="53"/>
      <c r="FAY853" s="53"/>
      <c r="FAZ853" s="53"/>
      <c r="FBA853" s="53"/>
      <c r="FBB853" s="53"/>
      <c r="FBC853" s="53"/>
      <c r="FBD853" s="53"/>
      <c r="FBE853" s="53"/>
      <c r="FBF853" s="53"/>
      <c r="FBG853" s="53"/>
      <c r="FBH853" s="53"/>
      <c r="FBI853" s="53"/>
      <c r="FBJ853" s="53"/>
      <c r="FBK853" s="53"/>
      <c r="FBL853" s="53"/>
      <c r="FBM853" s="53"/>
      <c r="FBN853" s="53"/>
      <c r="FBO853" s="53"/>
      <c r="FBP853" s="53"/>
      <c r="FBQ853" s="53"/>
      <c r="FBR853" s="53"/>
      <c r="FBS853" s="53"/>
      <c r="FBT853" s="53"/>
      <c r="FBU853" s="53"/>
      <c r="FBV853" s="53"/>
      <c r="FBW853" s="53"/>
      <c r="FBX853" s="53"/>
      <c r="FBY853" s="53"/>
      <c r="FBZ853" s="53"/>
      <c r="FCA853" s="53"/>
      <c r="FCB853" s="53"/>
      <c r="FCC853" s="53"/>
      <c r="FCD853" s="53"/>
      <c r="FCE853" s="53"/>
      <c r="FCF853" s="53"/>
      <c r="FCG853" s="53"/>
      <c r="FCH853" s="53"/>
      <c r="FCI853" s="53"/>
      <c r="FCJ853" s="53"/>
      <c r="FCK853" s="53"/>
      <c r="FCL853" s="53"/>
      <c r="FCM853" s="53"/>
      <c r="FCN853" s="53"/>
      <c r="FCO853" s="53"/>
      <c r="FCP853" s="53"/>
      <c r="FCQ853" s="53"/>
      <c r="FCR853" s="53"/>
      <c r="FCS853" s="53"/>
      <c r="FCT853" s="53"/>
      <c r="FCU853" s="53"/>
      <c r="FCV853" s="53"/>
      <c r="FCW853" s="53"/>
      <c r="FCX853" s="53"/>
      <c r="FCY853" s="53"/>
      <c r="FCZ853" s="53"/>
      <c r="FDA853" s="53"/>
      <c r="FDB853" s="53"/>
      <c r="FDC853" s="53"/>
      <c r="FDD853" s="53"/>
      <c r="FDE853" s="53"/>
      <c r="FDF853" s="53"/>
      <c r="FDG853" s="53"/>
      <c r="FDH853" s="53"/>
      <c r="FDI853" s="53"/>
      <c r="FDJ853" s="53"/>
      <c r="FDK853" s="53"/>
      <c r="FDL853" s="53"/>
      <c r="FDM853" s="53"/>
      <c r="FDN853" s="53"/>
      <c r="FDO853" s="53"/>
      <c r="FDP853" s="53"/>
      <c r="FDQ853" s="53"/>
      <c r="FDR853" s="53"/>
      <c r="FDS853" s="53"/>
      <c r="FDT853" s="53"/>
      <c r="FDU853" s="53"/>
      <c r="FDV853" s="53"/>
      <c r="FDW853" s="53"/>
      <c r="FDX853" s="53"/>
      <c r="FDY853" s="53"/>
      <c r="FDZ853" s="53"/>
      <c r="FEA853" s="53"/>
      <c r="FEB853" s="53"/>
      <c r="FEC853" s="53"/>
      <c r="FED853" s="53"/>
      <c r="FEE853" s="53"/>
      <c r="FEF853" s="53"/>
      <c r="FEG853" s="53"/>
      <c r="FEH853" s="53"/>
      <c r="FEI853" s="53"/>
      <c r="FEJ853" s="53"/>
      <c r="FEK853" s="53"/>
      <c r="FEL853" s="53"/>
      <c r="FEM853" s="53"/>
      <c r="FEN853" s="53"/>
      <c r="FEO853" s="53"/>
      <c r="FEP853" s="53"/>
      <c r="FEQ853" s="53"/>
      <c r="FER853" s="53"/>
      <c r="FES853" s="53"/>
      <c r="FET853" s="53"/>
      <c r="FEU853" s="53"/>
      <c r="FEV853" s="53"/>
      <c r="FEW853" s="53"/>
      <c r="FEX853" s="53"/>
      <c r="FEY853" s="53"/>
      <c r="FEZ853" s="53"/>
      <c r="FFA853" s="53"/>
      <c r="FFB853" s="53"/>
      <c r="FFC853" s="53"/>
      <c r="FFD853" s="53"/>
      <c r="FFE853" s="53"/>
      <c r="FFF853" s="53"/>
      <c r="FFG853" s="53"/>
      <c r="FFH853" s="53"/>
      <c r="FFI853" s="53"/>
      <c r="FFJ853" s="53"/>
      <c r="FFK853" s="53"/>
      <c r="FFL853" s="53"/>
      <c r="FFM853" s="53"/>
      <c r="FFN853" s="53"/>
      <c r="FFO853" s="53"/>
      <c r="FFP853" s="53"/>
      <c r="FFQ853" s="53"/>
      <c r="FFR853" s="53"/>
      <c r="FFS853" s="53"/>
      <c r="FFT853" s="53"/>
      <c r="FFU853" s="53"/>
      <c r="FFV853" s="53"/>
      <c r="FFW853" s="53"/>
      <c r="FFX853" s="53"/>
      <c r="FFY853" s="53"/>
      <c r="FFZ853" s="53"/>
      <c r="FGA853" s="53"/>
      <c r="FGB853" s="53"/>
      <c r="FGC853" s="53"/>
      <c r="FGD853" s="53"/>
      <c r="FGE853" s="53"/>
      <c r="FGF853" s="53"/>
      <c r="FGG853" s="53"/>
      <c r="FGH853" s="53"/>
      <c r="FGI853" s="53"/>
      <c r="FGJ853" s="53"/>
      <c r="FGK853" s="53"/>
      <c r="FGL853" s="53"/>
      <c r="FGM853" s="53"/>
      <c r="FGN853" s="53"/>
      <c r="FGO853" s="53"/>
      <c r="FGP853" s="53"/>
      <c r="FGQ853" s="53"/>
      <c r="FGR853" s="53"/>
      <c r="FGS853" s="53"/>
      <c r="FGT853" s="53"/>
      <c r="FGU853" s="53"/>
      <c r="FGV853" s="53"/>
      <c r="FGW853" s="53"/>
      <c r="FGX853" s="53"/>
      <c r="FGY853" s="53"/>
      <c r="FGZ853" s="53"/>
      <c r="FHA853" s="53"/>
      <c r="FHB853" s="53"/>
      <c r="FHC853" s="53"/>
      <c r="FHD853" s="53"/>
      <c r="FHE853" s="53"/>
      <c r="FHF853" s="53"/>
      <c r="FHG853" s="53"/>
      <c r="FHH853" s="53"/>
      <c r="FHI853" s="53"/>
      <c r="FHJ853" s="53"/>
      <c r="FHK853" s="53"/>
      <c r="FHL853" s="53"/>
      <c r="FHM853" s="53"/>
      <c r="FHN853" s="53"/>
      <c r="FHO853" s="53"/>
      <c r="FHP853" s="53"/>
      <c r="FHQ853" s="53"/>
      <c r="FHR853" s="53"/>
      <c r="FHS853" s="53"/>
      <c r="FHT853" s="53"/>
      <c r="FHU853" s="53"/>
      <c r="FHV853" s="53"/>
      <c r="FHW853" s="53"/>
      <c r="FHX853" s="53"/>
      <c r="FHY853" s="53"/>
      <c r="FHZ853" s="53"/>
      <c r="FIA853" s="53"/>
      <c r="FIB853" s="53"/>
      <c r="FIC853" s="53"/>
      <c r="FID853" s="53"/>
      <c r="FIE853" s="53"/>
      <c r="FIF853" s="53"/>
      <c r="FIG853" s="53"/>
      <c r="FIH853" s="53"/>
      <c r="FII853" s="53"/>
      <c r="FIJ853" s="53"/>
      <c r="FIK853" s="53"/>
      <c r="FIL853" s="53"/>
      <c r="FIM853" s="53"/>
      <c r="FIN853" s="53"/>
      <c r="FIO853" s="53"/>
      <c r="FIP853" s="53"/>
      <c r="FIQ853" s="53"/>
      <c r="FIR853" s="53"/>
      <c r="FIS853" s="53"/>
      <c r="FIT853" s="53"/>
      <c r="FIU853" s="53"/>
      <c r="FIV853" s="53"/>
      <c r="FIW853" s="53"/>
      <c r="FIX853" s="53"/>
      <c r="FIY853" s="53"/>
      <c r="FIZ853" s="53"/>
      <c r="FJA853" s="53"/>
      <c r="FJB853" s="53"/>
      <c r="FJC853" s="53"/>
      <c r="FJD853" s="53"/>
      <c r="FJE853" s="53"/>
      <c r="FJF853" s="53"/>
      <c r="FJG853" s="53"/>
      <c r="FJH853" s="53"/>
      <c r="FJI853" s="53"/>
      <c r="FJJ853" s="53"/>
      <c r="FJK853" s="53"/>
      <c r="FJL853" s="53"/>
      <c r="FJM853" s="53"/>
      <c r="FJN853" s="53"/>
      <c r="FJO853" s="53"/>
      <c r="FJP853" s="53"/>
      <c r="FJQ853" s="53"/>
      <c r="FJR853" s="53"/>
      <c r="FJS853" s="53"/>
      <c r="FJT853" s="53"/>
      <c r="FJU853" s="53"/>
      <c r="FJV853" s="53"/>
      <c r="FJW853" s="53"/>
      <c r="FJX853" s="53"/>
      <c r="FJY853" s="53"/>
      <c r="FJZ853" s="53"/>
      <c r="FKA853" s="53"/>
      <c r="FKB853" s="53"/>
      <c r="FKC853" s="53"/>
      <c r="FKD853" s="53"/>
      <c r="FKE853" s="53"/>
      <c r="FKF853" s="53"/>
      <c r="FKG853" s="53"/>
      <c r="FKH853" s="53"/>
      <c r="FKI853" s="53"/>
      <c r="FKJ853" s="53"/>
      <c r="FKK853" s="53"/>
      <c r="FKL853" s="53"/>
      <c r="FKM853" s="53"/>
      <c r="FKN853" s="53"/>
      <c r="FKO853" s="53"/>
      <c r="FKP853" s="53"/>
      <c r="FKQ853" s="53"/>
      <c r="FKR853" s="53"/>
      <c r="FKS853" s="53"/>
      <c r="FKT853" s="53"/>
      <c r="FKU853" s="53"/>
      <c r="FKV853" s="53"/>
      <c r="FKW853" s="53"/>
      <c r="FKX853" s="53"/>
      <c r="FKY853" s="53"/>
      <c r="FKZ853" s="53"/>
      <c r="FLA853" s="53"/>
      <c r="FLB853" s="53"/>
      <c r="FLC853" s="53"/>
      <c r="FLD853" s="53"/>
      <c r="FLE853" s="53"/>
      <c r="FLF853" s="53"/>
      <c r="FLG853" s="53"/>
      <c r="FLH853" s="53"/>
      <c r="FLI853" s="53"/>
      <c r="FLJ853" s="53"/>
      <c r="FLK853" s="53"/>
      <c r="FLL853" s="53"/>
      <c r="FLM853" s="53"/>
      <c r="FLN853" s="53"/>
      <c r="FLO853" s="53"/>
      <c r="FLP853" s="53"/>
      <c r="FLQ853" s="53"/>
      <c r="FLR853" s="53"/>
      <c r="FLS853" s="53"/>
      <c r="FLT853" s="53"/>
      <c r="FLU853" s="53"/>
      <c r="FLV853" s="53"/>
      <c r="FLW853" s="53"/>
      <c r="FLX853" s="53"/>
      <c r="FLY853" s="53"/>
      <c r="FLZ853" s="53"/>
      <c r="FMA853" s="53"/>
      <c r="FMB853" s="53"/>
      <c r="FMC853" s="53"/>
      <c r="FMD853" s="53"/>
      <c r="FME853" s="53"/>
      <c r="FMF853" s="53"/>
      <c r="FMG853" s="53"/>
      <c r="FMH853" s="53"/>
      <c r="FMI853" s="53"/>
      <c r="FMJ853" s="53"/>
      <c r="FMK853" s="53"/>
      <c r="FML853" s="53"/>
      <c r="FMM853" s="53"/>
      <c r="FMN853" s="53"/>
      <c r="FMO853" s="53"/>
      <c r="FMP853" s="53"/>
      <c r="FMQ853" s="53"/>
      <c r="FMR853" s="53"/>
      <c r="FMS853" s="53"/>
      <c r="FMT853" s="53"/>
      <c r="FMU853" s="53"/>
      <c r="FMV853" s="53"/>
      <c r="FMW853" s="53"/>
      <c r="FMX853" s="53"/>
      <c r="FMY853" s="53"/>
      <c r="FMZ853" s="53"/>
      <c r="FNA853" s="53"/>
      <c r="FNB853" s="53"/>
      <c r="FNC853" s="53"/>
      <c r="FND853" s="53"/>
      <c r="FNE853" s="53"/>
      <c r="FNF853" s="53"/>
      <c r="FNG853" s="53"/>
      <c r="FNH853" s="53"/>
      <c r="FNI853" s="53"/>
      <c r="FNJ853" s="53"/>
      <c r="FNK853" s="53"/>
      <c r="FNL853" s="53"/>
      <c r="FNM853" s="53"/>
      <c r="FNN853" s="53"/>
      <c r="FNO853" s="53"/>
      <c r="FNP853" s="53"/>
      <c r="FNQ853" s="53"/>
      <c r="FNR853" s="53"/>
      <c r="FNS853" s="53"/>
      <c r="FNT853" s="53"/>
      <c r="FNU853" s="53"/>
      <c r="FNV853" s="53"/>
      <c r="FNW853" s="53"/>
      <c r="FNX853" s="53"/>
      <c r="FNY853" s="53"/>
      <c r="FNZ853" s="53"/>
      <c r="FOA853" s="53"/>
      <c r="FOB853" s="53"/>
      <c r="FOC853" s="53"/>
      <c r="FOD853" s="53"/>
      <c r="FOE853" s="53"/>
      <c r="FOF853" s="53"/>
      <c r="FOG853" s="53"/>
      <c r="FOH853" s="53"/>
      <c r="FOI853" s="53"/>
      <c r="FOJ853" s="53"/>
      <c r="FOK853" s="53"/>
      <c r="FOL853" s="53"/>
      <c r="FOM853" s="53"/>
      <c r="FON853" s="53"/>
      <c r="FOO853" s="53"/>
      <c r="FOP853" s="53"/>
      <c r="FOQ853" s="53"/>
      <c r="FOR853" s="53"/>
      <c r="FOS853" s="53"/>
      <c r="FOT853" s="53"/>
      <c r="FOU853" s="53"/>
      <c r="FOV853" s="53"/>
      <c r="FOW853" s="53"/>
      <c r="FOX853" s="53"/>
      <c r="FOY853" s="53"/>
      <c r="FOZ853" s="53"/>
      <c r="FPA853" s="53"/>
      <c r="FPB853" s="53"/>
      <c r="FPC853" s="53"/>
      <c r="FPD853" s="53"/>
      <c r="FPE853" s="53"/>
      <c r="FPF853" s="53"/>
      <c r="FPG853" s="53"/>
      <c r="FPH853" s="53"/>
      <c r="FPI853" s="53"/>
      <c r="FPJ853" s="53"/>
      <c r="FPK853" s="53"/>
      <c r="FPL853" s="53"/>
      <c r="FPM853" s="53"/>
      <c r="FPN853" s="53"/>
      <c r="FPO853" s="53"/>
      <c r="FPP853" s="53"/>
      <c r="FPQ853" s="53"/>
      <c r="FPR853" s="53"/>
      <c r="FPS853" s="53"/>
      <c r="FPT853" s="53"/>
      <c r="FPU853" s="53"/>
      <c r="FPV853" s="53"/>
      <c r="FPW853" s="53"/>
      <c r="FPX853" s="53"/>
      <c r="FPY853" s="53"/>
      <c r="FPZ853" s="53"/>
      <c r="FQA853" s="53"/>
      <c r="FQB853" s="53"/>
      <c r="FQC853" s="53"/>
      <c r="FQD853" s="53"/>
      <c r="FQE853" s="53"/>
      <c r="FQF853" s="53"/>
      <c r="FQG853" s="53"/>
      <c r="FQH853" s="53"/>
      <c r="FQI853" s="53"/>
      <c r="FQJ853" s="53"/>
      <c r="FQK853" s="53"/>
      <c r="FQL853" s="53"/>
      <c r="FQM853" s="53"/>
      <c r="FQN853" s="53"/>
      <c r="FQO853" s="53"/>
      <c r="FQP853" s="53"/>
      <c r="FQQ853" s="53"/>
      <c r="FQR853" s="53"/>
      <c r="FQS853" s="53"/>
      <c r="FQT853" s="53"/>
      <c r="FQU853" s="53"/>
      <c r="FQV853" s="53"/>
      <c r="FQW853" s="53"/>
      <c r="FQX853" s="53"/>
      <c r="FQY853" s="53"/>
      <c r="FQZ853" s="53"/>
      <c r="FRA853" s="53"/>
      <c r="FRB853" s="53"/>
      <c r="FRC853" s="53"/>
      <c r="FRD853" s="53"/>
      <c r="FRE853" s="53"/>
      <c r="FRF853" s="53"/>
      <c r="FRG853" s="53"/>
      <c r="FRH853" s="53"/>
      <c r="FRI853" s="53"/>
      <c r="FRJ853" s="53"/>
      <c r="FRK853" s="53"/>
      <c r="FRL853" s="53"/>
      <c r="FRM853" s="53"/>
      <c r="FRN853" s="53"/>
      <c r="FRO853" s="53"/>
      <c r="FRP853" s="53"/>
      <c r="FRQ853" s="53"/>
      <c r="FRR853" s="53"/>
      <c r="FRS853" s="53"/>
      <c r="FRT853" s="53"/>
      <c r="FRU853" s="53"/>
      <c r="FRV853" s="53"/>
      <c r="FRW853" s="53"/>
      <c r="FRX853" s="53"/>
      <c r="FRY853" s="53"/>
      <c r="FRZ853" s="53"/>
      <c r="FSA853" s="53"/>
      <c r="FSB853" s="53"/>
      <c r="FSC853" s="53"/>
      <c r="FSD853" s="53"/>
      <c r="FSE853" s="53"/>
      <c r="FSF853" s="53"/>
      <c r="FSG853" s="53"/>
      <c r="FSH853" s="53"/>
      <c r="FSI853" s="53"/>
      <c r="FSJ853" s="53"/>
      <c r="FSK853" s="53"/>
      <c r="FSL853" s="53"/>
      <c r="FSM853" s="53"/>
      <c r="FSN853" s="53"/>
      <c r="FSO853" s="53"/>
      <c r="FSP853" s="53"/>
      <c r="FSQ853" s="53"/>
      <c r="FSR853" s="53"/>
      <c r="FSS853" s="53"/>
      <c r="FST853" s="53"/>
      <c r="FSU853" s="53"/>
      <c r="FSV853" s="53"/>
      <c r="FSW853" s="53"/>
      <c r="FSX853" s="53"/>
      <c r="FSY853" s="53"/>
      <c r="FSZ853" s="53"/>
      <c r="FTA853" s="53"/>
      <c r="FTB853" s="53"/>
      <c r="FTC853" s="53"/>
      <c r="FTD853" s="53"/>
      <c r="FTE853" s="53"/>
      <c r="FTF853" s="53"/>
      <c r="FTG853" s="53"/>
      <c r="FTH853" s="53"/>
      <c r="FTI853" s="53"/>
      <c r="FTJ853" s="53"/>
      <c r="FTK853" s="53"/>
      <c r="FTL853" s="53"/>
      <c r="FTM853" s="53"/>
      <c r="FTN853" s="53"/>
      <c r="FTO853" s="53"/>
      <c r="FTP853" s="53"/>
      <c r="FTQ853" s="53"/>
      <c r="FTR853" s="53"/>
      <c r="FTS853" s="53"/>
      <c r="FTT853" s="53"/>
      <c r="FTU853" s="53"/>
      <c r="FTV853" s="53"/>
      <c r="FTW853" s="53"/>
      <c r="FTX853" s="53"/>
      <c r="FTY853" s="53"/>
      <c r="FTZ853" s="53"/>
      <c r="FUA853" s="53"/>
      <c r="FUB853" s="53"/>
      <c r="FUC853" s="53"/>
      <c r="FUD853" s="53"/>
      <c r="FUE853" s="53"/>
      <c r="FUF853" s="53"/>
      <c r="FUG853" s="53"/>
      <c r="FUH853" s="53"/>
      <c r="FUI853" s="53"/>
      <c r="FUJ853" s="53"/>
      <c r="FUK853" s="53"/>
      <c r="FUL853" s="53"/>
      <c r="FUM853" s="53"/>
      <c r="FUN853" s="53"/>
      <c r="FUO853" s="53"/>
      <c r="FUP853" s="53"/>
      <c r="FUQ853" s="53"/>
      <c r="FUR853" s="53"/>
      <c r="FUS853" s="53"/>
      <c r="FUT853" s="53"/>
      <c r="FUU853" s="53"/>
      <c r="FUV853" s="53"/>
      <c r="FUW853" s="53"/>
      <c r="FUX853" s="53"/>
      <c r="FUY853" s="53"/>
      <c r="FUZ853" s="53"/>
      <c r="FVA853" s="53"/>
      <c r="FVB853" s="53"/>
      <c r="FVC853" s="53"/>
      <c r="FVD853" s="53"/>
      <c r="FVE853" s="53"/>
      <c r="FVF853" s="53"/>
      <c r="FVG853" s="53"/>
      <c r="FVH853" s="53"/>
      <c r="FVI853" s="53"/>
      <c r="FVJ853" s="53"/>
      <c r="FVK853" s="53"/>
      <c r="FVL853" s="53"/>
      <c r="FVM853" s="53"/>
      <c r="FVN853" s="53"/>
      <c r="FVO853" s="53"/>
      <c r="FVP853" s="53"/>
      <c r="FVQ853" s="53"/>
      <c r="FVR853" s="53"/>
      <c r="FVS853" s="53"/>
      <c r="FVT853" s="53"/>
      <c r="FVU853" s="53"/>
      <c r="FVV853" s="53"/>
      <c r="FVW853" s="53"/>
      <c r="FVX853" s="53"/>
      <c r="FVY853" s="53"/>
      <c r="FVZ853" s="53"/>
      <c r="FWA853" s="53"/>
      <c r="FWB853" s="53"/>
      <c r="FWC853" s="53"/>
      <c r="FWD853" s="53"/>
      <c r="FWE853" s="53"/>
      <c r="FWF853" s="53"/>
      <c r="FWG853" s="53"/>
      <c r="FWH853" s="53"/>
      <c r="FWI853" s="53"/>
      <c r="FWJ853" s="53"/>
      <c r="FWK853" s="53"/>
      <c r="FWL853" s="53"/>
      <c r="FWM853" s="53"/>
      <c r="FWN853" s="53"/>
      <c r="FWO853" s="53"/>
      <c r="FWP853" s="53"/>
      <c r="FWQ853" s="53"/>
      <c r="FWR853" s="53"/>
      <c r="FWS853" s="53"/>
      <c r="FWT853" s="53"/>
      <c r="FWU853" s="53"/>
      <c r="FWV853" s="53"/>
      <c r="FWW853" s="53"/>
      <c r="FWX853" s="53"/>
      <c r="FWY853" s="53"/>
      <c r="FWZ853" s="53"/>
      <c r="FXA853" s="53"/>
      <c r="FXB853" s="53"/>
      <c r="FXC853" s="53"/>
      <c r="FXD853" s="53"/>
      <c r="FXE853" s="53"/>
      <c r="FXF853" s="53"/>
      <c r="FXG853" s="53"/>
      <c r="FXH853" s="53"/>
      <c r="FXI853" s="53"/>
      <c r="FXJ853" s="53"/>
      <c r="FXK853" s="53"/>
      <c r="FXL853" s="53"/>
      <c r="FXM853" s="53"/>
      <c r="FXN853" s="53"/>
      <c r="FXO853" s="53"/>
      <c r="FXP853" s="53"/>
      <c r="FXQ853" s="53"/>
      <c r="FXR853" s="53"/>
      <c r="FXS853" s="53"/>
      <c r="FXT853" s="53"/>
      <c r="FXU853" s="53"/>
      <c r="FXV853" s="53"/>
      <c r="FXW853" s="53"/>
      <c r="FXX853" s="53"/>
      <c r="FXY853" s="53"/>
      <c r="FXZ853" s="53"/>
      <c r="FYA853" s="53"/>
      <c r="FYB853" s="53"/>
      <c r="FYC853" s="53"/>
      <c r="FYD853" s="53"/>
      <c r="FYE853" s="53"/>
      <c r="FYF853" s="53"/>
      <c r="FYG853" s="53"/>
      <c r="FYH853" s="53"/>
      <c r="FYI853" s="53"/>
      <c r="FYJ853" s="53"/>
      <c r="FYK853" s="53"/>
      <c r="FYL853" s="53"/>
      <c r="FYM853" s="53"/>
      <c r="FYN853" s="53"/>
      <c r="FYO853" s="53"/>
      <c r="FYP853" s="53"/>
      <c r="FYQ853" s="53"/>
      <c r="FYR853" s="53"/>
      <c r="FYS853" s="53"/>
      <c r="FYT853" s="53"/>
      <c r="FYU853" s="53"/>
      <c r="FYV853" s="53"/>
      <c r="FYW853" s="53"/>
      <c r="FYX853" s="53"/>
      <c r="FYY853" s="53"/>
      <c r="FYZ853" s="53"/>
      <c r="FZA853" s="53"/>
      <c r="FZB853" s="53"/>
      <c r="FZC853" s="53"/>
      <c r="FZD853" s="53"/>
      <c r="FZE853" s="53"/>
      <c r="FZF853" s="53"/>
      <c r="FZG853" s="53"/>
      <c r="FZH853" s="53"/>
      <c r="FZI853" s="53"/>
      <c r="FZJ853" s="53"/>
      <c r="FZK853" s="53"/>
      <c r="FZL853" s="53"/>
      <c r="FZM853" s="53"/>
      <c r="FZN853" s="53"/>
      <c r="FZO853" s="53"/>
      <c r="FZP853" s="53"/>
      <c r="FZQ853" s="53"/>
      <c r="FZR853" s="53"/>
      <c r="FZS853" s="53"/>
      <c r="FZT853" s="53"/>
      <c r="FZU853" s="53"/>
      <c r="FZV853" s="53"/>
      <c r="FZW853" s="53"/>
      <c r="FZX853" s="53"/>
      <c r="FZY853" s="53"/>
      <c r="FZZ853" s="53"/>
      <c r="GAA853" s="53"/>
      <c r="GAB853" s="53"/>
      <c r="GAC853" s="53"/>
      <c r="GAD853" s="53"/>
      <c r="GAE853" s="53"/>
      <c r="GAF853" s="53"/>
      <c r="GAG853" s="53"/>
      <c r="GAH853" s="53"/>
      <c r="GAI853" s="53"/>
      <c r="GAJ853" s="53"/>
      <c r="GAK853" s="53"/>
      <c r="GAL853" s="53"/>
      <c r="GAM853" s="53"/>
      <c r="GAN853" s="53"/>
      <c r="GAO853" s="53"/>
      <c r="GAP853" s="53"/>
      <c r="GAQ853" s="53"/>
      <c r="GAR853" s="53"/>
      <c r="GAS853" s="53"/>
      <c r="GAT853" s="53"/>
      <c r="GAU853" s="53"/>
      <c r="GAV853" s="53"/>
      <c r="GAW853" s="53"/>
      <c r="GAX853" s="53"/>
      <c r="GAY853" s="53"/>
      <c r="GAZ853" s="53"/>
      <c r="GBA853" s="53"/>
      <c r="GBB853" s="53"/>
      <c r="GBC853" s="53"/>
      <c r="GBD853" s="53"/>
      <c r="GBE853" s="53"/>
      <c r="GBF853" s="53"/>
      <c r="GBG853" s="53"/>
      <c r="GBH853" s="53"/>
      <c r="GBI853" s="53"/>
      <c r="GBJ853" s="53"/>
      <c r="GBK853" s="53"/>
      <c r="GBL853" s="53"/>
      <c r="GBM853" s="53"/>
      <c r="GBN853" s="53"/>
      <c r="GBO853" s="53"/>
      <c r="GBP853" s="53"/>
      <c r="GBQ853" s="53"/>
      <c r="GBR853" s="53"/>
      <c r="GBS853" s="53"/>
      <c r="GBT853" s="53"/>
      <c r="GBU853" s="53"/>
      <c r="GBV853" s="53"/>
      <c r="GBW853" s="53"/>
      <c r="GBX853" s="53"/>
      <c r="GBY853" s="53"/>
      <c r="GBZ853" s="53"/>
      <c r="GCA853" s="53"/>
      <c r="GCB853" s="53"/>
      <c r="GCC853" s="53"/>
      <c r="GCD853" s="53"/>
      <c r="GCE853" s="53"/>
      <c r="GCF853" s="53"/>
      <c r="GCG853" s="53"/>
      <c r="GCH853" s="53"/>
      <c r="GCI853" s="53"/>
      <c r="GCJ853" s="53"/>
      <c r="GCK853" s="53"/>
      <c r="GCL853" s="53"/>
      <c r="GCM853" s="53"/>
      <c r="GCN853" s="53"/>
      <c r="GCO853" s="53"/>
      <c r="GCP853" s="53"/>
      <c r="GCQ853" s="53"/>
      <c r="GCR853" s="53"/>
      <c r="GCS853" s="53"/>
      <c r="GCT853" s="53"/>
      <c r="GCU853" s="53"/>
      <c r="GCV853" s="53"/>
      <c r="GCW853" s="53"/>
      <c r="GCX853" s="53"/>
      <c r="GCY853" s="53"/>
      <c r="GCZ853" s="53"/>
      <c r="GDA853" s="53"/>
      <c r="GDB853" s="53"/>
      <c r="GDC853" s="53"/>
      <c r="GDD853" s="53"/>
      <c r="GDE853" s="53"/>
      <c r="GDF853" s="53"/>
      <c r="GDG853" s="53"/>
      <c r="GDH853" s="53"/>
      <c r="GDI853" s="53"/>
      <c r="GDJ853" s="53"/>
      <c r="GDK853" s="53"/>
      <c r="GDL853" s="53"/>
      <c r="GDM853" s="53"/>
      <c r="GDN853" s="53"/>
      <c r="GDO853" s="53"/>
      <c r="GDP853" s="53"/>
      <c r="GDQ853" s="53"/>
      <c r="GDR853" s="53"/>
      <c r="GDS853" s="53"/>
      <c r="GDT853" s="53"/>
      <c r="GDU853" s="53"/>
      <c r="GDV853" s="53"/>
      <c r="GDW853" s="53"/>
      <c r="GDX853" s="53"/>
      <c r="GDY853" s="53"/>
      <c r="GDZ853" s="53"/>
      <c r="GEA853" s="53"/>
      <c r="GEB853" s="53"/>
      <c r="GEC853" s="53"/>
      <c r="GED853" s="53"/>
      <c r="GEE853" s="53"/>
      <c r="GEF853" s="53"/>
      <c r="GEG853" s="53"/>
      <c r="GEH853" s="53"/>
      <c r="GEI853" s="53"/>
      <c r="GEJ853" s="53"/>
      <c r="GEK853" s="53"/>
      <c r="GEL853" s="53"/>
      <c r="GEM853" s="53"/>
      <c r="GEN853" s="53"/>
      <c r="GEO853" s="53"/>
      <c r="GEP853" s="53"/>
      <c r="GEQ853" s="53"/>
      <c r="GER853" s="53"/>
      <c r="GES853" s="53"/>
      <c r="GET853" s="53"/>
      <c r="GEU853" s="53"/>
      <c r="GEV853" s="53"/>
      <c r="GEW853" s="53"/>
      <c r="GEX853" s="53"/>
      <c r="GEY853" s="53"/>
      <c r="GEZ853" s="53"/>
      <c r="GFA853" s="53"/>
      <c r="GFB853" s="53"/>
      <c r="GFC853" s="53"/>
      <c r="GFD853" s="53"/>
      <c r="GFE853" s="53"/>
      <c r="GFF853" s="53"/>
      <c r="GFG853" s="53"/>
      <c r="GFH853" s="53"/>
      <c r="GFI853" s="53"/>
      <c r="GFJ853" s="53"/>
      <c r="GFK853" s="53"/>
      <c r="GFL853" s="53"/>
      <c r="GFM853" s="53"/>
      <c r="GFN853" s="53"/>
      <c r="GFO853" s="53"/>
      <c r="GFP853" s="53"/>
      <c r="GFQ853" s="53"/>
      <c r="GFR853" s="53"/>
      <c r="GFS853" s="53"/>
      <c r="GFT853" s="53"/>
      <c r="GFU853" s="53"/>
      <c r="GFV853" s="53"/>
      <c r="GFW853" s="53"/>
      <c r="GFX853" s="53"/>
      <c r="GFY853" s="53"/>
      <c r="GFZ853" s="53"/>
      <c r="GGA853" s="53"/>
      <c r="GGB853" s="53"/>
      <c r="GGC853" s="53"/>
      <c r="GGD853" s="53"/>
      <c r="GGE853" s="53"/>
      <c r="GGF853" s="53"/>
      <c r="GGG853" s="53"/>
      <c r="GGH853" s="53"/>
      <c r="GGI853" s="53"/>
      <c r="GGJ853" s="53"/>
      <c r="GGK853" s="53"/>
      <c r="GGL853" s="53"/>
      <c r="GGM853" s="53"/>
      <c r="GGN853" s="53"/>
      <c r="GGO853" s="53"/>
      <c r="GGP853" s="53"/>
      <c r="GGQ853" s="53"/>
      <c r="GGR853" s="53"/>
      <c r="GGS853" s="53"/>
      <c r="GGT853" s="53"/>
      <c r="GGU853" s="53"/>
      <c r="GGV853" s="53"/>
      <c r="GGW853" s="53"/>
      <c r="GGX853" s="53"/>
      <c r="GGY853" s="53"/>
      <c r="GGZ853" s="53"/>
      <c r="GHA853" s="53"/>
      <c r="GHB853" s="53"/>
      <c r="GHC853" s="53"/>
      <c r="GHD853" s="53"/>
      <c r="GHE853" s="53"/>
      <c r="GHF853" s="53"/>
      <c r="GHG853" s="53"/>
      <c r="GHH853" s="53"/>
      <c r="GHI853" s="53"/>
      <c r="GHJ853" s="53"/>
      <c r="GHK853" s="53"/>
      <c r="GHL853" s="53"/>
      <c r="GHM853" s="53"/>
      <c r="GHN853" s="53"/>
      <c r="GHO853" s="53"/>
      <c r="GHP853" s="53"/>
      <c r="GHQ853" s="53"/>
      <c r="GHR853" s="53"/>
      <c r="GHS853" s="53"/>
      <c r="GHT853" s="53"/>
      <c r="GHU853" s="53"/>
      <c r="GHV853" s="53"/>
      <c r="GHW853" s="53"/>
      <c r="GHX853" s="53"/>
      <c r="GHY853" s="53"/>
      <c r="GHZ853" s="53"/>
      <c r="GIA853" s="53"/>
      <c r="GIB853" s="53"/>
      <c r="GIC853" s="53"/>
      <c r="GID853" s="53"/>
      <c r="GIE853" s="53"/>
      <c r="GIF853" s="53"/>
      <c r="GIG853" s="53"/>
      <c r="GIH853" s="53"/>
      <c r="GII853" s="53"/>
      <c r="GIJ853" s="53"/>
      <c r="GIK853" s="53"/>
      <c r="GIL853" s="53"/>
      <c r="GIM853" s="53"/>
      <c r="GIN853" s="53"/>
      <c r="GIO853" s="53"/>
      <c r="GIP853" s="53"/>
      <c r="GIQ853" s="53"/>
      <c r="GIR853" s="53"/>
      <c r="GIS853" s="53"/>
      <c r="GIT853" s="53"/>
      <c r="GIU853" s="53"/>
      <c r="GIV853" s="53"/>
      <c r="GIW853" s="53"/>
      <c r="GIX853" s="53"/>
      <c r="GIY853" s="53"/>
      <c r="GIZ853" s="53"/>
      <c r="GJA853" s="53"/>
      <c r="GJB853" s="53"/>
      <c r="GJC853" s="53"/>
      <c r="GJD853" s="53"/>
      <c r="GJE853" s="53"/>
      <c r="GJF853" s="53"/>
      <c r="GJG853" s="53"/>
      <c r="GJH853" s="53"/>
      <c r="GJI853" s="53"/>
      <c r="GJJ853" s="53"/>
      <c r="GJK853" s="53"/>
      <c r="GJL853" s="53"/>
      <c r="GJM853" s="53"/>
      <c r="GJN853" s="53"/>
      <c r="GJO853" s="53"/>
      <c r="GJP853" s="53"/>
      <c r="GJQ853" s="53"/>
      <c r="GJR853" s="53"/>
      <c r="GJS853" s="53"/>
      <c r="GJT853" s="53"/>
      <c r="GJU853" s="53"/>
      <c r="GJV853" s="53"/>
      <c r="GJW853" s="53"/>
      <c r="GJX853" s="53"/>
      <c r="GJY853" s="53"/>
      <c r="GJZ853" s="53"/>
      <c r="GKA853" s="53"/>
      <c r="GKB853" s="53"/>
      <c r="GKC853" s="53"/>
      <c r="GKD853" s="53"/>
      <c r="GKE853" s="53"/>
      <c r="GKF853" s="53"/>
      <c r="GKG853" s="53"/>
      <c r="GKH853" s="53"/>
      <c r="GKI853" s="53"/>
      <c r="GKJ853" s="53"/>
      <c r="GKK853" s="53"/>
      <c r="GKL853" s="53"/>
      <c r="GKM853" s="53"/>
      <c r="GKN853" s="53"/>
      <c r="GKO853" s="53"/>
      <c r="GKP853" s="53"/>
      <c r="GKQ853" s="53"/>
      <c r="GKR853" s="53"/>
      <c r="GKS853" s="53"/>
      <c r="GKT853" s="53"/>
      <c r="GKU853" s="53"/>
      <c r="GKV853" s="53"/>
      <c r="GKW853" s="53"/>
      <c r="GKX853" s="53"/>
      <c r="GKY853" s="53"/>
      <c r="GKZ853" s="53"/>
      <c r="GLA853" s="53"/>
      <c r="GLB853" s="53"/>
      <c r="GLC853" s="53"/>
      <c r="GLD853" s="53"/>
      <c r="GLE853" s="53"/>
      <c r="GLF853" s="53"/>
      <c r="GLG853" s="53"/>
      <c r="GLH853" s="53"/>
      <c r="GLI853" s="53"/>
      <c r="GLJ853" s="53"/>
      <c r="GLK853" s="53"/>
      <c r="GLL853" s="53"/>
      <c r="GLM853" s="53"/>
      <c r="GLN853" s="53"/>
      <c r="GLO853" s="53"/>
      <c r="GLP853" s="53"/>
      <c r="GLQ853" s="53"/>
      <c r="GLR853" s="53"/>
      <c r="GLS853" s="53"/>
      <c r="GLT853" s="53"/>
      <c r="GLU853" s="53"/>
      <c r="GLV853" s="53"/>
      <c r="GLW853" s="53"/>
      <c r="GLX853" s="53"/>
      <c r="GLY853" s="53"/>
      <c r="GLZ853" s="53"/>
      <c r="GMA853" s="53"/>
      <c r="GMB853" s="53"/>
      <c r="GMC853" s="53"/>
      <c r="GMD853" s="53"/>
      <c r="GME853" s="53"/>
      <c r="GMF853" s="53"/>
      <c r="GMG853" s="53"/>
      <c r="GMH853" s="53"/>
      <c r="GMI853" s="53"/>
      <c r="GMJ853" s="53"/>
      <c r="GMK853" s="53"/>
      <c r="GML853" s="53"/>
      <c r="GMM853" s="53"/>
      <c r="GMN853" s="53"/>
      <c r="GMO853" s="53"/>
      <c r="GMP853" s="53"/>
      <c r="GMQ853" s="53"/>
      <c r="GMR853" s="53"/>
      <c r="GMS853" s="53"/>
      <c r="GMT853" s="53"/>
      <c r="GMU853" s="53"/>
      <c r="GMV853" s="53"/>
      <c r="GMW853" s="53"/>
      <c r="GMX853" s="53"/>
      <c r="GMY853" s="53"/>
      <c r="GMZ853" s="53"/>
      <c r="GNA853" s="53"/>
      <c r="GNB853" s="53"/>
      <c r="GNC853" s="53"/>
      <c r="GND853" s="53"/>
      <c r="GNE853" s="53"/>
      <c r="GNF853" s="53"/>
      <c r="GNG853" s="53"/>
      <c r="GNH853" s="53"/>
      <c r="GNI853" s="53"/>
      <c r="GNJ853" s="53"/>
      <c r="GNK853" s="53"/>
      <c r="GNL853" s="53"/>
      <c r="GNM853" s="53"/>
      <c r="GNN853" s="53"/>
      <c r="GNO853" s="53"/>
      <c r="GNP853" s="53"/>
      <c r="GNQ853" s="53"/>
      <c r="GNR853" s="53"/>
      <c r="GNS853" s="53"/>
      <c r="GNT853" s="53"/>
      <c r="GNU853" s="53"/>
      <c r="GNV853" s="53"/>
      <c r="GNW853" s="53"/>
      <c r="GNX853" s="53"/>
      <c r="GNY853" s="53"/>
      <c r="GNZ853" s="53"/>
      <c r="GOA853" s="53"/>
      <c r="GOB853" s="53"/>
      <c r="GOC853" s="53"/>
      <c r="GOD853" s="53"/>
      <c r="GOE853" s="53"/>
      <c r="GOF853" s="53"/>
      <c r="GOG853" s="53"/>
      <c r="GOH853" s="53"/>
      <c r="GOI853" s="53"/>
      <c r="GOJ853" s="53"/>
      <c r="GOK853" s="53"/>
      <c r="GOL853" s="53"/>
      <c r="GOM853" s="53"/>
      <c r="GON853" s="53"/>
      <c r="GOO853" s="53"/>
      <c r="GOP853" s="53"/>
      <c r="GOQ853" s="53"/>
      <c r="GOR853" s="53"/>
      <c r="GOS853" s="53"/>
      <c r="GOT853" s="53"/>
      <c r="GOU853" s="53"/>
      <c r="GOV853" s="53"/>
      <c r="GOW853" s="53"/>
      <c r="GOX853" s="53"/>
      <c r="GOY853" s="53"/>
      <c r="GOZ853" s="53"/>
      <c r="GPA853" s="53"/>
      <c r="GPB853" s="53"/>
      <c r="GPC853" s="53"/>
      <c r="GPD853" s="53"/>
      <c r="GPE853" s="53"/>
      <c r="GPF853" s="53"/>
      <c r="GPG853" s="53"/>
      <c r="GPH853" s="53"/>
      <c r="GPI853" s="53"/>
      <c r="GPJ853" s="53"/>
      <c r="GPK853" s="53"/>
      <c r="GPL853" s="53"/>
      <c r="GPM853" s="53"/>
      <c r="GPN853" s="53"/>
      <c r="GPO853" s="53"/>
      <c r="GPP853" s="53"/>
      <c r="GPQ853" s="53"/>
      <c r="GPR853" s="53"/>
      <c r="GPS853" s="53"/>
      <c r="GPT853" s="53"/>
      <c r="GPU853" s="53"/>
      <c r="GPV853" s="53"/>
      <c r="GPW853" s="53"/>
      <c r="GPX853" s="53"/>
      <c r="GPY853" s="53"/>
      <c r="GPZ853" s="53"/>
      <c r="GQA853" s="53"/>
      <c r="GQB853" s="53"/>
      <c r="GQC853" s="53"/>
      <c r="GQD853" s="53"/>
      <c r="GQE853" s="53"/>
      <c r="GQF853" s="53"/>
      <c r="GQG853" s="53"/>
      <c r="GQH853" s="53"/>
      <c r="GQI853" s="53"/>
      <c r="GQJ853" s="53"/>
      <c r="GQK853" s="53"/>
      <c r="GQL853" s="53"/>
      <c r="GQM853" s="53"/>
      <c r="GQN853" s="53"/>
      <c r="GQO853" s="53"/>
      <c r="GQP853" s="53"/>
      <c r="GQQ853" s="53"/>
      <c r="GQR853" s="53"/>
      <c r="GQS853" s="53"/>
      <c r="GQT853" s="53"/>
      <c r="GQU853" s="53"/>
      <c r="GQV853" s="53"/>
      <c r="GQW853" s="53"/>
      <c r="GQX853" s="53"/>
      <c r="GQY853" s="53"/>
      <c r="GQZ853" s="53"/>
      <c r="GRA853" s="53"/>
      <c r="GRB853" s="53"/>
      <c r="GRC853" s="53"/>
      <c r="GRD853" s="53"/>
      <c r="GRE853" s="53"/>
      <c r="GRF853" s="53"/>
      <c r="GRG853" s="53"/>
      <c r="GRH853" s="53"/>
      <c r="GRI853" s="53"/>
      <c r="GRJ853" s="53"/>
      <c r="GRK853" s="53"/>
      <c r="GRL853" s="53"/>
      <c r="GRM853" s="53"/>
      <c r="GRN853" s="53"/>
      <c r="GRO853" s="53"/>
      <c r="GRP853" s="53"/>
      <c r="GRQ853" s="53"/>
      <c r="GRR853" s="53"/>
      <c r="GRS853" s="53"/>
      <c r="GRT853" s="53"/>
      <c r="GRU853" s="53"/>
      <c r="GRV853" s="53"/>
      <c r="GRW853" s="53"/>
      <c r="GRX853" s="53"/>
      <c r="GRY853" s="53"/>
      <c r="GRZ853" s="53"/>
      <c r="GSA853" s="53"/>
      <c r="GSB853" s="53"/>
      <c r="GSC853" s="53"/>
      <c r="GSD853" s="53"/>
      <c r="GSE853" s="53"/>
      <c r="GSF853" s="53"/>
      <c r="GSG853" s="53"/>
      <c r="GSH853" s="53"/>
      <c r="GSI853" s="53"/>
      <c r="GSJ853" s="53"/>
      <c r="GSK853" s="53"/>
      <c r="GSL853" s="53"/>
      <c r="GSM853" s="53"/>
      <c r="GSN853" s="53"/>
      <c r="GSO853" s="53"/>
      <c r="GSP853" s="53"/>
      <c r="GSQ853" s="53"/>
      <c r="GSR853" s="53"/>
      <c r="GSS853" s="53"/>
      <c r="GST853" s="53"/>
      <c r="GSU853" s="53"/>
      <c r="GSV853" s="53"/>
      <c r="GSW853" s="53"/>
      <c r="GSX853" s="53"/>
      <c r="GSY853" s="53"/>
      <c r="GSZ853" s="53"/>
      <c r="GTA853" s="53"/>
      <c r="GTB853" s="53"/>
      <c r="GTC853" s="53"/>
      <c r="GTD853" s="53"/>
      <c r="GTE853" s="53"/>
      <c r="GTF853" s="53"/>
      <c r="GTG853" s="53"/>
      <c r="GTH853" s="53"/>
      <c r="GTI853" s="53"/>
      <c r="GTJ853" s="53"/>
      <c r="GTK853" s="53"/>
      <c r="GTL853" s="53"/>
      <c r="GTM853" s="53"/>
      <c r="GTN853" s="53"/>
      <c r="GTO853" s="53"/>
      <c r="GTP853" s="53"/>
      <c r="GTQ853" s="53"/>
      <c r="GTR853" s="53"/>
      <c r="GTS853" s="53"/>
      <c r="GTT853" s="53"/>
      <c r="GTU853" s="53"/>
      <c r="GTV853" s="53"/>
      <c r="GTW853" s="53"/>
      <c r="GTX853" s="53"/>
      <c r="GTY853" s="53"/>
      <c r="GTZ853" s="53"/>
      <c r="GUA853" s="53"/>
      <c r="GUB853" s="53"/>
      <c r="GUC853" s="53"/>
      <c r="GUD853" s="53"/>
      <c r="GUE853" s="53"/>
      <c r="GUF853" s="53"/>
      <c r="GUG853" s="53"/>
      <c r="GUH853" s="53"/>
      <c r="GUI853" s="53"/>
      <c r="GUJ853" s="53"/>
      <c r="GUK853" s="53"/>
      <c r="GUL853" s="53"/>
      <c r="GUM853" s="53"/>
      <c r="GUN853" s="53"/>
      <c r="GUO853" s="53"/>
      <c r="GUP853" s="53"/>
      <c r="GUQ853" s="53"/>
      <c r="GUR853" s="53"/>
      <c r="GUS853" s="53"/>
      <c r="GUT853" s="53"/>
      <c r="GUU853" s="53"/>
      <c r="GUV853" s="53"/>
      <c r="GUW853" s="53"/>
      <c r="GUX853" s="53"/>
      <c r="GUY853" s="53"/>
      <c r="GUZ853" s="53"/>
      <c r="GVA853" s="53"/>
      <c r="GVB853" s="53"/>
      <c r="GVC853" s="53"/>
      <c r="GVD853" s="53"/>
      <c r="GVE853" s="53"/>
      <c r="GVF853" s="53"/>
      <c r="GVG853" s="53"/>
      <c r="GVH853" s="53"/>
      <c r="GVI853" s="53"/>
      <c r="GVJ853" s="53"/>
      <c r="GVK853" s="53"/>
      <c r="GVL853" s="53"/>
      <c r="GVM853" s="53"/>
      <c r="GVN853" s="53"/>
      <c r="GVO853" s="53"/>
      <c r="GVP853" s="53"/>
      <c r="GVQ853" s="53"/>
      <c r="GVR853" s="53"/>
      <c r="GVS853" s="53"/>
      <c r="GVT853" s="53"/>
      <c r="GVU853" s="53"/>
      <c r="GVV853" s="53"/>
      <c r="GVW853" s="53"/>
      <c r="GVX853" s="53"/>
      <c r="GVY853" s="53"/>
      <c r="GVZ853" s="53"/>
      <c r="GWA853" s="53"/>
      <c r="GWB853" s="53"/>
      <c r="GWC853" s="53"/>
      <c r="GWD853" s="53"/>
      <c r="GWE853" s="53"/>
      <c r="GWF853" s="53"/>
      <c r="GWG853" s="53"/>
      <c r="GWH853" s="53"/>
      <c r="GWI853" s="53"/>
      <c r="GWJ853" s="53"/>
      <c r="GWK853" s="53"/>
      <c r="GWL853" s="53"/>
      <c r="GWM853" s="53"/>
      <c r="GWN853" s="53"/>
      <c r="GWO853" s="53"/>
      <c r="GWP853" s="53"/>
      <c r="GWQ853" s="53"/>
      <c r="GWR853" s="53"/>
      <c r="GWS853" s="53"/>
      <c r="GWT853" s="53"/>
      <c r="GWU853" s="53"/>
      <c r="GWV853" s="53"/>
      <c r="GWW853" s="53"/>
      <c r="GWX853" s="53"/>
      <c r="GWY853" s="53"/>
      <c r="GWZ853" s="53"/>
      <c r="GXA853" s="53"/>
      <c r="GXB853" s="53"/>
      <c r="GXC853" s="53"/>
      <c r="GXD853" s="53"/>
      <c r="GXE853" s="53"/>
      <c r="GXF853" s="53"/>
      <c r="GXG853" s="53"/>
      <c r="GXH853" s="53"/>
      <c r="GXI853" s="53"/>
      <c r="GXJ853" s="53"/>
      <c r="GXK853" s="53"/>
      <c r="GXL853" s="53"/>
      <c r="GXM853" s="53"/>
      <c r="GXN853" s="53"/>
      <c r="GXO853" s="53"/>
      <c r="GXP853" s="53"/>
      <c r="GXQ853" s="53"/>
      <c r="GXR853" s="53"/>
      <c r="GXS853" s="53"/>
      <c r="GXT853" s="53"/>
      <c r="GXU853" s="53"/>
      <c r="GXV853" s="53"/>
      <c r="GXW853" s="53"/>
      <c r="GXX853" s="53"/>
      <c r="GXY853" s="53"/>
      <c r="GXZ853" s="53"/>
      <c r="GYA853" s="53"/>
      <c r="GYB853" s="53"/>
      <c r="GYC853" s="53"/>
      <c r="GYD853" s="53"/>
      <c r="GYE853" s="53"/>
      <c r="GYF853" s="53"/>
      <c r="GYG853" s="53"/>
      <c r="GYH853" s="53"/>
      <c r="GYI853" s="53"/>
      <c r="GYJ853" s="53"/>
      <c r="GYK853" s="53"/>
      <c r="GYL853" s="53"/>
      <c r="GYM853" s="53"/>
      <c r="GYN853" s="53"/>
      <c r="GYO853" s="53"/>
      <c r="GYP853" s="53"/>
      <c r="GYQ853" s="53"/>
      <c r="GYR853" s="53"/>
      <c r="GYS853" s="53"/>
      <c r="GYT853" s="53"/>
      <c r="GYU853" s="53"/>
      <c r="GYV853" s="53"/>
      <c r="GYW853" s="53"/>
      <c r="GYX853" s="53"/>
      <c r="GYY853" s="53"/>
      <c r="GYZ853" s="53"/>
      <c r="GZA853" s="53"/>
      <c r="GZB853" s="53"/>
      <c r="GZC853" s="53"/>
      <c r="GZD853" s="53"/>
      <c r="GZE853" s="53"/>
      <c r="GZF853" s="53"/>
      <c r="GZG853" s="53"/>
      <c r="GZH853" s="53"/>
      <c r="GZI853" s="53"/>
      <c r="GZJ853" s="53"/>
      <c r="GZK853" s="53"/>
      <c r="GZL853" s="53"/>
      <c r="GZM853" s="53"/>
      <c r="GZN853" s="53"/>
      <c r="GZO853" s="53"/>
      <c r="GZP853" s="53"/>
      <c r="GZQ853" s="53"/>
      <c r="GZR853" s="53"/>
      <c r="GZS853" s="53"/>
      <c r="GZT853" s="53"/>
      <c r="GZU853" s="53"/>
      <c r="GZV853" s="53"/>
      <c r="GZW853" s="53"/>
      <c r="GZX853" s="53"/>
      <c r="GZY853" s="53"/>
      <c r="GZZ853" s="53"/>
      <c r="HAA853" s="53"/>
      <c r="HAB853" s="53"/>
      <c r="HAC853" s="53"/>
      <c r="HAD853" s="53"/>
      <c r="HAE853" s="53"/>
      <c r="HAF853" s="53"/>
      <c r="HAG853" s="53"/>
      <c r="HAH853" s="53"/>
      <c r="HAI853" s="53"/>
      <c r="HAJ853" s="53"/>
      <c r="HAK853" s="53"/>
      <c r="HAL853" s="53"/>
      <c r="HAM853" s="53"/>
      <c r="HAN853" s="53"/>
      <c r="HAO853" s="53"/>
      <c r="HAP853" s="53"/>
      <c r="HAQ853" s="53"/>
      <c r="HAR853" s="53"/>
      <c r="HAS853" s="53"/>
      <c r="HAT853" s="53"/>
      <c r="HAU853" s="53"/>
      <c r="HAV853" s="53"/>
      <c r="HAW853" s="53"/>
      <c r="HAX853" s="53"/>
      <c r="HAY853" s="53"/>
      <c r="HAZ853" s="53"/>
      <c r="HBA853" s="53"/>
      <c r="HBB853" s="53"/>
      <c r="HBC853" s="53"/>
      <c r="HBD853" s="53"/>
      <c r="HBE853" s="53"/>
      <c r="HBF853" s="53"/>
      <c r="HBG853" s="53"/>
      <c r="HBH853" s="53"/>
      <c r="HBI853" s="53"/>
      <c r="HBJ853" s="53"/>
      <c r="HBK853" s="53"/>
      <c r="HBL853" s="53"/>
      <c r="HBM853" s="53"/>
      <c r="HBN853" s="53"/>
      <c r="HBO853" s="53"/>
      <c r="HBP853" s="53"/>
      <c r="HBQ853" s="53"/>
      <c r="HBR853" s="53"/>
      <c r="HBS853" s="53"/>
      <c r="HBT853" s="53"/>
      <c r="HBU853" s="53"/>
      <c r="HBV853" s="53"/>
      <c r="HBW853" s="53"/>
      <c r="HBX853" s="53"/>
      <c r="HBY853" s="53"/>
      <c r="HBZ853" s="53"/>
      <c r="HCA853" s="53"/>
      <c r="HCB853" s="53"/>
      <c r="HCC853" s="53"/>
      <c r="HCD853" s="53"/>
      <c r="HCE853" s="53"/>
      <c r="HCF853" s="53"/>
      <c r="HCG853" s="53"/>
      <c r="HCH853" s="53"/>
      <c r="HCI853" s="53"/>
      <c r="HCJ853" s="53"/>
      <c r="HCK853" s="53"/>
      <c r="HCL853" s="53"/>
      <c r="HCM853" s="53"/>
      <c r="HCN853" s="53"/>
      <c r="HCO853" s="53"/>
      <c r="HCP853" s="53"/>
      <c r="HCQ853" s="53"/>
      <c r="HCR853" s="53"/>
      <c r="HCS853" s="53"/>
      <c r="HCT853" s="53"/>
      <c r="HCU853" s="53"/>
      <c r="HCV853" s="53"/>
      <c r="HCW853" s="53"/>
      <c r="HCX853" s="53"/>
      <c r="HCY853" s="53"/>
      <c r="HCZ853" s="53"/>
      <c r="HDA853" s="53"/>
      <c r="HDB853" s="53"/>
      <c r="HDC853" s="53"/>
      <c r="HDD853" s="53"/>
      <c r="HDE853" s="53"/>
      <c r="HDF853" s="53"/>
      <c r="HDG853" s="53"/>
      <c r="HDH853" s="53"/>
      <c r="HDI853" s="53"/>
      <c r="HDJ853" s="53"/>
      <c r="HDK853" s="53"/>
      <c r="HDL853" s="53"/>
      <c r="HDM853" s="53"/>
      <c r="HDN853" s="53"/>
      <c r="HDO853" s="53"/>
      <c r="HDP853" s="53"/>
      <c r="HDQ853" s="53"/>
      <c r="HDR853" s="53"/>
      <c r="HDS853" s="53"/>
      <c r="HDT853" s="53"/>
      <c r="HDU853" s="53"/>
      <c r="HDV853" s="53"/>
      <c r="HDW853" s="53"/>
      <c r="HDX853" s="53"/>
      <c r="HDY853" s="53"/>
      <c r="HDZ853" s="53"/>
      <c r="HEA853" s="53"/>
      <c r="HEB853" s="53"/>
      <c r="HEC853" s="53"/>
      <c r="HED853" s="53"/>
      <c r="HEE853" s="53"/>
      <c r="HEF853" s="53"/>
      <c r="HEG853" s="53"/>
      <c r="HEH853" s="53"/>
      <c r="HEI853" s="53"/>
      <c r="HEJ853" s="53"/>
      <c r="HEK853" s="53"/>
      <c r="HEL853" s="53"/>
      <c r="HEM853" s="53"/>
      <c r="HEN853" s="53"/>
      <c r="HEO853" s="53"/>
      <c r="HEP853" s="53"/>
      <c r="HEQ853" s="53"/>
      <c r="HER853" s="53"/>
      <c r="HES853" s="53"/>
      <c r="HET853" s="53"/>
      <c r="HEU853" s="53"/>
      <c r="HEV853" s="53"/>
      <c r="HEW853" s="53"/>
      <c r="HEX853" s="53"/>
      <c r="HEY853" s="53"/>
      <c r="HEZ853" s="53"/>
      <c r="HFA853" s="53"/>
      <c r="HFB853" s="53"/>
      <c r="HFC853" s="53"/>
      <c r="HFD853" s="53"/>
      <c r="HFE853" s="53"/>
      <c r="HFF853" s="53"/>
      <c r="HFG853" s="53"/>
      <c r="HFH853" s="53"/>
      <c r="HFI853" s="53"/>
      <c r="HFJ853" s="53"/>
      <c r="HFK853" s="53"/>
      <c r="HFL853" s="53"/>
      <c r="HFM853" s="53"/>
      <c r="HFN853" s="53"/>
      <c r="HFO853" s="53"/>
      <c r="HFP853" s="53"/>
      <c r="HFQ853" s="53"/>
      <c r="HFR853" s="53"/>
      <c r="HFS853" s="53"/>
      <c r="HFT853" s="53"/>
      <c r="HFU853" s="53"/>
      <c r="HFV853" s="53"/>
      <c r="HFW853" s="53"/>
      <c r="HFX853" s="53"/>
      <c r="HFY853" s="53"/>
      <c r="HFZ853" s="53"/>
      <c r="HGA853" s="53"/>
      <c r="HGB853" s="53"/>
      <c r="HGC853" s="53"/>
      <c r="HGD853" s="53"/>
      <c r="HGE853" s="53"/>
      <c r="HGF853" s="53"/>
      <c r="HGG853" s="53"/>
      <c r="HGH853" s="53"/>
      <c r="HGI853" s="53"/>
      <c r="HGJ853" s="53"/>
      <c r="HGK853" s="53"/>
      <c r="HGL853" s="53"/>
      <c r="HGM853" s="53"/>
      <c r="HGN853" s="53"/>
      <c r="HGO853" s="53"/>
      <c r="HGP853" s="53"/>
      <c r="HGQ853" s="53"/>
      <c r="HGR853" s="53"/>
      <c r="HGS853" s="53"/>
      <c r="HGT853" s="53"/>
      <c r="HGU853" s="53"/>
      <c r="HGV853" s="53"/>
      <c r="HGW853" s="53"/>
      <c r="HGX853" s="53"/>
      <c r="HGY853" s="53"/>
      <c r="HGZ853" s="53"/>
      <c r="HHA853" s="53"/>
      <c r="HHB853" s="53"/>
      <c r="HHC853" s="53"/>
      <c r="HHD853" s="53"/>
      <c r="HHE853" s="53"/>
      <c r="HHF853" s="53"/>
      <c r="HHG853" s="53"/>
      <c r="HHH853" s="53"/>
      <c r="HHI853" s="53"/>
      <c r="HHJ853" s="53"/>
      <c r="HHK853" s="53"/>
      <c r="HHL853" s="53"/>
      <c r="HHM853" s="53"/>
      <c r="HHN853" s="53"/>
      <c r="HHO853" s="53"/>
      <c r="HHP853" s="53"/>
      <c r="HHQ853" s="53"/>
      <c r="HHR853" s="53"/>
      <c r="HHS853" s="53"/>
      <c r="HHT853" s="53"/>
      <c r="HHU853" s="53"/>
      <c r="HHV853" s="53"/>
      <c r="HHW853" s="53"/>
      <c r="HHX853" s="53"/>
      <c r="HHY853" s="53"/>
      <c r="HHZ853" s="53"/>
      <c r="HIA853" s="53"/>
      <c r="HIB853" s="53"/>
      <c r="HIC853" s="53"/>
      <c r="HID853" s="53"/>
      <c r="HIE853" s="53"/>
      <c r="HIF853" s="53"/>
      <c r="HIG853" s="53"/>
      <c r="HIH853" s="53"/>
      <c r="HII853" s="53"/>
      <c r="HIJ853" s="53"/>
      <c r="HIK853" s="53"/>
      <c r="HIL853" s="53"/>
      <c r="HIM853" s="53"/>
      <c r="HIN853" s="53"/>
      <c r="HIO853" s="53"/>
      <c r="HIP853" s="53"/>
      <c r="HIQ853" s="53"/>
      <c r="HIR853" s="53"/>
      <c r="HIS853" s="53"/>
      <c r="HIT853" s="53"/>
      <c r="HIU853" s="53"/>
      <c r="HIV853" s="53"/>
      <c r="HIW853" s="53"/>
      <c r="HIX853" s="53"/>
      <c r="HIY853" s="53"/>
      <c r="HIZ853" s="53"/>
      <c r="HJA853" s="53"/>
      <c r="HJB853" s="53"/>
      <c r="HJC853" s="53"/>
      <c r="HJD853" s="53"/>
      <c r="HJE853" s="53"/>
      <c r="HJF853" s="53"/>
      <c r="HJG853" s="53"/>
      <c r="HJH853" s="53"/>
      <c r="HJI853" s="53"/>
      <c r="HJJ853" s="53"/>
      <c r="HJK853" s="53"/>
      <c r="HJL853" s="53"/>
      <c r="HJM853" s="53"/>
      <c r="HJN853" s="53"/>
      <c r="HJO853" s="53"/>
      <c r="HJP853" s="53"/>
      <c r="HJQ853" s="53"/>
      <c r="HJR853" s="53"/>
      <c r="HJS853" s="53"/>
      <c r="HJT853" s="53"/>
      <c r="HJU853" s="53"/>
      <c r="HJV853" s="53"/>
      <c r="HJW853" s="53"/>
      <c r="HJX853" s="53"/>
      <c r="HJY853" s="53"/>
      <c r="HJZ853" s="53"/>
      <c r="HKA853" s="53"/>
      <c r="HKB853" s="53"/>
      <c r="HKC853" s="53"/>
      <c r="HKD853" s="53"/>
      <c r="HKE853" s="53"/>
      <c r="HKF853" s="53"/>
      <c r="HKG853" s="53"/>
      <c r="HKH853" s="53"/>
      <c r="HKI853" s="53"/>
      <c r="HKJ853" s="53"/>
      <c r="HKK853" s="53"/>
      <c r="HKL853" s="53"/>
      <c r="HKM853" s="53"/>
      <c r="HKN853" s="53"/>
      <c r="HKO853" s="53"/>
      <c r="HKP853" s="53"/>
      <c r="HKQ853" s="53"/>
      <c r="HKR853" s="53"/>
      <c r="HKS853" s="53"/>
      <c r="HKT853" s="53"/>
      <c r="HKU853" s="53"/>
      <c r="HKV853" s="53"/>
      <c r="HKW853" s="53"/>
      <c r="HKX853" s="53"/>
      <c r="HKY853" s="53"/>
      <c r="HKZ853" s="53"/>
      <c r="HLA853" s="53"/>
      <c r="HLB853" s="53"/>
      <c r="HLC853" s="53"/>
      <c r="HLD853" s="53"/>
      <c r="HLE853" s="53"/>
      <c r="HLF853" s="53"/>
      <c r="HLG853" s="53"/>
      <c r="HLH853" s="53"/>
      <c r="HLI853" s="53"/>
      <c r="HLJ853" s="53"/>
      <c r="HLK853" s="53"/>
      <c r="HLL853" s="53"/>
      <c r="HLM853" s="53"/>
      <c r="HLN853" s="53"/>
      <c r="HLO853" s="53"/>
      <c r="HLP853" s="53"/>
      <c r="HLQ853" s="53"/>
      <c r="HLR853" s="53"/>
      <c r="HLS853" s="53"/>
      <c r="HLT853" s="53"/>
      <c r="HLU853" s="53"/>
      <c r="HLV853" s="53"/>
      <c r="HLW853" s="53"/>
      <c r="HLX853" s="53"/>
      <c r="HLY853" s="53"/>
      <c r="HLZ853" s="53"/>
      <c r="HMA853" s="53"/>
      <c r="HMB853" s="53"/>
      <c r="HMC853" s="53"/>
      <c r="HMD853" s="53"/>
      <c r="HME853" s="53"/>
      <c r="HMF853" s="53"/>
      <c r="HMG853" s="53"/>
      <c r="HMH853" s="53"/>
      <c r="HMI853" s="53"/>
      <c r="HMJ853" s="53"/>
      <c r="HMK853" s="53"/>
      <c r="HML853" s="53"/>
      <c r="HMM853" s="53"/>
      <c r="HMN853" s="53"/>
      <c r="HMO853" s="53"/>
      <c r="HMP853" s="53"/>
      <c r="HMQ853" s="53"/>
      <c r="HMR853" s="53"/>
      <c r="HMS853" s="53"/>
      <c r="HMT853" s="53"/>
      <c r="HMU853" s="53"/>
      <c r="HMV853" s="53"/>
      <c r="HMW853" s="53"/>
      <c r="HMX853" s="53"/>
      <c r="HMY853" s="53"/>
      <c r="HMZ853" s="53"/>
      <c r="HNA853" s="53"/>
      <c r="HNB853" s="53"/>
      <c r="HNC853" s="53"/>
      <c r="HND853" s="53"/>
      <c r="HNE853" s="53"/>
      <c r="HNF853" s="53"/>
      <c r="HNG853" s="53"/>
      <c r="HNH853" s="53"/>
      <c r="HNI853" s="53"/>
      <c r="HNJ853" s="53"/>
      <c r="HNK853" s="53"/>
      <c r="HNL853" s="53"/>
      <c r="HNM853" s="53"/>
      <c r="HNN853" s="53"/>
      <c r="HNO853" s="53"/>
      <c r="HNP853" s="53"/>
      <c r="HNQ853" s="53"/>
      <c r="HNR853" s="53"/>
      <c r="HNS853" s="53"/>
      <c r="HNT853" s="53"/>
      <c r="HNU853" s="53"/>
      <c r="HNV853" s="53"/>
      <c r="HNW853" s="53"/>
      <c r="HNX853" s="53"/>
      <c r="HNY853" s="53"/>
      <c r="HNZ853" s="53"/>
      <c r="HOA853" s="53"/>
      <c r="HOB853" s="53"/>
      <c r="HOC853" s="53"/>
      <c r="HOD853" s="53"/>
      <c r="HOE853" s="53"/>
      <c r="HOF853" s="53"/>
      <c r="HOG853" s="53"/>
      <c r="HOH853" s="53"/>
      <c r="HOI853" s="53"/>
      <c r="HOJ853" s="53"/>
      <c r="HOK853" s="53"/>
      <c r="HOL853" s="53"/>
      <c r="HOM853" s="53"/>
      <c r="HON853" s="53"/>
      <c r="HOO853" s="53"/>
      <c r="HOP853" s="53"/>
      <c r="HOQ853" s="53"/>
      <c r="HOR853" s="53"/>
      <c r="HOS853" s="53"/>
      <c r="HOT853" s="53"/>
      <c r="HOU853" s="53"/>
      <c r="HOV853" s="53"/>
      <c r="HOW853" s="53"/>
      <c r="HOX853" s="53"/>
      <c r="HOY853" s="53"/>
      <c r="HOZ853" s="53"/>
      <c r="HPA853" s="53"/>
      <c r="HPB853" s="53"/>
      <c r="HPC853" s="53"/>
      <c r="HPD853" s="53"/>
      <c r="HPE853" s="53"/>
      <c r="HPF853" s="53"/>
      <c r="HPG853" s="53"/>
      <c r="HPH853" s="53"/>
      <c r="HPI853" s="53"/>
      <c r="HPJ853" s="53"/>
      <c r="HPK853" s="53"/>
      <c r="HPL853" s="53"/>
      <c r="HPM853" s="53"/>
      <c r="HPN853" s="53"/>
      <c r="HPO853" s="53"/>
      <c r="HPP853" s="53"/>
      <c r="HPQ853" s="53"/>
      <c r="HPR853" s="53"/>
      <c r="HPS853" s="53"/>
      <c r="HPT853" s="53"/>
      <c r="HPU853" s="53"/>
      <c r="HPV853" s="53"/>
      <c r="HPW853" s="53"/>
      <c r="HPX853" s="53"/>
      <c r="HPY853" s="53"/>
      <c r="HPZ853" s="53"/>
      <c r="HQA853" s="53"/>
      <c r="HQB853" s="53"/>
      <c r="HQC853" s="53"/>
      <c r="HQD853" s="53"/>
      <c r="HQE853" s="53"/>
      <c r="HQF853" s="53"/>
      <c r="HQG853" s="53"/>
      <c r="HQH853" s="53"/>
      <c r="HQI853" s="53"/>
      <c r="HQJ853" s="53"/>
      <c r="HQK853" s="53"/>
      <c r="HQL853" s="53"/>
      <c r="HQM853" s="53"/>
      <c r="HQN853" s="53"/>
      <c r="HQO853" s="53"/>
      <c r="HQP853" s="53"/>
      <c r="HQQ853" s="53"/>
      <c r="HQR853" s="53"/>
      <c r="HQS853" s="53"/>
      <c r="HQT853" s="53"/>
      <c r="HQU853" s="53"/>
      <c r="HQV853" s="53"/>
      <c r="HQW853" s="53"/>
      <c r="HQX853" s="53"/>
      <c r="HQY853" s="53"/>
      <c r="HQZ853" s="53"/>
      <c r="HRA853" s="53"/>
      <c r="HRB853" s="53"/>
      <c r="HRC853" s="53"/>
      <c r="HRD853" s="53"/>
      <c r="HRE853" s="53"/>
      <c r="HRF853" s="53"/>
      <c r="HRG853" s="53"/>
      <c r="HRH853" s="53"/>
      <c r="HRI853" s="53"/>
      <c r="HRJ853" s="53"/>
      <c r="HRK853" s="53"/>
      <c r="HRL853" s="53"/>
      <c r="HRM853" s="53"/>
      <c r="HRN853" s="53"/>
      <c r="HRO853" s="53"/>
      <c r="HRP853" s="53"/>
      <c r="HRQ853" s="53"/>
      <c r="HRR853" s="53"/>
      <c r="HRS853" s="53"/>
      <c r="HRT853" s="53"/>
      <c r="HRU853" s="53"/>
      <c r="HRV853" s="53"/>
      <c r="HRW853" s="53"/>
      <c r="HRX853" s="53"/>
      <c r="HRY853" s="53"/>
      <c r="HRZ853" s="53"/>
      <c r="HSA853" s="53"/>
      <c r="HSB853" s="53"/>
      <c r="HSC853" s="53"/>
      <c r="HSD853" s="53"/>
      <c r="HSE853" s="53"/>
      <c r="HSF853" s="53"/>
      <c r="HSG853" s="53"/>
      <c r="HSH853" s="53"/>
      <c r="HSI853" s="53"/>
      <c r="HSJ853" s="53"/>
      <c r="HSK853" s="53"/>
      <c r="HSL853" s="53"/>
      <c r="HSM853" s="53"/>
      <c r="HSN853" s="53"/>
      <c r="HSO853" s="53"/>
      <c r="HSP853" s="53"/>
      <c r="HSQ853" s="53"/>
      <c r="HSR853" s="53"/>
      <c r="HSS853" s="53"/>
      <c r="HST853" s="53"/>
      <c r="HSU853" s="53"/>
      <c r="HSV853" s="53"/>
      <c r="HSW853" s="53"/>
      <c r="HSX853" s="53"/>
      <c r="HSY853" s="53"/>
      <c r="HSZ853" s="53"/>
      <c r="HTA853" s="53"/>
      <c r="HTB853" s="53"/>
      <c r="HTC853" s="53"/>
      <c r="HTD853" s="53"/>
      <c r="HTE853" s="53"/>
      <c r="HTF853" s="53"/>
      <c r="HTG853" s="53"/>
      <c r="HTH853" s="53"/>
      <c r="HTI853" s="53"/>
      <c r="HTJ853" s="53"/>
      <c r="HTK853" s="53"/>
      <c r="HTL853" s="53"/>
      <c r="HTM853" s="53"/>
      <c r="HTN853" s="53"/>
      <c r="HTO853" s="53"/>
      <c r="HTP853" s="53"/>
      <c r="HTQ853" s="53"/>
      <c r="HTR853" s="53"/>
      <c r="HTS853" s="53"/>
      <c r="HTT853" s="53"/>
      <c r="HTU853" s="53"/>
      <c r="HTV853" s="53"/>
      <c r="HTW853" s="53"/>
      <c r="HTX853" s="53"/>
      <c r="HTY853" s="53"/>
      <c r="HTZ853" s="53"/>
      <c r="HUA853" s="53"/>
      <c r="HUB853" s="53"/>
      <c r="HUC853" s="53"/>
      <c r="HUD853" s="53"/>
      <c r="HUE853" s="53"/>
      <c r="HUF853" s="53"/>
      <c r="HUG853" s="53"/>
      <c r="HUH853" s="53"/>
      <c r="HUI853" s="53"/>
      <c r="HUJ853" s="53"/>
      <c r="HUK853" s="53"/>
      <c r="HUL853" s="53"/>
      <c r="HUM853" s="53"/>
      <c r="HUN853" s="53"/>
      <c r="HUO853" s="53"/>
      <c r="HUP853" s="53"/>
      <c r="HUQ853" s="53"/>
      <c r="HUR853" s="53"/>
      <c r="HUS853" s="53"/>
      <c r="HUT853" s="53"/>
      <c r="HUU853" s="53"/>
      <c r="HUV853" s="53"/>
      <c r="HUW853" s="53"/>
      <c r="HUX853" s="53"/>
      <c r="HUY853" s="53"/>
      <c r="HUZ853" s="53"/>
      <c r="HVA853" s="53"/>
      <c r="HVB853" s="53"/>
      <c r="HVC853" s="53"/>
      <c r="HVD853" s="53"/>
      <c r="HVE853" s="53"/>
      <c r="HVF853" s="53"/>
      <c r="HVG853" s="53"/>
      <c r="HVH853" s="53"/>
      <c r="HVI853" s="53"/>
      <c r="HVJ853" s="53"/>
      <c r="HVK853" s="53"/>
      <c r="HVL853" s="53"/>
      <c r="HVM853" s="53"/>
      <c r="HVN853" s="53"/>
      <c r="HVO853" s="53"/>
      <c r="HVP853" s="53"/>
      <c r="HVQ853" s="53"/>
      <c r="HVR853" s="53"/>
      <c r="HVS853" s="53"/>
      <c r="HVT853" s="53"/>
      <c r="HVU853" s="53"/>
      <c r="HVV853" s="53"/>
      <c r="HVW853" s="53"/>
      <c r="HVX853" s="53"/>
      <c r="HVY853" s="53"/>
      <c r="HVZ853" s="53"/>
      <c r="HWA853" s="53"/>
      <c r="HWB853" s="53"/>
      <c r="HWC853" s="53"/>
      <c r="HWD853" s="53"/>
      <c r="HWE853" s="53"/>
      <c r="HWF853" s="53"/>
      <c r="HWG853" s="53"/>
      <c r="HWH853" s="53"/>
      <c r="HWI853" s="53"/>
      <c r="HWJ853" s="53"/>
      <c r="HWK853" s="53"/>
      <c r="HWL853" s="53"/>
      <c r="HWM853" s="53"/>
      <c r="HWN853" s="53"/>
      <c r="HWO853" s="53"/>
      <c r="HWP853" s="53"/>
      <c r="HWQ853" s="53"/>
      <c r="HWR853" s="53"/>
      <c r="HWS853" s="53"/>
      <c r="HWT853" s="53"/>
      <c r="HWU853" s="53"/>
      <c r="HWV853" s="53"/>
      <c r="HWW853" s="53"/>
      <c r="HWX853" s="53"/>
      <c r="HWY853" s="53"/>
      <c r="HWZ853" s="53"/>
      <c r="HXA853" s="53"/>
      <c r="HXB853" s="53"/>
      <c r="HXC853" s="53"/>
      <c r="HXD853" s="53"/>
      <c r="HXE853" s="53"/>
      <c r="HXF853" s="53"/>
      <c r="HXG853" s="53"/>
      <c r="HXH853" s="53"/>
      <c r="HXI853" s="53"/>
      <c r="HXJ853" s="53"/>
      <c r="HXK853" s="53"/>
      <c r="HXL853" s="53"/>
      <c r="HXM853" s="53"/>
      <c r="HXN853" s="53"/>
      <c r="HXO853" s="53"/>
      <c r="HXP853" s="53"/>
      <c r="HXQ853" s="53"/>
      <c r="HXR853" s="53"/>
      <c r="HXS853" s="53"/>
      <c r="HXT853" s="53"/>
      <c r="HXU853" s="53"/>
      <c r="HXV853" s="53"/>
      <c r="HXW853" s="53"/>
      <c r="HXX853" s="53"/>
      <c r="HXY853" s="53"/>
      <c r="HXZ853" s="53"/>
      <c r="HYA853" s="53"/>
      <c r="HYB853" s="53"/>
      <c r="HYC853" s="53"/>
      <c r="HYD853" s="53"/>
      <c r="HYE853" s="53"/>
      <c r="HYF853" s="53"/>
      <c r="HYG853" s="53"/>
      <c r="HYH853" s="53"/>
      <c r="HYI853" s="53"/>
      <c r="HYJ853" s="53"/>
      <c r="HYK853" s="53"/>
      <c r="HYL853" s="53"/>
      <c r="HYM853" s="53"/>
      <c r="HYN853" s="53"/>
      <c r="HYO853" s="53"/>
      <c r="HYP853" s="53"/>
      <c r="HYQ853" s="53"/>
      <c r="HYR853" s="53"/>
      <c r="HYS853" s="53"/>
      <c r="HYT853" s="53"/>
      <c r="HYU853" s="53"/>
      <c r="HYV853" s="53"/>
      <c r="HYW853" s="53"/>
      <c r="HYX853" s="53"/>
      <c r="HYY853" s="53"/>
      <c r="HYZ853" s="53"/>
      <c r="HZA853" s="53"/>
      <c r="HZB853" s="53"/>
      <c r="HZC853" s="53"/>
      <c r="HZD853" s="53"/>
      <c r="HZE853" s="53"/>
      <c r="HZF853" s="53"/>
      <c r="HZG853" s="53"/>
      <c r="HZH853" s="53"/>
      <c r="HZI853" s="53"/>
      <c r="HZJ853" s="53"/>
      <c r="HZK853" s="53"/>
      <c r="HZL853" s="53"/>
      <c r="HZM853" s="53"/>
      <c r="HZN853" s="53"/>
      <c r="HZO853" s="53"/>
      <c r="HZP853" s="53"/>
      <c r="HZQ853" s="53"/>
      <c r="HZR853" s="53"/>
      <c r="HZS853" s="53"/>
      <c r="HZT853" s="53"/>
      <c r="HZU853" s="53"/>
      <c r="HZV853" s="53"/>
      <c r="HZW853" s="53"/>
      <c r="HZX853" s="53"/>
      <c r="HZY853" s="53"/>
      <c r="HZZ853" s="53"/>
      <c r="IAA853" s="53"/>
      <c r="IAB853" s="53"/>
      <c r="IAC853" s="53"/>
      <c r="IAD853" s="53"/>
      <c r="IAE853" s="53"/>
      <c r="IAF853" s="53"/>
      <c r="IAG853" s="53"/>
      <c r="IAH853" s="53"/>
      <c r="IAI853" s="53"/>
      <c r="IAJ853" s="53"/>
      <c r="IAK853" s="53"/>
      <c r="IAL853" s="53"/>
      <c r="IAM853" s="53"/>
      <c r="IAN853" s="53"/>
      <c r="IAO853" s="53"/>
      <c r="IAP853" s="53"/>
      <c r="IAQ853" s="53"/>
      <c r="IAR853" s="53"/>
      <c r="IAS853" s="53"/>
      <c r="IAT853" s="53"/>
      <c r="IAU853" s="53"/>
      <c r="IAV853" s="53"/>
      <c r="IAW853" s="53"/>
      <c r="IAX853" s="53"/>
      <c r="IAY853" s="53"/>
      <c r="IAZ853" s="53"/>
      <c r="IBA853" s="53"/>
      <c r="IBB853" s="53"/>
      <c r="IBC853" s="53"/>
      <c r="IBD853" s="53"/>
      <c r="IBE853" s="53"/>
      <c r="IBF853" s="53"/>
      <c r="IBG853" s="53"/>
      <c r="IBH853" s="53"/>
      <c r="IBI853" s="53"/>
      <c r="IBJ853" s="53"/>
      <c r="IBK853" s="53"/>
      <c r="IBL853" s="53"/>
      <c r="IBM853" s="53"/>
      <c r="IBN853" s="53"/>
      <c r="IBO853" s="53"/>
      <c r="IBP853" s="53"/>
      <c r="IBQ853" s="53"/>
      <c r="IBR853" s="53"/>
      <c r="IBS853" s="53"/>
      <c r="IBT853" s="53"/>
      <c r="IBU853" s="53"/>
      <c r="IBV853" s="53"/>
      <c r="IBW853" s="53"/>
      <c r="IBX853" s="53"/>
      <c r="IBY853" s="53"/>
      <c r="IBZ853" s="53"/>
      <c r="ICA853" s="53"/>
      <c r="ICB853" s="53"/>
      <c r="ICC853" s="53"/>
      <c r="ICD853" s="53"/>
      <c r="ICE853" s="53"/>
      <c r="ICF853" s="53"/>
      <c r="ICG853" s="53"/>
      <c r="ICH853" s="53"/>
      <c r="ICI853" s="53"/>
      <c r="ICJ853" s="53"/>
      <c r="ICK853" s="53"/>
      <c r="ICL853" s="53"/>
      <c r="ICM853" s="53"/>
      <c r="ICN853" s="53"/>
      <c r="ICO853" s="53"/>
      <c r="ICP853" s="53"/>
      <c r="ICQ853" s="53"/>
      <c r="ICR853" s="53"/>
      <c r="ICS853" s="53"/>
      <c r="ICT853" s="53"/>
      <c r="ICU853" s="53"/>
      <c r="ICV853" s="53"/>
      <c r="ICW853" s="53"/>
      <c r="ICX853" s="53"/>
      <c r="ICY853" s="53"/>
      <c r="ICZ853" s="53"/>
      <c r="IDA853" s="53"/>
      <c r="IDB853" s="53"/>
      <c r="IDC853" s="53"/>
      <c r="IDD853" s="53"/>
      <c r="IDE853" s="53"/>
      <c r="IDF853" s="53"/>
      <c r="IDG853" s="53"/>
      <c r="IDH853" s="53"/>
      <c r="IDI853" s="53"/>
      <c r="IDJ853" s="53"/>
      <c r="IDK853" s="53"/>
      <c r="IDL853" s="53"/>
      <c r="IDM853" s="53"/>
      <c r="IDN853" s="53"/>
      <c r="IDO853" s="53"/>
      <c r="IDP853" s="53"/>
      <c r="IDQ853" s="53"/>
      <c r="IDR853" s="53"/>
      <c r="IDS853" s="53"/>
      <c r="IDT853" s="53"/>
      <c r="IDU853" s="53"/>
      <c r="IDV853" s="53"/>
      <c r="IDW853" s="53"/>
      <c r="IDX853" s="53"/>
      <c r="IDY853" s="53"/>
      <c r="IDZ853" s="53"/>
      <c r="IEA853" s="53"/>
      <c r="IEB853" s="53"/>
      <c r="IEC853" s="53"/>
      <c r="IED853" s="53"/>
      <c r="IEE853" s="53"/>
      <c r="IEF853" s="53"/>
      <c r="IEG853" s="53"/>
      <c r="IEH853" s="53"/>
      <c r="IEI853" s="53"/>
      <c r="IEJ853" s="53"/>
      <c r="IEK853" s="53"/>
      <c r="IEL853" s="53"/>
      <c r="IEM853" s="53"/>
      <c r="IEN853" s="53"/>
      <c r="IEO853" s="53"/>
      <c r="IEP853" s="53"/>
      <c r="IEQ853" s="53"/>
      <c r="IER853" s="53"/>
      <c r="IES853" s="53"/>
      <c r="IET853" s="53"/>
      <c r="IEU853" s="53"/>
      <c r="IEV853" s="53"/>
      <c r="IEW853" s="53"/>
      <c r="IEX853" s="53"/>
      <c r="IEY853" s="53"/>
      <c r="IEZ853" s="53"/>
      <c r="IFA853" s="53"/>
      <c r="IFB853" s="53"/>
      <c r="IFC853" s="53"/>
      <c r="IFD853" s="53"/>
      <c r="IFE853" s="53"/>
      <c r="IFF853" s="53"/>
      <c r="IFG853" s="53"/>
      <c r="IFH853" s="53"/>
      <c r="IFI853" s="53"/>
      <c r="IFJ853" s="53"/>
      <c r="IFK853" s="53"/>
      <c r="IFL853" s="53"/>
      <c r="IFM853" s="53"/>
      <c r="IFN853" s="53"/>
      <c r="IFO853" s="53"/>
      <c r="IFP853" s="53"/>
      <c r="IFQ853" s="53"/>
      <c r="IFR853" s="53"/>
      <c r="IFS853" s="53"/>
      <c r="IFT853" s="53"/>
      <c r="IFU853" s="53"/>
      <c r="IFV853" s="53"/>
      <c r="IFW853" s="53"/>
      <c r="IFX853" s="53"/>
      <c r="IFY853" s="53"/>
      <c r="IFZ853" s="53"/>
      <c r="IGA853" s="53"/>
      <c r="IGB853" s="53"/>
      <c r="IGC853" s="53"/>
      <c r="IGD853" s="53"/>
      <c r="IGE853" s="53"/>
      <c r="IGF853" s="53"/>
      <c r="IGG853" s="53"/>
      <c r="IGH853" s="53"/>
      <c r="IGI853" s="53"/>
      <c r="IGJ853" s="53"/>
      <c r="IGK853" s="53"/>
      <c r="IGL853" s="53"/>
      <c r="IGM853" s="53"/>
      <c r="IGN853" s="53"/>
      <c r="IGO853" s="53"/>
      <c r="IGP853" s="53"/>
      <c r="IGQ853" s="53"/>
      <c r="IGR853" s="53"/>
      <c r="IGS853" s="53"/>
      <c r="IGT853" s="53"/>
      <c r="IGU853" s="53"/>
      <c r="IGV853" s="53"/>
      <c r="IGW853" s="53"/>
      <c r="IGX853" s="53"/>
      <c r="IGY853" s="53"/>
      <c r="IGZ853" s="53"/>
      <c r="IHA853" s="53"/>
      <c r="IHB853" s="53"/>
      <c r="IHC853" s="53"/>
      <c r="IHD853" s="53"/>
      <c r="IHE853" s="53"/>
      <c r="IHF853" s="53"/>
      <c r="IHG853" s="53"/>
      <c r="IHH853" s="53"/>
      <c r="IHI853" s="53"/>
      <c r="IHJ853" s="53"/>
      <c r="IHK853" s="53"/>
      <c r="IHL853" s="53"/>
      <c r="IHM853" s="53"/>
      <c r="IHN853" s="53"/>
      <c r="IHO853" s="53"/>
      <c r="IHP853" s="53"/>
      <c r="IHQ853" s="53"/>
      <c r="IHR853" s="53"/>
      <c r="IHS853" s="53"/>
      <c r="IHT853" s="53"/>
      <c r="IHU853" s="53"/>
      <c r="IHV853" s="53"/>
      <c r="IHW853" s="53"/>
      <c r="IHX853" s="53"/>
      <c r="IHY853" s="53"/>
      <c r="IHZ853" s="53"/>
      <c r="IIA853" s="53"/>
      <c r="IIB853" s="53"/>
      <c r="IIC853" s="53"/>
      <c r="IID853" s="53"/>
      <c r="IIE853" s="53"/>
      <c r="IIF853" s="53"/>
      <c r="IIG853" s="53"/>
      <c r="IIH853" s="53"/>
      <c r="III853" s="53"/>
      <c r="IIJ853" s="53"/>
      <c r="IIK853" s="53"/>
      <c r="IIL853" s="53"/>
      <c r="IIM853" s="53"/>
      <c r="IIN853" s="53"/>
      <c r="IIO853" s="53"/>
      <c r="IIP853" s="53"/>
      <c r="IIQ853" s="53"/>
      <c r="IIR853" s="53"/>
      <c r="IIS853" s="53"/>
      <c r="IIT853" s="53"/>
      <c r="IIU853" s="53"/>
      <c r="IIV853" s="53"/>
      <c r="IIW853" s="53"/>
      <c r="IIX853" s="53"/>
      <c r="IIY853" s="53"/>
      <c r="IIZ853" s="53"/>
      <c r="IJA853" s="53"/>
      <c r="IJB853" s="53"/>
      <c r="IJC853" s="53"/>
      <c r="IJD853" s="53"/>
      <c r="IJE853" s="53"/>
      <c r="IJF853" s="53"/>
      <c r="IJG853" s="53"/>
      <c r="IJH853" s="53"/>
      <c r="IJI853" s="53"/>
      <c r="IJJ853" s="53"/>
      <c r="IJK853" s="53"/>
      <c r="IJL853" s="53"/>
      <c r="IJM853" s="53"/>
      <c r="IJN853" s="53"/>
      <c r="IJO853" s="53"/>
      <c r="IJP853" s="53"/>
      <c r="IJQ853" s="53"/>
      <c r="IJR853" s="53"/>
      <c r="IJS853" s="53"/>
      <c r="IJT853" s="53"/>
      <c r="IJU853" s="53"/>
      <c r="IJV853" s="53"/>
      <c r="IJW853" s="53"/>
      <c r="IJX853" s="53"/>
      <c r="IJY853" s="53"/>
      <c r="IJZ853" s="53"/>
      <c r="IKA853" s="53"/>
      <c r="IKB853" s="53"/>
      <c r="IKC853" s="53"/>
      <c r="IKD853" s="53"/>
      <c r="IKE853" s="53"/>
      <c r="IKF853" s="53"/>
      <c r="IKG853" s="53"/>
      <c r="IKH853" s="53"/>
      <c r="IKI853" s="53"/>
      <c r="IKJ853" s="53"/>
      <c r="IKK853" s="53"/>
      <c r="IKL853" s="53"/>
      <c r="IKM853" s="53"/>
      <c r="IKN853" s="53"/>
      <c r="IKO853" s="53"/>
      <c r="IKP853" s="53"/>
      <c r="IKQ853" s="53"/>
      <c r="IKR853" s="53"/>
      <c r="IKS853" s="53"/>
      <c r="IKT853" s="53"/>
      <c r="IKU853" s="53"/>
      <c r="IKV853" s="53"/>
      <c r="IKW853" s="53"/>
      <c r="IKX853" s="53"/>
      <c r="IKY853" s="53"/>
      <c r="IKZ853" s="53"/>
      <c r="ILA853" s="53"/>
      <c r="ILB853" s="53"/>
      <c r="ILC853" s="53"/>
      <c r="ILD853" s="53"/>
      <c r="ILE853" s="53"/>
      <c r="ILF853" s="53"/>
      <c r="ILG853" s="53"/>
      <c r="ILH853" s="53"/>
      <c r="ILI853" s="53"/>
      <c r="ILJ853" s="53"/>
      <c r="ILK853" s="53"/>
      <c r="ILL853" s="53"/>
      <c r="ILM853" s="53"/>
      <c r="ILN853" s="53"/>
      <c r="ILO853" s="53"/>
      <c r="ILP853" s="53"/>
      <c r="ILQ853" s="53"/>
      <c r="ILR853" s="53"/>
      <c r="ILS853" s="53"/>
      <c r="ILT853" s="53"/>
      <c r="ILU853" s="53"/>
      <c r="ILV853" s="53"/>
      <c r="ILW853" s="53"/>
      <c r="ILX853" s="53"/>
      <c r="ILY853" s="53"/>
      <c r="ILZ853" s="53"/>
      <c r="IMA853" s="53"/>
      <c r="IMB853" s="53"/>
      <c r="IMC853" s="53"/>
      <c r="IMD853" s="53"/>
      <c r="IME853" s="53"/>
      <c r="IMF853" s="53"/>
      <c r="IMG853" s="53"/>
      <c r="IMH853" s="53"/>
      <c r="IMI853" s="53"/>
      <c r="IMJ853" s="53"/>
      <c r="IMK853" s="53"/>
      <c r="IML853" s="53"/>
      <c r="IMM853" s="53"/>
      <c r="IMN853" s="53"/>
      <c r="IMO853" s="53"/>
      <c r="IMP853" s="53"/>
      <c r="IMQ853" s="53"/>
      <c r="IMR853" s="53"/>
      <c r="IMS853" s="53"/>
      <c r="IMT853" s="53"/>
      <c r="IMU853" s="53"/>
      <c r="IMV853" s="53"/>
      <c r="IMW853" s="53"/>
      <c r="IMX853" s="53"/>
      <c r="IMY853" s="53"/>
      <c r="IMZ853" s="53"/>
      <c r="INA853" s="53"/>
      <c r="INB853" s="53"/>
      <c r="INC853" s="53"/>
      <c r="IND853" s="53"/>
      <c r="INE853" s="53"/>
      <c r="INF853" s="53"/>
      <c r="ING853" s="53"/>
      <c r="INH853" s="53"/>
      <c r="INI853" s="53"/>
      <c r="INJ853" s="53"/>
      <c r="INK853" s="53"/>
      <c r="INL853" s="53"/>
      <c r="INM853" s="53"/>
      <c r="INN853" s="53"/>
      <c r="INO853" s="53"/>
      <c r="INP853" s="53"/>
      <c r="INQ853" s="53"/>
      <c r="INR853" s="53"/>
      <c r="INS853" s="53"/>
      <c r="INT853" s="53"/>
      <c r="INU853" s="53"/>
      <c r="INV853" s="53"/>
      <c r="INW853" s="53"/>
      <c r="INX853" s="53"/>
      <c r="INY853" s="53"/>
      <c r="INZ853" s="53"/>
      <c r="IOA853" s="53"/>
      <c r="IOB853" s="53"/>
      <c r="IOC853" s="53"/>
      <c r="IOD853" s="53"/>
      <c r="IOE853" s="53"/>
      <c r="IOF853" s="53"/>
      <c r="IOG853" s="53"/>
      <c r="IOH853" s="53"/>
      <c r="IOI853" s="53"/>
      <c r="IOJ853" s="53"/>
      <c r="IOK853" s="53"/>
      <c r="IOL853" s="53"/>
      <c r="IOM853" s="53"/>
      <c r="ION853" s="53"/>
      <c r="IOO853" s="53"/>
      <c r="IOP853" s="53"/>
      <c r="IOQ853" s="53"/>
      <c r="IOR853" s="53"/>
      <c r="IOS853" s="53"/>
      <c r="IOT853" s="53"/>
      <c r="IOU853" s="53"/>
      <c r="IOV853" s="53"/>
      <c r="IOW853" s="53"/>
      <c r="IOX853" s="53"/>
      <c r="IOY853" s="53"/>
      <c r="IOZ853" s="53"/>
      <c r="IPA853" s="53"/>
      <c r="IPB853" s="53"/>
      <c r="IPC853" s="53"/>
      <c r="IPD853" s="53"/>
      <c r="IPE853" s="53"/>
      <c r="IPF853" s="53"/>
      <c r="IPG853" s="53"/>
      <c r="IPH853" s="53"/>
      <c r="IPI853" s="53"/>
      <c r="IPJ853" s="53"/>
      <c r="IPK853" s="53"/>
      <c r="IPL853" s="53"/>
      <c r="IPM853" s="53"/>
      <c r="IPN853" s="53"/>
      <c r="IPO853" s="53"/>
      <c r="IPP853" s="53"/>
      <c r="IPQ853" s="53"/>
      <c r="IPR853" s="53"/>
      <c r="IPS853" s="53"/>
      <c r="IPT853" s="53"/>
      <c r="IPU853" s="53"/>
      <c r="IPV853" s="53"/>
      <c r="IPW853" s="53"/>
      <c r="IPX853" s="53"/>
      <c r="IPY853" s="53"/>
      <c r="IPZ853" s="53"/>
      <c r="IQA853" s="53"/>
      <c r="IQB853" s="53"/>
      <c r="IQC853" s="53"/>
      <c r="IQD853" s="53"/>
      <c r="IQE853" s="53"/>
      <c r="IQF853" s="53"/>
      <c r="IQG853" s="53"/>
      <c r="IQH853" s="53"/>
      <c r="IQI853" s="53"/>
      <c r="IQJ853" s="53"/>
      <c r="IQK853" s="53"/>
      <c r="IQL853" s="53"/>
      <c r="IQM853" s="53"/>
      <c r="IQN853" s="53"/>
      <c r="IQO853" s="53"/>
      <c r="IQP853" s="53"/>
      <c r="IQQ853" s="53"/>
      <c r="IQR853" s="53"/>
      <c r="IQS853" s="53"/>
      <c r="IQT853" s="53"/>
      <c r="IQU853" s="53"/>
      <c r="IQV853" s="53"/>
      <c r="IQW853" s="53"/>
      <c r="IQX853" s="53"/>
      <c r="IQY853" s="53"/>
      <c r="IQZ853" s="53"/>
      <c r="IRA853" s="53"/>
      <c r="IRB853" s="53"/>
      <c r="IRC853" s="53"/>
      <c r="IRD853" s="53"/>
      <c r="IRE853" s="53"/>
      <c r="IRF853" s="53"/>
      <c r="IRG853" s="53"/>
      <c r="IRH853" s="53"/>
      <c r="IRI853" s="53"/>
      <c r="IRJ853" s="53"/>
      <c r="IRK853" s="53"/>
      <c r="IRL853" s="53"/>
      <c r="IRM853" s="53"/>
      <c r="IRN853" s="53"/>
      <c r="IRO853" s="53"/>
      <c r="IRP853" s="53"/>
      <c r="IRQ853" s="53"/>
      <c r="IRR853" s="53"/>
      <c r="IRS853" s="53"/>
      <c r="IRT853" s="53"/>
      <c r="IRU853" s="53"/>
      <c r="IRV853" s="53"/>
      <c r="IRW853" s="53"/>
      <c r="IRX853" s="53"/>
      <c r="IRY853" s="53"/>
      <c r="IRZ853" s="53"/>
      <c r="ISA853" s="53"/>
      <c r="ISB853" s="53"/>
      <c r="ISC853" s="53"/>
      <c r="ISD853" s="53"/>
      <c r="ISE853" s="53"/>
      <c r="ISF853" s="53"/>
      <c r="ISG853" s="53"/>
      <c r="ISH853" s="53"/>
      <c r="ISI853" s="53"/>
      <c r="ISJ853" s="53"/>
      <c r="ISK853" s="53"/>
      <c r="ISL853" s="53"/>
      <c r="ISM853" s="53"/>
      <c r="ISN853" s="53"/>
      <c r="ISO853" s="53"/>
      <c r="ISP853" s="53"/>
      <c r="ISQ853" s="53"/>
      <c r="ISR853" s="53"/>
      <c r="ISS853" s="53"/>
      <c r="IST853" s="53"/>
      <c r="ISU853" s="53"/>
      <c r="ISV853" s="53"/>
      <c r="ISW853" s="53"/>
      <c r="ISX853" s="53"/>
      <c r="ISY853" s="53"/>
      <c r="ISZ853" s="53"/>
      <c r="ITA853" s="53"/>
      <c r="ITB853" s="53"/>
      <c r="ITC853" s="53"/>
      <c r="ITD853" s="53"/>
      <c r="ITE853" s="53"/>
      <c r="ITF853" s="53"/>
      <c r="ITG853" s="53"/>
      <c r="ITH853" s="53"/>
      <c r="ITI853" s="53"/>
      <c r="ITJ853" s="53"/>
      <c r="ITK853" s="53"/>
      <c r="ITL853" s="53"/>
      <c r="ITM853" s="53"/>
      <c r="ITN853" s="53"/>
      <c r="ITO853" s="53"/>
      <c r="ITP853" s="53"/>
      <c r="ITQ853" s="53"/>
      <c r="ITR853" s="53"/>
      <c r="ITS853" s="53"/>
      <c r="ITT853" s="53"/>
      <c r="ITU853" s="53"/>
      <c r="ITV853" s="53"/>
      <c r="ITW853" s="53"/>
      <c r="ITX853" s="53"/>
      <c r="ITY853" s="53"/>
      <c r="ITZ853" s="53"/>
      <c r="IUA853" s="53"/>
      <c r="IUB853" s="53"/>
      <c r="IUC853" s="53"/>
      <c r="IUD853" s="53"/>
      <c r="IUE853" s="53"/>
      <c r="IUF853" s="53"/>
      <c r="IUG853" s="53"/>
      <c r="IUH853" s="53"/>
      <c r="IUI853" s="53"/>
      <c r="IUJ853" s="53"/>
      <c r="IUK853" s="53"/>
      <c r="IUL853" s="53"/>
      <c r="IUM853" s="53"/>
      <c r="IUN853" s="53"/>
      <c r="IUO853" s="53"/>
      <c r="IUP853" s="53"/>
      <c r="IUQ853" s="53"/>
      <c r="IUR853" s="53"/>
      <c r="IUS853" s="53"/>
      <c r="IUT853" s="53"/>
      <c r="IUU853" s="53"/>
      <c r="IUV853" s="53"/>
      <c r="IUW853" s="53"/>
      <c r="IUX853" s="53"/>
      <c r="IUY853" s="53"/>
      <c r="IUZ853" s="53"/>
      <c r="IVA853" s="53"/>
      <c r="IVB853" s="53"/>
      <c r="IVC853" s="53"/>
      <c r="IVD853" s="53"/>
      <c r="IVE853" s="53"/>
      <c r="IVF853" s="53"/>
      <c r="IVG853" s="53"/>
      <c r="IVH853" s="53"/>
      <c r="IVI853" s="53"/>
      <c r="IVJ853" s="53"/>
      <c r="IVK853" s="53"/>
      <c r="IVL853" s="53"/>
      <c r="IVM853" s="53"/>
      <c r="IVN853" s="53"/>
      <c r="IVO853" s="53"/>
      <c r="IVP853" s="53"/>
      <c r="IVQ853" s="53"/>
      <c r="IVR853" s="53"/>
      <c r="IVS853" s="53"/>
      <c r="IVT853" s="53"/>
      <c r="IVU853" s="53"/>
      <c r="IVV853" s="53"/>
      <c r="IVW853" s="53"/>
      <c r="IVX853" s="53"/>
      <c r="IVY853" s="53"/>
      <c r="IVZ853" s="53"/>
      <c r="IWA853" s="53"/>
      <c r="IWB853" s="53"/>
      <c r="IWC853" s="53"/>
      <c r="IWD853" s="53"/>
      <c r="IWE853" s="53"/>
      <c r="IWF853" s="53"/>
      <c r="IWG853" s="53"/>
      <c r="IWH853" s="53"/>
      <c r="IWI853" s="53"/>
      <c r="IWJ853" s="53"/>
      <c r="IWK853" s="53"/>
      <c r="IWL853" s="53"/>
      <c r="IWM853" s="53"/>
      <c r="IWN853" s="53"/>
      <c r="IWO853" s="53"/>
      <c r="IWP853" s="53"/>
      <c r="IWQ853" s="53"/>
      <c r="IWR853" s="53"/>
      <c r="IWS853" s="53"/>
      <c r="IWT853" s="53"/>
      <c r="IWU853" s="53"/>
      <c r="IWV853" s="53"/>
      <c r="IWW853" s="53"/>
      <c r="IWX853" s="53"/>
      <c r="IWY853" s="53"/>
      <c r="IWZ853" s="53"/>
      <c r="IXA853" s="53"/>
      <c r="IXB853" s="53"/>
      <c r="IXC853" s="53"/>
      <c r="IXD853" s="53"/>
      <c r="IXE853" s="53"/>
      <c r="IXF853" s="53"/>
      <c r="IXG853" s="53"/>
      <c r="IXH853" s="53"/>
      <c r="IXI853" s="53"/>
      <c r="IXJ853" s="53"/>
      <c r="IXK853" s="53"/>
      <c r="IXL853" s="53"/>
      <c r="IXM853" s="53"/>
      <c r="IXN853" s="53"/>
      <c r="IXO853" s="53"/>
      <c r="IXP853" s="53"/>
      <c r="IXQ853" s="53"/>
      <c r="IXR853" s="53"/>
      <c r="IXS853" s="53"/>
      <c r="IXT853" s="53"/>
      <c r="IXU853" s="53"/>
      <c r="IXV853" s="53"/>
      <c r="IXW853" s="53"/>
      <c r="IXX853" s="53"/>
      <c r="IXY853" s="53"/>
      <c r="IXZ853" s="53"/>
      <c r="IYA853" s="53"/>
      <c r="IYB853" s="53"/>
      <c r="IYC853" s="53"/>
      <c r="IYD853" s="53"/>
      <c r="IYE853" s="53"/>
      <c r="IYF853" s="53"/>
      <c r="IYG853" s="53"/>
      <c r="IYH853" s="53"/>
      <c r="IYI853" s="53"/>
      <c r="IYJ853" s="53"/>
      <c r="IYK853" s="53"/>
      <c r="IYL853" s="53"/>
      <c r="IYM853" s="53"/>
      <c r="IYN853" s="53"/>
      <c r="IYO853" s="53"/>
      <c r="IYP853" s="53"/>
      <c r="IYQ853" s="53"/>
      <c r="IYR853" s="53"/>
      <c r="IYS853" s="53"/>
      <c r="IYT853" s="53"/>
      <c r="IYU853" s="53"/>
      <c r="IYV853" s="53"/>
      <c r="IYW853" s="53"/>
      <c r="IYX853" s="53"/>
      <c r="IYY853" s="53"/>
      <c r="IYZ853" s="53"/>
      <c r="IZA853" s="53"/>
      <c r="IZB853" s="53"/>
      <c r="IZC853" s="53"/>
      <c r="IZD853" s="53"/>
      <c r="IZE853" s="53"/>
      <c r="IZF853" s="53"/>
      <c r="IZG853" s="53"/>
      <c r="IZH853" s="53"/>
      <c r="IZI853" s="53"/>
      <c r="IZJ853" s="53"/>
      <c r="IZK853" s="53"/>
      <c r="IZL853" s="53"/>
      <c r="IZM853" s="53"/>
      <c r="IZN853" s="53"/>
      <c r="IZO853" s="53"/>
      <c r="IZP853" s="53"/>
      <c r="IZQ853" s="53"/>
      <c r="IZR853" s="53"/>
      <c r="IZS853" s="53"/>
      <c r="IZT853" s="53"/>
      <c r="IZU853" s="53"/>
      <c r="IZV853" s="53"/>
      <c r="IZW853" s="53"/>
      <c r="IZX853" s="53"/>
      <c r="IZY853" s="53"/>
      <c r="IZZ853" s="53"/>
      <c r="JAA853" s="53"/>
      <c r="JAB853" s="53"/>
      <c r="JAC853" s="53"/>
      <c r="JAD853" s="53"/>
      <c r="JAE853" s="53"/>
      <c r="JAF853" s="53"/>
      <c r="JAG853" s="53"/>
      <c r="JAH853" s="53"/>
      <c r="JAI853" s="53"/>
      <c r="JAJ853" s="53"/>
      <c r="JAK853" s="53"/>
      <c r="JAL853" s="53"/>
      <c r="JAM853" s="53"/>
      <c r="JAN853" s="53"/>
      <c r="JAO853" s="53"/>
      <c r="JAP853" s="53"/>
      <c r="JAQ853" s="53"/>
      <c r="JAR853" s="53"/>
      <c r="JAS853" s="53"/>
      <c r="JAT853" s="53"/>
      <c r="JAU853" s="53"/>
      <c r="JAV853" s="53"/>
      <c r="JAW853" s="53"/>
      <c r="JAX853" s="53"/>
      <c r="JAY853" s="53"/>
      <c r="JAZ853" s="53"/>
      <c r="JBA853" s="53"/>
      <c r="JBB853" s="53"/>
      <c r="JBC853" s="53"/>
      <c r="JBD853" s="53"/>
      <c r="JBE853" s="53"/>
      <c r="JBF853" s="53"/>
      <c r="JBG853" s="53"/>
      <c r="JBH853" s="53"/>
      <c r="JBI853" s="53"/>
      <c r="JBJ853" s="53"/>
      <c r="JBK853" s="53"/>
      <c r="JBL853" s="53"/>
      <c r="JBM853" s="53"/>
      <c r="JBN853" s="53"/>
      <c r="JBO853" s="53"/>
      <c r="JBP853" s="53"/>
      <c r="JBQ853" s="53"/>
      <c r="JBR853" s="53"/>
      <c r="JBS853" s="53"/>
      <c r="JBT853" s="53"/>
      <c r="JBU853" s="53"/>
      <c r="JBV853" s="53"/>
      <c r="JBW853" s="53"/>
      <c r="JBX853" s="53"/>
      <c r="JBY853" s="53"/>
      <c r="JBZ853" s="53"/>
      <c r="JCA853" s="53"/>
      <c r="JCB853" s="53"/>
      <c r="JCC853" s="53"/>
      <c r="JCD853" s="53"/>
      <c r="JCE853" s="53"/>
      <c r="JCF853" s="53"/>
      <c r="JCG853" s="53"/>
      <c r="JCH853" s="53"/>
      <c r="JCI853" s="53"/>
      <c r="JCJ853" s="53"/>
      <c r="JCK853" s="53"/>
      <c r="JCL853" s="53"/>
      <c r="JCM853" s="53"/>
      <c r="JCN853" s="53"/>
      <c r="JCO853" s="53"/>
      <c r="JCP853" s="53"/>
      <c r="JCQ853" s="53"/>
      <c r="JCR853" s="53"/>
      <c r="JCS853" s="53"/>
      <c r="JCT853" s="53"/>
      <c r="JCU853" s="53"/>
      <c r="JCV853" s="53"/>
      <c r="JCW853" s="53"/>
      <c r="JCX853" s="53"/>
      <c r="JCY853" s="53"/>
      <c r="JCZ853" s="53"/>
      <c r="JDA853" s="53"/>
      <c r="JDB853" s="53"/>
      <c r="JDC853" s="53"/>
      <c r="JDD853" s="53"/>
      <c r="JDE853" s="53"/>
      <c r="JDF853" s="53"/>
      <c r="JDG853" s="53"/>
      <c r="JDH853" s="53"/>
      <c r="JDI853" s="53"/>
      <c r="JDJ853" s="53"/>
      <c r="JDK853" s="53"/>
      <c r="JDL853" s="53"/>
      <c r="JDM853" s="53"/>
      <c r="JDN853" s="53"/>
      <c r="JDO853" s="53"/>
      <c r="JDP853" s="53"/>
      <c r="JDQ853" s="53"/>
      <c r="JDR853" s="53"/>
      <c r="JDS853" s="53"/>
      <c r="JDT853" s="53"/>
      <c r="JDU853" s="53"/>
      <c r="JDV853" s="53"/>
      <c r="JDW853" s="53"/>
      <c r="JDX853" s="53"/>
      <c r="JDY853" s="53"/>
      <c r="JDZ853" s="53"/>
      <c r="JEA853" s="53"/>
      <c r="JEB853" s="53"/>
      <c r="JEC853" s="53"/>
      <c r="JED853" s="53"/>
      <c r="JEE853" s="53"/>
      <c r="JEF853" s="53"/>
      <c r="JEG853" s="53"/>
      <c r="JEH853" s="53"/>
      <c r="JEI853" s="53"/>
      <c r="JEJ853" s="53"/>
      <c r="JEK853" s="53"/>
      <c r="JEL853" s="53"/>
      <c r="JEM853" s="53"/>
      <c r="JEN853" s="53"/>
      <c r="JEO853" s="53"/>
      <c r="JEP853" s="53"/>
      <c r="JEQ853" s="53"/>
      <c r="JER853" s="53"/>
      <c r="JES853" s="53"/>
      <c r="JET853" s="53"/>
      <c r="JEU853" s="53"/>
      <c r="JEV853" s="53"/>
      <c r="JEW853" s="53"/>
      <c r="JEX853" s="53"/>
      <c r="JEY853" s="53"/>
      <c r="JEZ853" s="53"/>
      <c r="JFA853" s="53"/>
      <c r="JFB853" s="53"/>
      <c r="JFC853" s="53"/>
      <c r="JFD853" s="53"/>
      <c r="JFE853" s="53"/>
      <c r="JFF853" s="53"/>
      <c r="JFG853" s="53"/>
      <c r="JFH853" s="53"/>
      <c r="JFI853" s="53"/>
      <c r="JFJ853" s="53"/>
      <c r="JFK853" s="53"/>
      <c r="JFL853" s="53"/>
      <c r="JFM853" s="53"/>
      <c r="JFN853" s="53"/>
      <c r="JFO853" s="53"/>
      <c r="JFP853" s="53"/>
      <c r="JFQ853" s="53"/>
      <c r="JFR853" s="53"/>
      <c r="JFS853" s="53"/>
      <c r="JFT853" s="53"/>
      <c r="JFU853" s="53"/>
      <c r="JFV853" s="53"/>
      <c r="JFW853" s="53"/>
      <c r="JFX853" s="53"/>
      <c r="JFY853" s="53"/>
      <c r="JFZ853" s="53"/>
      <c r="JGA853" s="53"/>
      <c r="JGB853" s="53"/>
      <c r="JGC853" s="53"/>
      <c r="JGD853" s="53"/>
      <c r="JGE853" s="53"/>
      <c r="JGF853" s="53"/>
      <c r="JGG853" s="53"/>
      <c r="JGH853" s="53"/>
      <c r="JGI853" s="53"/>
      <c r="JGJ853" s="53"/>
      <c r="JGK853" s="53"/>
      <c r="JGL853" s="53"/>
      <c r="JGM853" s="53"/>
      <c r="JGN853" s="53"/>
      <c r="JGO853" s="53"/>
      <c r="JGP853" s="53"/>
      <c r="JGQ853" s="53"/>
      <c r="JGR853" s="53"/>
      <c r="JGS853" s="53"/>
      <c r="JGT853" s="53"/>
      <c r="JGU853" s="53"/>
      <c r="JGV853" s="53"/>
      <c r="JGW853" s="53"/>
      <c r="JGX853" s="53"/>
      <c r="JGY853" s="53"/>
      <c r="JGZ853" s="53"/>
      <c r="JHA853" s="53"/>
      <c r="JHB853" s="53"/>
      <c r="JHC853" s="53"/>
      <c r="JHD853" s="53"/>
      <c r="JHE853" s="53"/>
      <c r="JHF853" s="53"/>
      <c r="JHG853" s="53"/>
      <c r="JHH853" s="53"/>
      <c r="JHI853" s="53"/>
      <c r="JHJ853" s="53"/>
      <c r="JHK853" s="53"/>
      <c r="JHL853" s="53"/>
      <c r="JHM853" s="53"/>
      <c r="JHN853" s="53"/>
      <c r="JHO853" s="53"/>
      <c r="JHP853" s="53"/>
      <c r="JHQ853" s="53"/>
      <c r="JHR853" s="53"/>
      <c r="JHS853" s="53"/>
      <c r="JHT853" s="53"/>
      <c r="JHU853" s="53"/>
      <c r="JHV853" s="53"/>
      <c r="JHW853" s="53"/>
      <c r="JHX853" s="53"/>
      <c r="JHY853" s="53"/>
      <c r="JHZ853" s="53"/>
      <c r="JIA853" s="53"/>
      <c r="JIB853" s="53"/>
      <c r="JIC853" s="53"/>
      <c r="JID853" s="53"/>
      <c r="JIE853" s="53"/>
      <c r="JIF853" s="53"/>
      <c r="JIG853" s="53"/>
      <c r="JIH853" s="53"/>
      <c r="JII853" s="53"/>
      <c r="JIJ853" s="53"/>
      <c r="JIK853" s="53"/>
      <c r="JIL853" s="53"/>
      <c r="JIM853" s="53"/>
      <c r="JIN853" s="53"/>
      <c r="JIO853" s="53"/>
      <c r="JIP853" s="53"/>
      <c r="JIQ853" s="53"/>
      <c r="JIR853" s="53"/>
      <c r="JIS853" s="53"/>
      <c r="JIT853" s="53"/>
      <c r="JIU853" s="53"/>
      <c r="JIV853" s="53"/>
      <c r="JIW853" s="53"/>
      <c r="JIX853" s="53"/>
      <c r="JIY853" s="53"/>
      <c r="JIZ853" s="53"/>
      <c r="JJA853" s="53"/>
      <c r="JJB853" s="53"/>
      <c r="JJC853" s="53"/>
      <c r="JJD853" s="53"/>
      <c r="JJE853" s="53"/>
      <c r="JJF853" s="53"/>
      <c r="JJG853" s="53"/>
      <c r="JJH853" s="53"/>
      <c r="JJI853" s="53"/>
      <c r="JJJ853" s="53"/>
      <c r="JJK853" s="53"/>
      <c r="JJL853" s="53"/>
      <c r="JJM853" s="53"/>
      <c r="JJN853" s="53"/>
      <c r="JJO853" s="53"/>
      <c r="JJP853" s="53"/>
      <c r="JJQ853" s="53"/>
      <c r="JJR853" s="53"/>
      <c r="JJS853" s="53"/>
      <c r="JJT853" s="53"/>
      <c r="JJU853" s="53"/>
      <c r="JJV853" s="53"/>
      <c r="JJW853" s="53"/>
      <c r="JJX853" s="53"/>
      <c r="JJY853" s="53"/>
      <c r="JJZ853" s="53"/>
      <c r="JKA853" s="53"/>
      <c r="JKB853" s="53"/>
      <c r="JKC853" s="53"/>
      <c r="JKD853" s="53"/>
      <c r="JKE853" s="53"/>
      <c r="JKF853" s="53"/>
      <c r="JKG853" s="53"/>
      <c r="JKH853" s="53"/>
      <c r="JKI853" s="53"/>
      <c r="JKJ853" s="53"/>
      <c r="JKK853" s="53"/>
      <c r="JKL853" s="53"/>
      <c r="JKM853" s="53"/>
      <c r="JKN853" s="53"/>
      <c r="JKO853" s="53"/>
      <c r="JKP853" s="53"/>
      <c r="JKQ853" s="53"/>
      <c r="JKR853" s="53"/>
      <c r="JKS853" s="53"/>
      <c r="JKT853" s="53"/>
      <c r="JKU853" s="53"/>
      <c r="JKV853" s="53"/>
      <c r="JKW853" s="53"/>
      <c r="JKX853" s="53"/>
      <c r="JKY853" s="53"/>
      <c r="JKZ853" s="53"/>
      <c r="JLA853" s="53"/>
      <c r="JLB853" s="53"/>
      <c r="JLC853" s="53"/>
      <c r="JLD853" s="53"/>
      <c r="JLE853" s="53"/>
      <c r="JLF853" s="53"/>
      <c r="JLG853" s="53"/>
      <c r="JLH853" s="53"/>
      <c r="JLI853" s="53"/>
      <c r="JLJ853" s="53"/>
      <c r="JLK853" s="53"/>
      <c r="JLL853" s="53"/>
      <c r="JLM853" s="53"/>
      <c r="JLN853" s="53"/>
      <c r="JLO853" s="53"/>
      <c r="JLP853" s="53"/>
      <c r="JLQ853" s="53"/>
      <c r="JLR853" s="53"/>
      <c r="JLS853" s="53"/>
      <c r="JLT853" s="53"/>
      <c r="JLU853" s="53"/>
      <c r="JLV853" s="53"/>
      <c r="JLW853" s="53"/>
      <c r="JLX853" s="53"/>
      <c r="JLY853" s="53"/>
      <c r="JLZ853" s="53"/>
      <c r="JMA853" s="53"/>
      <c r="JMB853" s="53"/>
      <c r="JMC853" s="53"/>
      <c r="JMD853" s="53"/>
      <c r="JME853" s="53"/>
      <c r="JMF853" s="53"/>
      <c r="JMG853" s="53"/>
      <c r="JMH853" s="53"/>
      <c r="JMI853" s="53"/>
      <c r="JMJ853" s="53"/>
      <c r="JMK853" s="53"/>
      <c r="JML853" s="53"/>
      <c r="JMM853" s="53"/>
      <c r="JMN853" s="53"/>
      <c r="JMO853" s="53"/>
      <c r="JMP853" s="53"/>
      <c r="JMQ853" s="53"/>
      <c r="JMR853" s="53"/>
      <c r="JMS853" s="53"/>
      <c r="JMT853" s="53"/>
      <c r="JMU853" s="53"/>
      <c r="JMV853" s="53"/>
      <c r="JMW853" s="53"/>
      <c r="JMX853" s="53"/>
      <c r="JMY853" s="53"/>
      <c r="JMZ853" s="53"/>
      <c r="JNA853" s="53"/>
      <c r="JNB853" s="53"/>
      <c r="JNC853" s="53"/>
      <c r="JND853" s="53"/>
      <c r="JNE853" s="53"/>
      <c r="JNF853" s="53"/>
      <c r="JNG853" s="53"/>
      <c r="JNH853" s="53"/>
      <c r="JNI853" s="53"/>
      <c r="JNJ853" s="53"/>
      <c r="JNK853" s="53"/>
      <c r="JNL853" s="53"/>
      <c r="JNM853" s="53"/>
      <c r="JNN853" s="53"/>
      <c r="JNO853" s="53"/>
      <c r="JNP853" s="53"/>
      <c r="JNQ853" s="53"/>
      <c r="JNR853" s="53"/>
      <c r="JNS853" s="53"/>
      <c r="JNT853" s="53"/>
      <c r="JNU853" s="53"/>
      <c r="JNV853" s="53"/>
      <c r="JNW853" s="53"/>
      <c r="JNX853" s="53"/>
      <c r="JNY853" s="53"/>
      <c r="JNZ853" s="53"/>
      <c r="JOA853" s="53"/>
      <c r="JOB853" s="53"/>
      <c r="JOC853" s="53"/>
      <c r="JOD853" s="53"/>
      <c r="JOE853" s="53"/>
      <c r="JOF853" s="53"/>
      <c r="JOG853" s="53"/>
      <c r="JOH853" s="53"/>
      <c r="JOI853" s="53"/>
      <c r="JOJ853" s="53"/>
      <c r="JOK853" s="53"/>
      <c r="JOL853" s="53"/>
      <c r="JOM853" s="53"/>
      <c r="JON853" s="53"/>
      <c r="JOO853" s="53"/>
      <c r="JOP853" s="53"/>
      <c r="JOQ853" s="53"/>
      <c r="JOR853" s="53"/>
      <c r="JOS853" s="53"/>
      <c r="JOT853" s="53"/>
      <c r="JOU853" s="53"/>
      <c r="JOV853" s="53"/>
      <c r="JOW853" s="53"/>
      <c r="JOX853" s="53"/>
      <c r="JOY853" s="53"/>
      <c r="JOZ853" s="53"/>
      <c r="JPA853" s="53"/>
      <c r="JPB853" s="53"/>
      <c r="JPC853" s="53"/>
      <c r="JPD853" s="53"/>
      <c r="JPE853" s="53"/>
      <c r="JPF853" s="53"/>
      <c r="JPG853" s="53"/>
      <c r="JPH853" s="53"/>
      <c r="JPI853" s="53"/>
      <c r="JPJ853" s="53"/>
      <c r="JPK853" s="53"/>
      <c r="JPL853" s="53"/>
      <c r="JPM853" s="53"/>
      <c r="JPN853" s="53"/>
      <c r="JPO853" s="53"/>
      <c r="JPP853" s="53"/>
      <c r="JPQ853" s="53"/>
      <c r="JPR853" s="53"/>
      <c r="JPS853" s="53"/>
      <c r="JPT853" s="53"/>
      <c r="JPU853" s="53"/>
      <c r="JPV853" s="53"/>
      <c r="JPW853" s="53"/>
      <c r="JPX853" s="53"/>
      <c r="JPY853" s="53"/>
      <c r="JPZ853" s="53"/>
      <c r="JQA853" s="53"/>
      <c r="JQB853" s="53"/>
      <c r="JQC853" s="53"/>
      <c r="JQD853" s="53"/>
      <c r="JQE853" s="53"/>
      <c r="JQF853" s="53"/>
      <c r="JQG853" s="53"/>
      <c r="JQH853" s="53"/>
      <c r="JQI853" s="53"/>
      <c r="JQJ853" s="53"/>
      <c r="JQK853" s="53"/>
      <c r="JQL853" s="53"/>
      <c r="JQM853" s="53"/>
      <c r="JQN853" s="53"/>
      <c r="JQO853" s="53"/>
      <c r="JQP853" s="53"/>
      <c r="JQQ853" s="53"/>
      <c r="JQR853" s="53"/>
      <c r="JQS853" s="53"/>
      <c r="JQT853" s="53"/>
      <c r="JQU853" s="53"/>
      <c r="JQV853" s="53"/>
      <c r="JQW853" s="53"/>
      <c r="JQX853" s="53"/>
      <c r="JQY853" s="53"/>
      <c r="JQZ853" s="53"/>
      <c r="JRA853" s="53"/>
      <c r="JRB853" s="53"/>
      <c r="JRC853" s="53"/>
      <c r="JRD853" s="53"/>
      <c r="JRE853" s="53"/>
      <c r="JRF853" s="53"/>
      <c r="JRG853" s="53"/>
      <c r="JRH853" s="53"/>
      <c r="JRI853" s="53"/>
      <c r="JRJ853" s="53"/>
      <c r="JRK853" s="53"/>
      <c r="JRL853" s="53"/>
      <c r="JRM853" s="53"/>
      <c r="JRN853" s="53"/>
      <c r="JRO853" s="53"/>
      <c r="JRP853" s="53"/>
      <c r="JRQ853" s="53"/>
      <c r="JRR853" s="53"/>
      <c r="JRS853" s="53"/>
      <c r="JRT853" s="53"/>
      <c r="JRU853" s="53"/>
      <c r="JRV853" s="53"/>
      <c r="JRW853" s="53"/>
      <c r="JRX853" s="53"/>
      <c r="JRY853" s="53"/>
      <c r="JRZ853" s="53"/>
      <c r="JSA853" s="53"/>
      <c r="JSB853" s="53"/>
      <c r="JSC853" s="53"/>
      <c r="JSD853" s="53"/>
      <c r="JSE853" s="53"/>
      <c r="JSF853" s="53"/>
      <c r="JSG853" s="53"/>
      <c r="JSH853" s="53"/>
      <c r="JSI853" s="53"/>
      <c r="JSJ853" s="53"/>
      <c r="JSK853" s="53"/>
      <c r="JSL853" s="53"/>
      <c r="JSM853" s="53"/>
      <c r="JSN853" s="53"/>
      <c r="JSO853" s="53"/>
      <c r="JSP853" s="53"/>
      <c r="JSQ853" s="53"/>
      <c r="JSR853" s="53"/>
      <c r="JSS853" s="53"/>
      <c r="JST853" s="53"/>
      <c r="JSU853" s="53"/>
      <c r="JSV853" s="53"/>
      <c r="JSW853" s="53"/>
      <c r="JSX853" s="53"/>
      <c r="JSY853" s="53"/>
      <c r="JSZ853" s="53"/>
      <c r="JTA853" s="53"/>
      <c r="JTB853" s="53"/>
      <c r="JTC853" s="53"/>
      <c r="JTD853" s="53"/>
      <c r="JTE853" s="53"/>
      <c r="JTF853" s="53"/>
      <c r="JTG853" s="53"/>
      <c r="JTH853" s="53"/>
      <c r="JTI853" s="53"/>
      <c r="JTJ853" s="53"/>
      <c r="JTK853" s="53"/>
      <c r="JTL853" s="53"/>
      <c r="JTM853" s="53"/>
      <c r="JTN853" s="53"/>
      <c r="JTO853" s="53"/>
      <c r="JTP853" s="53"/>
      <c r="JTQ853" s="53"/>
      <c r="JTR853" s="53"/>
      <c r="JTS853" s="53"/>
      <c r="JTT853" s="53"/>
      <c r="JTU853" s="53"/>
      <c r="JTV853" s="53"/>
      <c r="JTW853" s="53"/>
      <c r="JTX853" s="53"/>
      <c r="JTY853" s="53"/>
      <c r="JTZ853" s="53"/>
      <c r="JUA853" s="53"/>
      <c r="JUB853" s="53"/>
      <c r="JUC853" s="53"/>
      <c r="JUD853" s="53"/>
      <c r="JUE853" s="53"/>
      <c r="JUF853" s="53"/>
      <c r="JUG853" s="53"/>
      <c r="JUH853" s="53"/>
      <c r="JUI853" s="53"/>
      <c r="JUJ853" s="53"/>
      <c r="JUK853" s="53"/>
      <c r="JUL853" s="53"/>
      <c r="JUM853" s="53"/>
      <c r="JUN853" s="53"/>
      <c r="JUO853" s="53"/>
      <c r="JUP853" s="53"/>
      <c r="JUQ853" s="53"/>
      <c r="JUR853" s="53"/>
      <c r="JUS853" s="53"/>
      <c r="JUT853" s="53"/>
      <c r="JUU853" s="53"/>
      <c r="JUV853" s="53"/>
      <c r="JUW853" s="53"/>
      <c r="JUX853" s="53"/>
      <c r="JUY853" s="53"/>
      <c r="JUZ853" s="53"/>
      <c r="JVA853" s="53"/>
      <c r="JVB853" s="53"/>
      <c r="JVC853" s="53"/>
      <c r="JVD853" s="53"/>
      <c r="JVE853" s="53"/>
      <c r="JVF853" s="53"/>
      <c r="JVG853" s="53"/>
      <c r="JVH853" s="53"/>
      <c r="JVI853" s="53"/>
      <c r="JVJ853" s="53"/>
      <c r="JVK853" s="53"/>
      <c r="JVL853" s="53"/>
      <c r="JVM853" s="53"/>
      <c r="JVN853" s="53"/>
      <c r="JVO853" s="53"/>
      <c r="JVP853" s="53"/>
      <c r="JVQ853" s="53"/>
      <c r="JVR853" s="53"/>
      <c r="JVS853" s="53"/>
      <c r="JVT853" s="53"/>
      <c r="JVU853" s="53"/>
      <c r="JVV853" s="53"/>
      <c r="JVW853" s="53"/>
      <c r="JVX853" s="53"/>
      <c r="JVY853" s="53"/>
      <c r="JVZ853" s="53"/>
      <c r="JWA853" s="53"/>
      <c r="JWB853" s="53"/>
      <c r="JWC853" s="53"/>
      <c r="JWD853" s="53"/>
      <c r="JWE853" s="53"/>
      <c r="JWF853" s="53"/>
      <c r="JWG853" s="53"/>
      <c r="JWH853" s="53"/>
      <c r="JWI853" s="53"/>
      <c r="JWJ853" s="53"/>
      <c r="JWK853" s="53"/>
      <c r="JWL853" s="53"/>
      <c r="JWM853" s="53"/>
      <c r="JWN853" s="53"/>
      <c r="JWO853" s="53"/>
      <c r="JWP853" s="53"/>
      <c r="JWQ853" s="53"/>
      <c r="JWR853" s="53"/>
      <c r="JWS853" s="53"/>
      <c r="JWT853" s="53"/>
      <c r="JWU853" s="53"/>
      <c r="JWV853" s="53"/>
      <c r="JWW853" s="53"/>
      <c r="JWX853" s="53"/>
      <c r="JWY853" s="53"/>
      <c r="JWZ853" s="53"/>
      <c r="JXA853" s="53"/>
      <c r="JXB853" s="53"/>
      <c r="JXC853" s="53"/>
      <c r="JXD853" s="53"/>
      <c r="JXE853" s="53"/>
      <c r="JXF853" s="53"/>
      <c r="JXG853" s="53"/>
      <c r="JXH853" s="53"/>
      <c r="JXI853" s="53"/>
      <c r="JXJ853" s="53"/>
      <c r="JXK853" s="53"/>
      <c r="JXL853" s="53"/>
      <c r="JXM853" s="53"/>
      <c r="JXN853" s="53"/>
      <c r="JXO853" s="53"/>
      <c r="JXP853" s="53"/>
      <c r="JXQ853" s="53"/>
      <c r="JXR853" s="53"/>
      <c r="JXS853" s="53"/>
      <c r="JXT853" s="53"/>
      <c r="JXU853" s="53"/>
      <c r="JXV853" s="53"/>
      <c r="JXW853" s="53"/>
      <c r="JXX853" s="53"/>
      <c r="JXY853" s="53"/>
      <c r="JXZ853" s="53"/>
      <c r="JYA853" s="53"/>
      <c r="JYB853" s="53"/>
      <c r="JYC853" s="53"/>
      <c r="JYD853" s="53"/>
      <c r="JYE853" s="53"/>
      <c r="JYF853" s="53"/>
      <c r="JYG853" s="53"/>
      <c r="JYH853" s="53"/>
      <c r="JYI853" s="53"/>
      <c r="JYJ853" s="53"/>
      <c r="JYK853" s="53"/>
      <c r="JYL853" s="53"/>
      <c r="JYM853" s="53"/>
      <c r="JYN853" s="53"/>
      <c r="JYO853" s="53"/>
      <c r="JYP853" s="53"/>
      <c r="JYQ853" s="53"/>
      <c r="JYR853" s="53"/>
      <c r="JYS853" s="53"/>
      <c r="JYT853" s="53"/>
      <c r="JYU853" s="53"/>
      <c r="JYV853" s="53"/>
      <c r="JYW853" s="53"/>
      <c r="JYX853" s="53"/>
      <c r="JYY853" s="53"/>
      <c r="JYZ853" s="53"/>
      <c r="JZA853" s="53"/>
      <c r="JZB853" s="53"/>
      <c r="JZC853" s="53"/>
      <c r="JZD853" s="53"/>
      <c r="JZE853" s="53"/>
      <c r="JZF853" s="53"/>
      <c r="JZG853" s="53"/>
      <c r="JZH853" s="53"/>
      <c r="JZI853" s="53"/>
      <c r="JZJ853" s="53"/>
      <c r="JZK853" s="53"/>
      <c r="JZL853" s="53"/>
      <c r="JZM853" s="53"/>
      <c r="JZN853" s="53"/>
      <c r="JZO853" s="53"/>
      <c r="JZP853" s="53"/>
      <c r="JZQ853" s="53"/>
      <c r="JZR853" s="53"/>
      <c r="JZS853" s="53"/>
      <c r="JZT853" s="53"/>
      <c r="JZU853" s="53"/>
      <c r="JZV853" s="53"/>
      <c r="JZW853" s="53"/>
      <c r="JZX853" s="53"/>
      <c r="JZY853" s="53"/>
      <c r="JZZ853" s="53"/>
      <c r="KAA853" s="53"/>
      <c r="KAB853" s="53"/>
      <c r="KAC853" s="53"/>
      <c r="KAD853" s="53"/>
      <c r="KAE853" s="53"/>
      <c r="KAF853" s="53"/>
      <c r="KAG853" s="53"/>
      <c r="KAH853" s="53"/>
      <c r="KAI853" s="53"/>
      <c r="KAJ853" s="53"/>
      <c r="KAK853" s="53"/>
      <c r="KAL853" s="53"/>
      <c r="KAM853" s="53"/>
      <c r="KAN853" s="53"/>
      <c r="KAO853" s="53"/>
      <c r="KAP853" s="53"/>
      <c r="KAQ853" s="53"/>
      <c r="KAR853" s="53"/>
      <c r="KAS853" s="53"/>
      <c r="KAT853" s="53"/>
      <c r="KAU853" s="53"/>
      <c r="KAV853" s="53"/>
      <c r="KAW853" s="53"/>
      <c r="KAX853" s="53"/>
      <c r="KAY853" s="53"/>
      <c r="KAZ853" s="53"/>
      <c r="KBA853" s="53"/>
      <c r="KBB853" s="53"/>
      <c r="KBC853" s="53"/>
      <c r="KBD853" s="53"/>
      <c r="KBE853" s="53"/>
      <c r="KBF853" s="53"/>
      <c r="KBG853" s="53"/>
      <c r="KBH853" s="53"/>
      <c r="KBI853" s="53"/>
      <c r="KBJ853" s="53"/>
      <c r="KBK853" s="53"/>
      <c r="KBL853" s="53"/>
      <c r="KBM853" s="53"/>
      <c r="KBN853" s="53"/>
      <c r="KBO853" s="53"/>
      <c r="KBP853" s="53"/>
      <c r="KBQ853" s="53"/>
      <c r="KBR853" s="53"/>
      <c r="KBS853" s="53"/>
      <c r="KBT853" s="53"/>
      <c r="KBU853" s="53"/>
      <c r="KBV853" s="53"/>
      <c r="KBW853" s="53"/>
      <c r="KBX853" s="53"/>
      <c r="KBY853" s="53"/>
      <c r="KBZ853" s="53"/>
      <c r="KCA853" s="53"/>
      <c r="KCB853" s="53"/>
      <c r="KCC853" s="53"/>
      <c r="KCD853" s="53"/>
      <c r="KCE853" s="53"/>
      <c r="KCF853" s="53"/>
      <c r="KCG853" s="53"/>
      <c r="KCH853" s="53"/>
      <c r="KCI853" s="53"/>
      <c r="KCJ853" s="53"/>
      <c r="KCK853" s="53"/>
      <c r="KCL853" s="53"/>
      <c r="KCM853" s="53"/>
      <c r="KCN853" s="53"/>
      <c r="KCO853" s="53"/>
      <c r="KCP853" s="53"/>
      <c r="KCQ853" s="53"/>
      <c r="KCR853" s="53"/>
      <c r="KCS853" s="53"/>
      <c r="KCT853" s="53"/>
      <c r="KCU853" s="53"/>
      <c r="KCV853" s="53"/>
      <c r="KCW853" s="53"/>
      <c r="KCX853" s="53"/>
      <c r="KCY853" s="53"/>
      <c r="KCZ853" s="53"/>
      <c r="KDA853" s="53"/>
      <c r="KDB853" s="53"/>
      <c r="KDC853" s="53"/>
      <c r="KDD853" s="53"/>
      <c r="KDE853" s="53"/>
      <c r="KDF853" s="53"/>
      <c r="KDG853" s="53"/>
      <c r="KDH853" s="53"/>
      <c r="KDI853" s="53"/>
      <c r="KDJ853" s="53"/>
      <c r="KDK853" s="53"/>
      <c r="KDL853" s="53"/>
      <c r="KDM853" s="53"/>
      <c r="KDN853" s="53"/>
      <c r="KDO853" s="53"/>
      <c r="KDP853" s="53"/>
      <c r="KDQ853" s="53"/>
      <c r="KDR853" s="53"/>
      <c r="KDS853" s="53"/>
      <c r="KDT853" s="53"/>
      <c r="KDU853" s="53"/>
      <c r="KDV853" s="53"/>
      <c r="KDW853" s="53"/>
      <c r="KDX853" s="53"/>
      <c r="KDY853" s="53"/>
      <c r="KDZ853" s="53"/>
      <c r="KEA853" s="53"/>
      <c r="KEB853" s="53"/>
      <c r="KEC853" s="53"/>
      <c r="KED853" s="53"/>
      <c r="KEE853" s="53"/>
      <c r="KEF853" s="53"/>
      <c r="KEG853" s="53"/>
      <c r="KEH853" s="53"/>
      <c r="KEI853" s="53"/>
      <c r="KEJ853" s="53"/>
      <c r="KEK853" s="53"/>
      <c r="KEL853" s="53"/>
      <c r="KEM853" s="53"/>
      <c r="KEN853" s="53"/>
      <c r="KEO853" s="53"/>
      <c r="KEP853" s="53"/>
      <c r="KEQ853" s="53"/>
      <c r="KER853" s="53"/>
      <c r="KES853" s="53"/>
      <c r="KET853" s="53"/>
      <c r="KEU853" s="53"/>
      <c r="KEV853" s="53"/>
      <c r="KEW853" s="53"/>
      <c r="KEX853" s="53"/>
      <c r="KEY853" s="53"/>
      <c r="KEZ853" s="53"/>
      <c r="KFA853" s="53"/>
      <c r="KFB853" s="53"/>
      <c r="KFC853" s="53"/>
      <c r="KFD853" s="53"/>
      <c r="KFE853" s="53"/>
      <c r="KFF853" s="53"/>
      <c r="KFG853" s="53"/>
      <c r="KFH853" s="53"/>
      <c r="KFI853" s="53"/>
      <c r="KFJ853" s="53"/>
      <c r="KFK853" s="53"/>
      <c r="KFL853" s="53"/>
      <c r="KFM853" s="53"/>
      <c r="KFN853" s="53"/>
      <c r="KFO853" s="53"/>
      <c r="KFP853" s="53"/>
      <c r="KFQ853" s="53"/>
      <c r="KFR853" s="53"/>
      <c r="KFS853" s="53"/>
      <c r="KFT853" s="53"/>
      <c r="KFU853" s="53"/>
      <c r="KFV853" s="53"/>
      <c r="KFW853" s="53"/>
      <c r="KFX853" s="53"/>
      <c r="KFY853" s="53"/>
      <c r="KFZ853" s="53"/>
      <c r="KGA853" s="53"/>
      <c r="KGB853" s="53"/>
      <c r="KGC853" s="53"/>
      <c r="KGD853" s="53"/>
      <c r="KGE853" s="53"/>
      <c r="KGF853" s="53"/>
      <c r="KGG853" s="53"/>
      <c r="KGH853" s="53"/>
      <c r="KGI853" s="53"/>
      <c r="KGJ853" s="53"/>
      <c r="KGK853" s="53"/>
      <c r="KGL853" s="53"/>
      <c r="KGM853" s="53"/>
      <c r="KGN853" s="53"/>
      <c r="KGO853" s="53"/>
      <c r="KGP853" s="53"/>
      <c r="KGQ853" s="53"/>
      <c r="KGR853" s="53"/>
      <c r="KGS853" s="53"/>
      <c r="KGT853" s="53"/>
      <c r="KGU853" s="53"/>
      <c r="KGV853" s="53"/>
      <c r="KGW853" s="53"/>
      <c r="KGX853" s="53"/>
      <c r="KGY853" s="53"/>
      <c r="KGZ853" s="53"/>
      <c r="KHA853" s="53"/>
      <c r="KHB853" s="53"/>
      <c r="KHC853" s="53"/>
      <c r="KHD853" s="53"/>
      <c r="KHE853" s="53"/>
      <c r="KHF853" s="53"/>
      <c r="KHG853" s="53"/>
      <c r="KHH853" s="53"/>
      <c r="KHI853" s="53"/>
      <c r="KHJ853" s="53"/>
      <c r="KHK853" s="53"/>
      <c r="KHL853" s="53"/>
      <c r="KHM853" s="53"/>
      <c r="KHN853" s="53"/>
      <c r="KHO853" s="53"/>
      <c r="KHP853" s="53"/>
      <c r="KHQ853" s="53"/>
      <c r="KHR853" s="53"/>
      <c r="KHS853" s="53"/>
      <c r="KHT853" s="53"/>
      <c r="KHU853" s="53"/>
      <c r="KHV853" s="53"/>
      <c r="KHW853" s="53"/>
      <c r="KHX853" s="53"/>
      <c r="KHY853" s="53"/>
      <c r="KHZ853" s="53"/>
      <c r="KIA853" s="53"/>
      <c r="KIB853" s="53"/>
      <c r="KIC853" s="53"/>
      <c r="KID853" s="53"/>
      <c r="KIE853" s="53"/>
      <c r="KIF853" s="53"/>
      <c r="KIG853" s="53"/>
      <c r="KIH853" s="53"/>
      <c r="KII853" s="53"/>
      <c r="KIJ853" s="53"/>
      <c r="KIK853" s="53"/>
      <c r="KIL853" s="53"/>
      <c r="KIM853" s="53"/>
      <c r="KIN853" s="53"/>
      <c r="KIO853" s="53"/>
      <c r="KIP853" s="53"/>
      <c r="KIQ853" s="53"/>
      <c r="KIR853" s="53"/>
      <c r="KIS853" s="53"/>
      <c r="KIT853" s="53"/>
      <c r="KIU853" s="53"/>
      <c r="KIV853" s="53"/>
      <c r="KIW853" s="53"/>
      <c r="KIX853" s="53"/>
      <c r="KIY853" s="53"/>
      <c r="KIZ853" s="53"/>
      <c r="KJA853" s="53"/>
      <c r="KJB853" s="53"/>
      <c r="KJC853" s="53"/>
      <c r="KJD853" s="53"/>
      <c r="KJE853" s="53"/>
      <c r="KJF853" s="53"/>
      <c r="KJG853" s="53"/>
      <c r="KJH853" s="53"/>
      <c r="KJI853" s="53"/>
      <c r="KJJ853" s="53"/>
      <c r="KJK853" s="53"/>
      <c r="KJL853" s="53"/>
      <c r="KJM853" s="53"/>
      <c r="KJN853" s="53"/>
      <c r="KJO853" s="53"/>
      <c r="KJP853" s="53"/>
      <c r="KJQ853" s="53"/>
      <c r="KJR853" s="53"/>
      <c r="KJS853" s="53"/>
      <c r="KJT853" s="53"/>
      <c r="KJU853" s="53"/>
      <c r="KJV853" s="53"/>
      <c r="KJW853" s="53"/>
      <c r="KJX853" s="53"/>
      <c r="KJY853" s="53"/>
      <c r="KJZ853" s="53"/>
      <c r="KKA853" s="53"/>
      <c r="KKB853" s="53"/>
      <c r="KKC853" s="53"/>
      <c r="KKD853" s="53"/>
      <c r="KKE853" s="53"/>
      <c r="KKF853" s="53"/>
      <c r="KKG853" s="53"/>
      <c r="KKH853" s="53"/>
      <c r="KKI853" s="53"/>
      <c r="KKJ853" s="53"/>
      <c r="KKK853" s="53"/>
      <c r="KKL853" s="53"/>
      <c r="KKM853" s="53"/>
      <c r="KKN853" s="53"/>
      <c r="KKO853" s="53"/>
      <c r="KKP853" s="53"/>
      <c r="KKQ853" s="53"/>
      <c r="KKR853" s="53"/>
      <c r="KKS853" s="53"/>
      <c r="KKT853" s="53"/>
      <c r="KKU853" s="53"/>
      <c r="KKV853" s="53"/>
      <c r="KKW853" s="53"/>
      <c r="KKX853" s="53"/>
      <c r="KKY853" s="53"/>
      <c r="KKZ853" s="53"/>
      <c r="KLA853" s="53"/>
      <c r="KLB853" s="53"/>
      <c r="KLC853" s="53"/>
      <c r="KLD853" s="53"/>
      <c r="KLE853" s="53"/>
      <c r="KLF853" s="53"/>
      <c r="KLG853" s="53"/>
      <c r="KLH853" s="53"/>
      <c r="KLI853" s="53"/>
      <c r="KLJ853" s="53"/>
      <c r="KLK853" s="53"/>
      <c r="KLL853" s="53"/>
      <c r="KLM853" s="53"/>
      <c r="KLN853" s="53"/>
      <c r="KLO853" s="53"/>
      <c r="KLP853" s="53"/>
      <c r="KLQ853" s="53"/>
      <c r="KLR853" s="53"/>
      <c r="KLS853" s="53"/>
      <c r="KLT853" s="53"/>
      <c r="KLU853" s="53"/>
      <c r="KLV853" s="53"/>
      <c r="KLW853" s="53"/>
      <c r="KLX853" s="53"/>
      <c r="KLY853" s="53"/>
      <c r="KLZ853" s="53"/>
      <c r="KMA853" s="53"/>
      <c r="KMB853" s="53"/>
      <c r="KMC853" s="53"/>
      <c r="KMD853" s="53"/>
      <c r="KME853" s="53"/>
      <c r="KMF853" s="53"/>
      <c r="KMG853" s="53"/>
      <c r="KMH853" s="53"/>
      <c r="KMI853" s="53"/>
      <c r="KMJ853" s="53"/>
      <c r="KMK853" s="53"/>
      <c r="KML853" s="53"/>
      <c r="KMM853" s="53"/>
      <c r="KMN853" s="53"/>
      <c r="KMO853" s="53"/>
      <c r="KMP853" s="53"/>
      <c r="KMQ853" s="53"/>
      <c r="KMR853" s="53"/>
      <c r="KMS853" s="53"/>
      <c r="KMT853" s="53"/>
      <c r="KMU853" s="53"/>
      <c r="KMV853" s="53"/>
      <c r="KMW853" s="53"/>
      <c r="KMX853" s="53"/>
      <c r="KMY853" s="53"/>
      <c r="KMZ853" s="53"/>
      <c r="KNA853" s="53"/>
      <c r="KNB853" s="53"/>
      <c r="KNC853" s="53"/>
      <c r="KND853" s="53"/>
      <c r="KNE853" s="53"/>
      <c r="KNF853" s="53"/>
      <c r="KNG853" s="53"/>
      <c r="KNH853" s="53"/>
      <c r="KNI853" s="53"/>
      <c r="KNJ853" s="53"/>
      <c r="KNK853" s="53"/>
      <c r="KNL853" s="53"/>
      <c r="KNM853" s="53"/>
      <c r="KNN853" s="53"/>
      <c r="KNO853" s="53"/>
      <c r="KNP853" s="53"/>
      <c r="KNQ853" s="53"/>
      <c r="KNR853" s="53"/>
      <c r="KNS853" s="53"/>
      <c r="KNT853" s="53"/>
      <c r="KNU853" s="53"/>
      <c r="KNV853" s="53"/>
      <c r="KNW853" s="53"/>
      <c r="KNX853" s="53"/>
      <c r="KNY853" s="53"/>
      <c r="KNZ853" s="53"/>
      <c r="KOA853" s="53"/>
      <c r="KOB853" s="53"/>
      <c r="KOC853" s="53"/>
      <c r="KOD853" s="53"/>
      <c r="KOE853" s="53"/>
      <c r="KOF853" s="53"/>
      <c r="KOG853" s="53"/>
      <c r="KOH853" s="53"/>
      <c r="KOI853" s="53"/>
      <c r="KOJ853" s="53"/>
      <c r="KOK853" s="53"/>
      <c r="KOL853" s="53"/>
      <c r="KOM853" s="53"/>
      <c r="KON853" s="53"/>
      <c r="KOO853" s="53"/>
      <c r="KOP853" s="53"/>
      <c r="KOQ853" s="53"/>
      <c r="KOR853" s="53"/>
      <c r="KOS853" s="53"/>
      <c r="KOT853" s="53"/>
      <c r="KOU853" s="53"/>
      <c r="KOV853" s="53"/>
      <c r="KOW853" s="53"/>
      <c r="KOX853" s="53"/>
      <c r="KOY853" s="53"/>
      <c r="KOZ853" s="53"/>
      <c r="KPA853" s="53"/>
      <c r="KPB853" s="53"/>
      <c r="KPC853" s="53"/>
      <c r="KPD853" s="53"/>
      <c r="KPE853" s="53"/>
      <c r="KPF853" s="53"/>
      <c r="KPG853" s="53"/>
      <c r="KPH853" s="53"/>
      <c r="KPI853" s="53"/>
      <c r="KPJ853" s="53"/>
      <c r="KPK853" s="53"/>
      <c r="KPL853" s="53"/>
      <c r="KPM853" s="53"/>
      <c r="KPN853" s="53"/>
      <c r="KPO853" s="53"/>
      <c r="KPP853" s="53"/>
      <c r="KPQ853" s="53"/>
      <c r="KPR853" s="53"/>
      <c r="KPS853" s="53"/>
      <c r="KPT853" s="53"/>
      <c r="KPU853" s="53"/>
      <c r="KPV853" s="53"/>
      <c r="KPW853" s="53"/>
      <c r="KPX853" s="53"/>
      <c r="KPY853" s="53"/>
      <c r="KPZ853" s="53"/>
      <c r="KQA853" s="53"/>
      <c r="KQB853" s="53"/>
      <c r="KQC853" s="53"/>
      <c r="KQD853" s="53"/>
      <c r="KQE853" s="53"/>
      <c r="KQF853" s="53"/>
      <c r="KQG853" s="53"/>
      <c r="KQH853" s="53"/>
      <c r="KQI853" s="53"/>
      <c r="KQJ853" s="53"/>
      <c r="KQK853" s="53"/>
      <c r="KQL853" s="53"/>
      <c r="KQM853" s="53"/>
      <c r="KQN853" s="53"/>
      <c r="KQO853" s="53"/>
      <c r="KQP853" s="53"/>
      <c r="KQQ853" s="53"/>
      <c r="KQR853" s="53"/>
      <c r="KQS853" s="53"/>
      <c r="KQT853" s="53"/>
      <c r="KQU853" s="53"/>
      <c r="KQV853" s="53"/>
      <c r="KQW853" s="53"/>
      <c r="KQX853" s="53"/>
      <c r="KQY853" s="53"/>
      <c r="KQZ853" s="53"/>
      <c r="KRA853" s="53"/>
      <c r="KRB853" s="53"/>
      <c r="KRC853" s="53"/>
      <c r="KRD853" s="53"/>
      <c r="KRE853" s="53"/>
      <c r="KRF853" s="53"/>
      <c r="KRG853" s="53"/>
      <c r="KRH853" s="53"/>
      <c r="KRI853" s="53"/>
      <c r="KRJ853" s="53"/>
      <c r="KRK853" s="53"/>
      <c r="KRL853" s="53"/>
      <c r="KRM853" s="53"/>
      <c r="KRN853" s="53"/>
      <c r="KRO853" s="53"/>
      <c r="KRP853" s="53"/>
      <c r="KRQ853" s="53"/>
      <c r="KRR853" s="53"/>
      <c r="KRS853" s="53"/>
      <c r="KRT853" s="53"/>
      <c r="KRU853" s="53"/>
      <c r="KRV853" s="53"/>
      <c r="KRW853" s="53"/>
      <c r="KRX853" s="53"/>
      <c r="KRY853" s="53"/>
      <c r="KRZ853" s="53"/>
      <c r="KSA853" s="53"/>
      <c r="KSB853" s="53"/>
      <c r="KSC853" s="53"/>
      <c r="KSD853" s="53"/>
      <c r="KSE853" s="53"/>
      <c r="KSF853" s="53"/>
      <c r="KSG853" s="53"/>
      <c r="KSH853" s="53"/>
      <c r="KSI853" s="53"/>
      <c r="KSJ853" s="53"/>
      <c r="KSK853" s="53"/>
      <c r="KSL853" s="53"/>
      <c r="KSM853" s="53"/>
      <c r="KSN853" s="53"/>
      <c r="KSO853" s="53"/>
      <c r="KSP853" s="53"/>
      <c r="KSQ853" s="53"/>
      <c r="KSR853" s="53"/>
      <c r="KSS853" s="53"/>
      <c r="KST853" s="53"/>
      <c r="KSU853" s="53"/>
      <c r="KSV853" s="53"/>
      <c r="KSW853" s="53"/>
      <c r="KSX853" s="53"/>
      <c r="KSY853" s="53"/>
      <c r="KSZ853" s="53"/>
      <c r="KTA853" s="53"/>
      <c r="KTB853" s="53"/>
      <c r="KTC853" s="53"/>
      <c r="KTD853" s="53"/>
      <c r="KTE853" s="53"/>
      <c r="KTF853" s="53"/>
      <c r="KTG853" s="53"/>
      <c r="KTH853" s="53"/>
      <c r="KTI853" s="53"/>
      <c r="KTJ853" s="53"/>
      <c r="KTK853" s="53"/>
      <c r="KTL853" s="53"/>
      <c r="KTM853" s="53"/>
      <c r="KTN853" s="53"/>
      <c r="KTO853" s="53"/>
      <c r="KTP853" s="53"/>
      <c r="KTQ853" s="53"/>
      <c r="KTR853" s="53"/>
      <c r="KTS853" s="53"/>
      <c r="KTT853" s="53"/>
      <c r="KTU853" s="53"/>
      <c r="KTV853" s="53"/>
      <c r="KTW853" s="53"/>
      <c r="KTX853" s="53"/>
      <c r="KTY853" s="53"/>
      <c r="KTZ853" s="53"/>
      <c r="KUA853" s="53"/>
      <c r="KUB853" s="53"/>
      <c r="KUC853" s="53"/>
      <c r="KUD853" s="53"/>
      <c r="KUE853" s="53"/>
      <c r="KUF853" s="53"/>
      <c r="KUG853" s="53"/>
      <c r="KUH853" s="53"/>
      <c r="KUI853" s="53"/>
      <c r="KUJ853" s="53"/>
      <c r="KUK853" s="53"/>
      <c r="KUL853" s="53"/>
      <c r="KUM853" s="53"/>
      <c r="KUN853" s="53"/>
      <c r="KUO853" s="53"/>
      <c r="KUP853" s="53"/>
      <c r="KUQ853" s="53"/>
      <c r="KUR853" s="53"/>
      <c r="KUS853" s="53"/>
      <c r="KUT853" s="53"/>
      <c r="KUU853" s="53"/>
      <c r="KUV853" s="53"/>
      <c r="KUW853" s="53"/>
      <c r="KUX853" s="53"/>
      <c r="KUY853" s="53"/>
      <c r="KUZ853" s="53"/>
      <c r="KVA853" s="53"/>
      <c r="KVB853" s="53"/>
      <c r="KVC853" s="53"/>
      <c r="KVD853" s="53"/>
      <c r="KVE853" s="53"/>
      <c r="KVF853" s="53"/>
      <c r="KVG853" s="53"/>
      <c r="KVH853" s="53"/>
      <c r="KVI853" s="53"/>
      <c r="KVJ853" s="53"/>
      <c r="KVK853" s="53"/>
      <c r="KVL853" s="53"/>
      <c r="KVM853" s="53"/>
      <c r="KVN853" s="53"/>
      <c r="KVO853" s="53"/>
      <c r="KVP853" s="53"/>
      <c r="KVQ853" s="53"/>
      <c r="KVR853" s="53"/>
      <c r="KVS853" s="53"/>
      <c r="KVT853" s="53"/>
      <c r="KVU853" s="53"/>
      <c r="KVV853" s="53"/>
      <c r="KVW853" s="53"/>
      <c r="KVX853" s="53"/>
      <c r="KVY853" s="53"/>
      <c r="KVZ853" s="53"/>
      <c r="KWA853" s="53"/>
      <c r="KWB853" s="53"/>
      <c r="KWC853" s="53"/>
      <c r="KWD853" s="53"/>
      <c r="KWE853" s="53"/>
      <c r="KWF853" s="53"/>
      <c r="KWG853" s="53"/>
      <c r="KWH853" s="53"/>
      <c r="KWI853" s="53"/>
      <c r="KWJ853" s="53"/>
      <c r="KWK853" s="53"/>
      <c r="KWL853" s="53"/>
      <c r="KWM853" s="53"/>
      <c r="KWN853" s="53"/>
      <c r="KWO853" s="53"/>
      <c r="KWP853" s="53"/>
      <c r="KWQ853" s="53"/>
      <c r="KWR853" s="53"/>
      <c r="KWS853" s="53"/>
      <c r="KWT853" s="53"/>
      <c r="KWU853" s="53"/>
      <c r="KWV853" s="53"/>
      <c r="KWW853" s="53"/>
      <c r="KWX853" s="53"/>
      <c r="KWY853" s="53"/>
      <c r="KWZ853" s="53"/>
      <c r="KXA853" s="53"/>
      <c r="KXB853" s="53"/>
      <c r="KXC853" s="53"/>
      <c r="KXD853" s="53"/>
      <c r="KXE853" s="53"/>
      <c r="KXF853" s="53"/>
      <c r="KXG853" s="53"/>
      <c r="KXH853" s="53"/>
      <c r="KXI853" s="53"/>
      <c r="KXJ853" s="53"/>
      <c r="KXK853" s="53"/>
      <c r="KXL853" s="53"/>
      <c r="KXM853" s="53"/>
      <c r="KXN853" s="53"/>
      <c r="KXO853" s="53"/>
      <c r="KXP853" s="53"/>
      <c r="KXQ853" s="53"/>
      <c r="KXR853" s="53"/>
      <c r="KXS853" s="53"/>
      <c r="KXT853" s="53"/>
      <c r="KXU853" s="53"/>
      <c r="KXV853" s="53"/>
      <c r="KXW853" s="53"/>
      <c r="KXX853" s="53"/>
      <c r="KXY853" s="53"/>
      <c r="KXZ853" s="53"/>
      <c r="KYA853" s="53"/>
      <c r="KYB853" s="53"/>
      <c r="KYC853" s="53"/>
      <c r="KYD853" s="53"/>
      <c r="KYE853" s="53"/>
      <c r="KYF853" s="53"/>
      <c r="KYG853" s="53"/>
      <c r="KYH853" s="53"/>
      <c r="KYI853" s="53"/>
      <c r="KYJ853" s="53"/>
      <c r="KYK853" s="53"/>
      <c r="KYL853" s="53"/>
      <c r="KYM853" s="53"/>
      <c r="KYN853" s="53"/>
      <c r="KYO853" s="53"/>
      <c r="KYP853" s="53"/>
      <c r="KYQ853" s="53"/>
      <c r="KYR853" s="53"/>
      <c r="KYS853" s="53"/>
      <c r="KYT853" s="53"/>
      <c r="KYU853" s="53"/>
      <c r="KYV853" s="53"/>
      <c r="KYW853" s="53"/>
      <c r="KYX853" s="53"/>
      <c r="KYY853" s="53"/>
      <c r="KYZ853" s="53"/>
      <c r="KZA853" s="53"/>
      <c r="KZB853" s="53"/>
      <c r="KZC853" s="53"/>
      <c r="KZD853" s="53"/>
      <c r="KZE853" s="53"/>
      <c r="KZF853" s="53"/>
      <c r="KZG853" s="53"/>
      <c r="KZH853" s="53"/>
      <c r="KZI853" s="53"/>
      <c r="KZJ853" s="53"/>
      <c r="KZK853" s="53"/>
      <c r="KZL853" s="53"/>
      <c r="KZM853" s="53"/>
      <c r="KZN853" s="53"/>
      <c r="KZO853" s="53"/>
      <c r="KZP853" s="53"/>
      <c r="KZQ853" s="53"/>
      <c r="KZR853" s="53"/>
      <c r="KZS853" s="53"/>
      <c r="KZT853" s="53"/>
      <c r="KZU853" s="53"/>
      <c r="KZV853" s="53"/>
      <c r="KZW853" s="53"/>
      <c r="KZX853" s="53"/>
      <c r="KZY853" s="53"/>
      <c r="KZZ853" s="53"/>
      <c r="LAA853" s="53"/>
      <c r="LAB853" s="53"/>
      <c r="LAC853" s="53"/>
      <c r="LAD853" s="53"/>
      <c r="LAE853" s="53"/>
      <c r="LAF853" s="53"/>
      <c r="LAG853" s="53"/>
      <c r="LAH853" s="53"/>
      <c r="LAI853" s="53"/>
      <c r="LAJ853" s="53"/>
      <c r="LAK853" s="53"/>
      <c r="LAL853" s="53"/>
      <c r="LAM853" s="53"/>
      <c r="LAN853" s="53"/>
      <c r="LAO853" s="53"/>
      <c r="LAP853" s="53"/>
      <c r="LAQ853" s="53"/>
      <c r="LAR853" s="53"/>
      <c r="LAS853" s="53"/>
      <c r="LAT853" s="53"/>
      <c r="LAU853" s="53"/>
      <c r="LAV853" s="53"/>
      <c r="LAW853" s="53"/>
      <c r="LAX853" s="53"/>
      <c r="LAY853" s="53"/>
      <c r="LAZ853" s="53"/>
      <c r="LBA853" s="53"/>
      <c r="LBB853" s="53"/>
      <c r="LBC853" s="53"/>
      <c r="LBD853" s="53"/>
      <c r="LBE853" s="53"/>
      <c r="LBF853" s="53"/>
      <c r="LBG853" s="53"/>
      <c r="LBH853" s="53"/>
      <c r="LBI853" s="53"/>
      <c r="LBJ853" s="53"/>
      <c r="LBK853" s="53"/>
      <c r="LBL853" s="53"/>
      <c r="LBM853" s="53"/>
      <c r="LBN853" s="53"/>
      <c r="LBO853" s="53"/>
      <c r="LBP853" s="53"/>
      <c r="LBQ853" s="53"/>
      <c r="LBR853" s="53"/>
      <c r="LBS853" s="53"/>
      <c r="LBT853" s="53"/>
      <c r="LBU853" s="53"/>
      <c r="LBV853" s="53"/>
      <c r="LBW853" s="53"/>
      <c r="LBX853" s="53"/>
      <c r="LBY853" s="53"/>
      <c r="LBZ853" s="53"/>
      <c r="LCA853" s="53"/>
      <c r="LCB853" s="53"/>
      <c r="LCC853" s="53"/>
      <c r="LCD853" s="53"/>
      <c r="LCE853" s="53"/>
      <c r="LCF853" s="53"/>
      <c r="LCG853" s="53"/>
      <c r="LCH853" s="53"/>
      <c r="LCI853" s="53"/>
      <c r="LCJ853" s="53"/>
      <c r="LCK853" s="53"/>
      <c r="LCL853" s="53"/>
      <c r="LCM853" s="53"/>
      <c r="LCN853" s="53"/>
      <c r="LCO853" s="53"/>
      <c r="LCP853" s="53"/>
      <c r="LCQ853" s="53"/>
      <c r="LCR853" s="53"/>
      <c r="LCS853" s="53"/>
      <c r="LCT853" s="53"/>
      <c r="LCU853" s="53"/>
      <c r="LCV853" s="53"/>
      <c r="LCW853" s="53"/>
      <c r="LCX853" s="53"/>
      <c r="LCY853" s="53"/>
      <c r="LCZ853" s="53"/>
      <c r="LDA853" s="53"/>
      <c r="LDB853" s="53"/>
      <c r="LDC853" s="53"/>
      <c r="LDD853" s="53"/>
      <c r="LDE853" s="53"/>
      <c r="LDF853" s="53"/>
      <c r="LDG853" s="53"/>
      <c r="LDH853" s="53"/>
      <c r="LDI853" s="53"/>
      <c r="LDJ853" s="53"/>
      <c r="LDK853" s="53"/>
      <c r="LDL853" s="53"/>
      <c r="LDM853" s="53"/>
      <c r="LDN853" s="53"/>
      <c r="LDO853" s="53"/>
      <c r="LDP853" s="53"/>
      <c r="LDQ853" s="53"/>
      <c r="LDR853" s="53"/>
      <c r="LDS853" s="53"/>
      <c r="LDT853" s="53"/>
      <c r="LDU853" s="53"/>
      <c r="LDV853" s="53"/>
      <c r="LDW853" s="53"/>
      <c r="LDX853" s="53"/>
      <c r="LDY853" s="53"/>
      <c r="LDZ853" s="53"/>
      <c r="LEA853" s="53"/>
      <c r="LEB853" s="53"/>
      <c r="LEC853" s="53"/>
      <c r="LED853" s="53"/>
      <c r="LEE853" s="53"/>
      <c r="LEF853" s="53"/>
      <c r="LEG853" s="53"/>
      <c r="LEH853" s="53"/>
      <c r="LEI853" s="53"/>
      <c r="LEJ853" s="53"/>
      <c r="LEK853" s="53"/>
      <c r="LEL853" s="53"/>
      <c r="LEM853" s="53"/>
      <c r="LEN853" s="53"/>
      <c r="LEO853" s="53"/>
      <c r="LEP853" s="53"/>
      <c r="LEQ853" s="53"/>
      <c r="LER853" s="53"/>
      <c r="LES853" s="53"/>
      <c r="LET853" s="53"/>
      <c r="LEU853" s="53"/>
      <c r="LEV853" s="53"/>
      <c r="LEW853" s="53"/>
      <c r="LEX853" s="53"/>
      <c r="LEY853" s="53"/>
      <c r="LEZ853" s="53"/>
      <c r="LFA853" s="53"/>
      <c r="LFB853" s="53"/>
      <c r="LFC853" s="53"/>
      <c r="LFD853" s="53"/>
      <c r="LFE853" s="53"/>
      <c r="LFF853" s="53"/>
      <c r="LFG853" s="53"/>
      <c r="LFH853" s="53"/>
      <c r="LFI853" s="53"/>
      <c r="LFJ853" s="53"/>
      <c r="LFK853" s="53"/>
      <c r="LFL853" s="53"/>
      <c r="LFM853" s="53"/>
      <c r="LFN853" s="53"/>
      <c r="LFO853" s="53"/>
      <c r="LFP853" s="53"/>
      <c r="LFQ853" s="53"/>
      <c r="LFR853" s="53"/>
      <c r="LFS853" s="53"/>
      <c r="LFT853" s="53"/>
      <c r="LFU853" s="53"/>
      <c r="LFV853" s="53"/>
      <c r="LFW853" s="53"/>
      <c r="LFX853" s="53"/>
      <c r="LFY853" s="53"/>
      <c r="LFZ853" s="53"/>
      <c r="LGA853" s="53"/>
      <c r="LGB853" s="53"/>
      <c r="LGC853" s="53"/>
      <c r="LGD853" s="53"/>
      <c r="LGE853" s="53"/>
      <c r="LGF853" s="53"/>
      <c r="LGG853" s="53"/>
      <c r="LGH853" s="53"/>
      <c r="LGI853" s="53"/>
      <c r="LGJ853" s="53"/>
      <c r="LGK853" s="53"/>
      <c r="LGL853" s="53"/>
      <c r="LGM853" s="53"/>
      <c r="LGN853" s="53"/>
      <c r="LGO853" s="53"/>
      <c r="LGP853" s="53"/>
      <c r="LGQ853" s="53"/>
      <c r="LGR853" s="53"/>
      <c r="LGS853" s="53"/>
      <c r="LGT853" s="53"/>
      <c r="LGU853" s="53"/>
      <c r="LGV853" s="53"/>
      <c r="LGW853" s="53"/>
      <c r="LGX853" s="53"/>
      <c r="LGY853" s="53"/>
      <c r="LGZ853" s="53"/>
      <c r="LHA853" s="53"/>
      <c r="LHB853" s="53"/>
      <c r="LHC853" s="53"/>
      <c r="LHD853" s="53"/>
      <c r="LHE853" s="53"/>
      <c r="LHF853" s="53"/>
      <c r="LHG853" s="53"/>
      <c r="LHH853" s="53"/>
      <c r="LHI853" s="53"/>
      <c r="LHJ853" s="53"/>
      <c r="LHK853" s="53"/>
      <c r="LHL853" s="53"/>
      <c r="LHM853" s="53"/>
      <c r="LHN853" s="53"/>
      <c r="LHO853" s="53"/>
      <c r="LHP853" s="53"/>
      <c r="LHQ853" s="53"/>
      <c r="LHR853" s="53"/>
      <c r="LHS853" s="53"/>
      <c r="LHT853" s="53"/>
      <c r="LHU853" s="53"/>
      <c r="LHV853" s="53"/>
      <c r="LHW853" s="53"/>
      <c r="LHX853" s="53"/>
      <c r="LHY853" s="53"/>
      <c r="LHZ853" s="53"/>
      <c r="LIA853" s="53"/>
      <c r="LIB853" s="53"/>
      <c r="LIC853" s="53"/>
      <c r="LID853" s="53"/>
      <c r="LIE853" s="53"/>
      <c r="LIF853" s="53"/>
      <c r="LIG853" s="53"/>
      <c r="LIH853" s="53"/>
      <c r="LII853" s="53"/>
      <c r="LIJ853" s="53"/>
      <c r="LIK853" s="53"/>
      <c r="LIL853" s="53"/>
      <c r="LIM853" s="53"/>
      <c r="LIN853" s="53"/>
      <c r="LIO853" s="53"/>
      <c r="LIP853" s="53"/>
      <c r="LIQ853" s="53"/>
      <c r="LIR853" s="53"/>
      <c r="LIS853" s="53"/>
      <c r="LIT853" s="53"/>
      <c r="LIU853" s="53"/>
      <c r="LIV853" s="53"/>
      <c r="LIW853" s="53"/>
      <c r="LIX853" s="53"/>
      <c r="LIY853" s="53"/>
      <c r="LIZ853" s="53"/>
      <c r="LJA853" s="53"/>
      <c r="LJB853" s="53"/>
      <c r="LJC853" s="53"/>
      <c r="LJD853" s="53"/>
      <c r="LJE853" s="53"/>
      <c r="LJF853" s="53"/>
      <c r="LJG853" s="53"/>
      <c r="LJH853" s="53"/>
      <c r="LJI853" s="53"/>
      <c r="LJJ853" s="53"/>
      <c r="LJK853" s="53"/>
      <c r="LJL853" s="53"/>
      <c r="LJM853" s="53"/>
      <c r="LJN853" s="53"/>
      <c r="LJO853" s="53"/>
      <c r="LJP853" s="53"/>
      <c r="LJQ853" s="53"/>
      <c r="LJR853" s="53"/>
      <c r="LJS853" s="53"/>
      <c r="LJT853" s="53"/>
      <c r="LJU853" s="53"/>
      <c r="LJV853" s="53"/>
      <c r="LJW853" s="53"/>
      <c r="LJX853" s="53"/>
      <c r="LJY853" s="53"/>
      <c r="LJZ853" s="53"/>
      <c r="LKA853" s="53"/>
      <c r="LKB853" s="53"/>
      <c r="LKC853" s="53"/>
      <c r="LKD853" s="53"/>
      <c r="LKE853" s="53"/>
      <c r="LKF853" s="53"/>
      <c r="LKG853" s="53"/>
      <c r="LKH853" s="53"/>
      <c r="LKI853" s="53"/>
      <c r="LKJ853" s="53"/>
      <c r="LKK853" s="53"/>
      <c r="LKL853" s="53"/>
      <c r="LKM853" s="53"/>
      <c r="LKN853" s="53"/>
      <c r="LKO853" s="53"/>
      <c r="LKP853" s="53"/>
      <c r="LKQ853" s="53"/>
      <c r="LKR853" s="53"/>
      <c r="LKS853" s="53"/>
      <c r="LKT853" s="53"/>
      <c r="LKU853" s="53"/>
      <c r="LKV853" s="53"/>
      <c r="LKW853" s="53"/>
      <c r="LKX853" s="53"/>
      <c r="LKY853" s="53"/>
      <c r="LKZ853" s="53"/>
      <c r="LLA853" s="53"/>
      <c r="LLB853" s="53"/>
      <c r="LLC853" s="53"/>
      <c r="LLD853" s="53"/>
      <c r="LLE853" s="53"/>
      <c r="LLF853" s="53"/>
      <c r="LLG853" s="53"/>
      <c r="LLH853" s="53"/>
      <c r="LLI853" s="53"/>
      <c r="LLJ853" s="53"/>
      <c r="LLK853" s="53"/>
      <c r="LLL853" s="53"/>
      <c r="LLM853" s="53"/>
      <c r="LLN853" s="53"/>
      <c r="LLO853" s="53"/>
      <c r="LLP853" s="53"/>
      <c r="LLQ853" s="53"/>
      <c r="LLR853" s="53"/>
      <c r="LLS853" s="53"/>
      <c r="LLT853" s="53"/>
      <c r="LLU853" s="53"/>
      <c r="LLV853" s="53"/>
      <c r="LLW853" s="53"/>
      <c r="LLX853" s="53"/>
      <c r="LLY853" s="53"/>
      <c r="LLZ853" s="53"/>
      <c r="LMA853" s="53"/>
      <c r="LMB853" s="53"/>
      <c r="LMC853" s="53"/>
      <c r="LMD853" s="53"/>
      <c r="LME853" s="53"/>
      <c r="LMF853" s="53"/>
      <c r="LMG853" s="53"/>
      <c r="LMH853" s="53"/>
      <c r="LMI853" s="53"/>
      <c r="LMJ853" s="53"/>
      <c r="LMK853" s="53"/>
      <c r="LML853" s="53"/>
      <c r="LMM853" s="53"/>
      <c r="LMN853" s="53"/>
      <c r="LMO853" s="53"/>
      <c r="LMP853" s="53"/>
      <c r="LMQ853" s="53"/>
      <c r="LMR853" s="53"/>
      <c r="LMS853" s="53"/>
      <c r="LMT853" s="53"/>
      <c r="LMU853" s="53"/>
      <c r="LMV853" s="53"/>
      <c r="LMW853" s="53"/>
      <c r="LMX853" s="53"/>
      <c r="LMY853" s="53"/>
      <c r="LMZ853" s="53"/>
      <c r="LNA853" s="53"/>
      <c r="LNB853" s="53"/>
      <c r="LNC853" s="53"/>
      <c r="LND853" s="53"/>
      <c r="LNE853" s="53"/>
      <c r="LNF853" s="53"/>
      <c r="LNG853" s="53"/>
      <c r="LNH853" s="53"/>
      <c r="LNI853" s="53"/>
      <c r="LNJ853" s="53"/>
      <c r="LNK853" s="53"/>
      <c r="LNL853" s="53"/>
      <c r="LNM853" s="53"/>
      <c r="LNN853" s="53"/>
      <c r="LNO853" s="53"/>
      <c r="LNP853" s="53"/>
      <c r="LNQ853" s="53"/>
      <c r="LNR853" s="53"/>
      <c r="LNS853" s="53"/>
      <c r="LNT853" s="53"/>
      <c r="LNU853" s="53"/>
      <c r="LNV853" s="53"/>
      <c r="LNW853" s="53"/>
      <c r="LNX853" s="53"/>
      <c r="LNY853" s="53"/>
      <c r="LNZ853" s="53"/>
      <c r="LOA853" s="53"/>
      <c r="LOB853" s="53"/>
      <c r="LOC853" s="53"/>
      <c r="LOD853" s="53"/>
      <c r="LOE853" s="53"/>
      <c r="LOF853" s="53"/>
      <c r="LOG853" s="53"/>
      <c r="LOH853" s="53"/>
      <c r="LOI853" s="53"/>
      <c r="LOJ853" s="53"/>
      <c r="LOK853" s="53"/>
      <c r="LOL853" s="53"/>
      <c r="LOM853" s="53"/>
      <c r="LON853" s="53"/>
      <c r="LOO853" s="53"/>
      <c r="LOP853" s="53"/>
      <c r="LOQ853" s="53"/>
      <c r="LOR853" s="53"/>
      <c r="LOS853" s="53"/>
      <c r="LOT853" s="53"/>
      <c r="LOU853" s="53"/>
      <c r="LOV853" s="53"/>
      <c r="LOW853" s="53"/>
      <c r="LOX853" s="53"/>
      <c r="LOY853" s="53"/>
      <c r="LOZ853" s="53"/>
      <c r="LPA853" s="53"/>
      <c r="LPB853" s="53"/>
      <c r="LPC853" s="53"/>
      <c r="LPD853" s="53"/>
      <c r="LPE853" s="53"/>
      <c r="LPF853" s="53"/>
      <c r="LPG853" s="53"/>
      <c r="LPH853" s="53"/>
      <c r="LPI853" s="53"/>
      <c r="LPJ853" s="53"/>
      <c r="LPK853" s="53"/>
      <c r="LPL853" s="53"/>
      <c r="LPM853" s="53"/>
      <c r="LPN853" s="53"/>
      <c r="LPO853" s="53"/>
      <c r="LPP853" s="53"/>
      <c r="LPQ853" s="53"/>
      <c r="LPR853" s="53"/>
      <c r="LPS853" s="53"/>
      <c r="LPT853" s="53"/>
      <c r="LPU853" s="53"/>
      <c r="LPV853" s="53"/>
      <c r="LPW853" s="53"/>
      <c r="LPX853" s="53"/>
      <c r="LPY853" s="53"/>
      <c r="LPZ853" s="53"/>
      <c r="LQA853" s="53"/>
      <c r="LQB853" s="53"/>
      <c r="LQC853" s="53"/>
      <c r="LQD853" s="53"/>
      <c r="LQE853" s="53"/>
      <c r="LQF853" s="53"/>
      <c r="LQG853" s="53"/>
      <c r="LQH853" s="53"/>
      <c r="LQI853" s="53"/>
      <c r="LQJ853" s="53"/>
      <c r="LQK853" s="53"/>
      <c r="LQL853" s="53"/>
      <c r="LQM853" s="53"/>
      <c r="LQN853" s="53"/>
      <c r="LQO853" s="53"/>
      <c r="LQP853" s="53"/>
      <c r="LQQ853" s="53"/>
      <c r="LQR853" s="53"/>
      <c r="LQS853" s="53"/>
      <c r="LQT853" s="53"/>
      <c r="LQU853" s="53"/>
      <c r="LQV853" s="53"/>
      <c r="LQW853" s="53"/>
      <c r="LQX853" s="53"/>
      <c r="LQY853" s="53"/>
      <c r="LQZ853" s="53"/>
      <c r="LRA853" s="53"/>
      <c r="LRB853" s="53"/>
      <c r="LRC853" s="53"/>
      <c r="LRD853" s="53"/>
      <c r="LRE853" s="53"/>
      <c r="LRF853" s="53"/>
      <c r="LRG853" s="53"/>
      <c r="LRH853" s="53"/>
      <c r="LRI853" s="53"/>
      <c r="LRJ853" s="53"/>
      <c r="LRK853" s="53"/>
      <c r="LRL853" s="53"/>
      <c r="LRM853" s="53"/>
      <c r="LRN853" s="53"/>
      <c r="LRO853" s="53"/>
      <c r="LRP853" s="53"/>
      <c r="LRQ853" s="53"/>
      <c r="LRR853" s="53"/>
      <c r="LRS853" s="53"/>
      <c r="LRT853" s="53"/>
      <c r="LRU853" s="53"/>
      <c r="LRV853" s="53"/>
      <c r="LRW853" s="53"/>
      <c r="LRX853" s="53"/>
      <c r="LRY853" s="53"/>
      <c r="LRZ853" s="53"/>
      <c r="LSA853" s="53"/>
      <c r="LSB853" s="53"/>
      <c r="LSC853" s="53"/>
      <c r="LSD853" s="53"/>
      <c r="LSE853" s="53"/>
      <c r="LSF853" s="53"/>
      <c r="LSG853" s="53"/>
      <c r="LSH853" s="53"/>
      <c r="LSI853" s="53"/>
      <c r="LSJ853" s="53"/>
      <c r="LSK853" s="53"/>
      <c r="LSL853" s="53"/>
      <c r="LSM853" s="53"/>
      <c r="LSN853" s="53"/>
      <c r="LSO853" s="53"/>
      <c r="LSP853" s="53"/>
      <c r="LSQ853" s="53"/>
      <c r="LSR853" s="53"/>
      <c r="LSS853" s="53"/>
      <c r="LST853" s="53"/>
      <c r="LSU853" s="53"/>
      <c r="LSV853" s="53"/>
      <c r="LSW853" s="53"/>
      <c r="LSX853" s="53"/>
      <c r="LSY853" s="53"/>
      <c r="LSZ853" s="53"/>
      <c r="LTA853" s="53"/>
      <c r="LTB853" s="53"/>
      <c r="LTC853" s="53"/>
      <c r="LTD853" s="53"/>
      <c r="LTE853" s="53"/>
      <c r="LTF853" s="53"/>
      <c r="LTG853" s="53"/>
      <c r="LTH853" s="53"/>
      <c r="LTI853" s="53"/>
      <c r="LTJ853" s="53"/>
      <c r="LTK853" s="53"/>
      <c r="LTL853" s="53"/>
      <c r="LTM853" s="53"/>
      <c r="LTN853" s="53"/>
      <c r="LTO853" s="53"/>
      <c r="LTP853" s="53"/>
      <c r="LTQ853" s="53"/>
      <c r="LTR853" s="53"/>
      <c r="LTS853" s="53"/>
      <c r="LTT853" s="53"/>
      <c r="LTU853" s="53"/>
      <c r="LTV853" s="53"/>
      <c r="LTW853" s="53"/>
      <c r="LTX853" s="53"/>
      <c r="LTY853" s="53"/>
      <c r="LTZ853" s="53"/>
      <c r="LUA853" s="53"/>
      <c r="LUB853" s="53"/>
      <c r="LUC853" s="53"/>
      <c r="LUD853" s="53"/>
      <c r="LUE853" s="53"/>
      <c r="LUF853" s="53"/>
      <c r="LUG853" s="53"/>
      <c r="LUH853" s="53"/>
      <c r="LUI853" s="53"/>
      <c r="LUJ853" s="53"/>
      <c r="LUK853" s="53"/>
      <c r="LUL853" s="53"/>
      <c r="LUM853" s="53"/>
      <c r="LUN853" s="53"/>
      <c r="LUO853" s="53"/>
      <c r="LUP853" s="53"/>
      <c r="LUQ853" s="53"/>
      <c r="LUR853" s="53"/>
      <c r="LUS853" s="53"/>
      <c r="LUT853" s="53"/>
      <c r="LUU853" s="53"/>
      <c r="LUV853" s="53"/>
      <c r="LUW853" s="53"/>
      <c r="LUX853" s="53"/>
      <c r="LUY853" s="53"/>
      <c r="LUZ853" s="53"/>
      <c r="LVA853" s="53"/>
      <c r="LVB853" s="53"/>
      <c r="LVC853" s="53"/>
      <c r="LVD853" s="53"/>
      <c r="LVE853" s="53"/>
      <c r="LVF853" s="53"/>
      <c r="LVG853" s="53"/>
      <c r="LVH853" s="53"/>
      <c r="LVI853" s="53"/>
      <c r="LVJ853" s="53"/>
      <c r="LVK853" s="53"/>
      <c r="LVL853" s="53"/>
      <c r="LVM853" s="53"/>
      <c r="LVN853" s="53"/>
      <c r="LVO853" s="53"/>
      <c r="LVP853" s="53"/>
      <c r="LVQ853" s="53"/>
      <c r="LVR853" s="53"/>
      <c r="LVS853" s="53"/>
      <c r="LVT853" s="53"/>
      <c r="LVU853" s="53"/>
      <c r="LVV853" s="53"/>
      <c r="LVW853" s="53"/>
      <c r="LVX853" s="53"/>
      <c r="LVY853" s="53"/>
      <c r="LVZ853" s="53"/>
      <c r="LWA853" s="53"/>
      <c r="LWB853" s="53"/>
      <c r="LWC853" s="53"/>
      <c r="LWD853" s="53"/>
      <c r="LWE853" s="53"/>
      <c r="LWF853" s="53"/>
      <c r="LWG853" s="53"/>
      <c r="LWH853" s="53"/>
      <c r="LWI853" s="53"/>
      <c r="LWJ853" s="53"/>
      <c r="LWK853" s="53"/>
      <c r="LWL853" s="53"/>
      <c r="LWM853" s="53"/>
      <c r="LWN853" s="53"/>
      <c r="LWO853" s="53"/>
      <c r="LWP853" s="53"/>
      <c r="LWQ853" s="53"/>
      <c r="LWR853" s="53"/>
      <c r="LWS853" s="53"/>
      <c r="LWT853" s="53"/>
      <c r="LWU853" s="53"/>
      <c r="LWV853" s="53"/>
      <c r="LWW853" s="53"/>
      <c r="LWX853" s="53"/>
      <c r="LWY853" s="53"/>
      <c r="LWZ853" s="53"/>
      <c r="LXA853" s="53"/>
      <c r="LXB853" s="53"/>
      <c r="LXC853" s="53"/>
      <c r="LXD853" s="53"/>
      <c r="LXE853" s="53"/>
      <c r="LXF853" s="53"/>
      <c r="LXG853" s="53"/>
      <c r="LXH853" s="53"/>
      <c r="LXI853" s="53"/>
      <c r="LXJ853" s="53"/>
      <c r="LXK853" s="53"/>
      <c r="LXL853" s="53"/>
      <c r="LXM853" s="53"/>
      <c r="LXN853" s="53"/>
      <c r="LXO853" s="53"/>
      <c r="LXP853" s="53"/>
      <c r="LXQ853" s="53"/>
      <c r="LXR853" s="53"/>
      <c r="LXS853" s="53"/>
      <c r="LXT853" s="53"/>
      <c r="LXU853" s="53"/>
      <c r="LXV853" s="53"/>
      <c r="LXW853" s="53"/>
      <c r="LXX853" s="53"/>
      <c r="LXY853" s="53"/>
      <c r="LXZ853" s="53"/>
      <c r="LYA853" s="53"/>
      <c r="LYB853" s="53"/>
      <c r="LYC853" s="53"/>
      <c r="LYD853" s="53"/>
      <c r="LYE853" s="53"/>
      <c r="LYF853" s="53"/>
      <c r="LYG853" s="53"/>
      <c r="LYH853" s="53"/>
      <c r="LYI853" s="53"/>
      <c r="LYJ853" s="53"/>
      <c r="LYK853" s="53"/>
      <c r="LYL853" s="53"/>
      <c r="LYM853" s="53"/>
      <c r="LYN853" s="53"/>
      <c r="LYO853" s="53"/>
      <c r="LYP853" s="53"/>
      <c r="LYQ853" s="53"/>
      <c r="LYR853" s="53"/>
      <c r="LYS853" s="53"/>
      <c r="LYT853" s="53"/>
      <c r="LYU853" s="53"/>
      <c r="LYV853" s="53"/>
      <c r="LYW853" s="53"/>
      <c r="LYX853" s="53"/>
      <c r="LYY853" s="53"/>
      <c r="LYZ853" s="53"/>
      <c r="LZA853" s="53"/>
      <c r="LZB853" s="53"/>
      <c r="LZC853" s="53"/>
      <c r="LZD853" s="53"/>
      <c r="LZE853" s="53"/>
      <c r="LZF853" s="53"/>
      <c r="LZG853" s="53"/>
      <c r="LZH853" s="53"/>
      <c r="LZI853" s="53"/>
      <c r="LZJ853" s="53"/>
      <c r="LZK853" s="53"/>
      <c r="LZL853" s="53"/>
      <c r="LZM853" s="53"/>
      <c r="LZN853" s="53"/>
      <c r="LZO853" s="53"/>
      <c r="LZP853" s="53"/>
      <c r="LZQ853" s="53"/>
      <c r="LZR853" s="53"/>
      <c r="LZS853" s="53"/>
      <c r="LZT853" s="53"/>
      <c r="LZU853" s="53"/>
      <c r="LZV853" s="53"/>
      <c r="LZW853" s="53"/>
      <c r="LZX853" s="53"/>
      <c r="LZY853" s="53"/>
      <c r="LZZ853" s="53"/>
      <c r="MAA853" s="53"/>
      <c r="MAB853" s="53"/>
      <c r="MAC853" s="53"/>
      <c r="MAD853" s="53"/>
      <c r="MAE853" s="53"/>
      <c r="MAF853" s="53"/>
      <c r="MAG853" s="53"/>
      <c r="MAH853" s="53"/>
      <c r="MAI853" s="53"/>
      <c r="MAJ853" s="53"/>
      <c r="MAK853" s="53"/>
      <c r="MAL853" s="53"/>
      <c r="MAM853" s="53"/>
      <c r="MAN853" s="53"/>
      <c r="MAO853" s="53"/>
      <c r="MAP853" s="53"/>
      <c r="MAQ853" s="53"/>
      <c r="MAR853" s="53"/>
      <c r="MAS853" s="53"/>
      <c r="MAT853" s="53"/>
      <c r="MAU853" s="53"/>
      <c r="MAV853" s="53"/>
      <c r="MAW853" s="53"/>
      <c r="MAX853" s="53"/>
      <c r="MAY853" s="53"/>
      <c r="MAZ853" s="53"/>
      <c r="MBA853" s="53"/>
      <c r="MBB853" s="53"/>
      <c r="MBC853" s="53"/>
      <c r="MBD853" s="53"/>
      <c r="MBE853" s="53"/>
      <c r="MBF853" s="53"/>
      <c r="MBG853" s="53"/>
      <c r="MBH853" s="53"/>
      <c r="MBI853" s="53"/>
      <c r="MBJ853" s="53"/>
      <c r="MBK853" s="53"/>
      <c r="MBL853" s="53"/>
      <c r="MBM853" s="53"/>
      <c r="MBN853" s="53"/>
      <c r="MBO853" s="53"/>
      <c r="MBP853" s="53"/>
      <c r="MBQ853" s="53"/>
      <c r="MBR853" s="53"/>
      <c r="MBS853" s="53"/>
      <c r="MBT853" s="53"/>
      <c r="MBU853" s="53"/>
      <c r="MBV853" s="53"/>
      <c r="MBW853" s="53"/>
      <c r="MBX853" s="53"/>
      <c r="MBY853" s="53"/>
      <c r="MBZ853" s="53"/>
      <c r="MCA853" s="53"/>
      <c r="MCB853" s="53"/>
      <c r="MCC853" s="53"/>
      <c r="MCD853" s="53"/>
      <c r="MCE853" s="53"/>
      <c r="MCF853" s="53"/>
      <c r="MCG853" s="53"/>
      <c r="MCH853" s="53"/>
      <c r="MCI853" s="53"/>
      <c r="MCJ853" s="53"/>
      <c r="MCK853" s="53"/>
      <c r="MCL853" s="53"/>
      <c r="MCM853" s="53"/>
      <c r="MCN853" s="53"/>
      <c r="MCO853" s="53"/>
      <c r="MCP853" s="53"/>
      <c r="MCQ853" s="53"/>
      <c r="MCR853" s="53"/>
      <c r="MCS853" s="53"/>
      <c r="MCT853" s="53"/>
      <c r="MCU853" s="53"/>
      <c r="MCV853" s="53"/>
      <c r="MCW853" s="53"/>
      <c r="MCX853" s="53"/>
      <c r="MCY853" s="53"/>
      <c r="MCZ853" s="53"/>
      <c r="MDA853" s="53"/>
      <c r="MDB853" s="53"/>
      <c r="MDC853" s="53"/>
      <c r="MDD853" s="53"/>
      <c r="MDE853" s="53"/>
      <c r="MDF853" s="53"/>
      <c r="MDG853" s="53"/>
      <c r="MDH853" s="53"/>
      <c r="MDI853" s="53"/>
      <c r="MDJ853" s="53"/>
      <c r="MDK853" s="53"/>
      <c r="MDL853" s="53"/>
      <c r="MDM853" s="53"/>
      <c r="MDN853" s="53"/>
      <c r="MDO853" s="53"/>
      <c r="MDP853" s="53"/>
      <c r="MDQ853" s="53"/>
      <c r="MDR853" s="53"/>
      <c r="MDS853" s="53"/>
      <c r="MDT853" s="53"/>
      <c r="MDU853" s="53"/>
      <c r="MDV853" s="53"/>
      <c r="MDW853" s="53"/>
      <c r="MDX853" s="53"/>
      <c r="MDY853" s="53"/>
      <c r="MDZ853" s="53"/>
      <c r="MEA853" s="53"/>
      <c r="MEB853" s="53"/>
      <c r="MEC853" s="53"/>
      <c r="MED853" s="53"/>
      <c r="MEE853" s="53"/>
      <c r="MEF853" s="53"/>
      <c r="MEG853" s="53"/>
      <c r="MEH853" s="53"/>
      <c r="MEI853" s="53"/>
      <c r="MEJ853" s="53"/>
      <c r="MEK853" s="53"/>
      <c r="MEL853" s="53"/>
      <c r="MEM853" s="53"/>
      <c r="MEN853" s="53"/>
      <c r="MEO853" s="53"/>
      <c r="MEP853" s="53"/>
      <c r="MEQ853" s="53"/>
      <c r="MER853" s="53"/>
      <c r="MES853" s="53"/>
      <c r="MET853" s="53"/>
      <c r="MEU853" s="53"/>
      <c r="MEV853" s="53"/>
      <c r="MEW853" s="53"/>
      <c r="MEX853" s="53"/>
      <c r="MEY853" s="53"/>
      <c r="MEZ853" s="53"/>
      <c r="MFA853" s="53"/>
      <c r="MFB853" s="53"/>
      <c r="MFC853" s="53"/>
      <c r="MFD853" s="53"/>
      <c r="MFE853" s="53"/>
      <c r="MFF853" s="53"/>
      <c r="MFG853" s="53"/>
      <c r="MFH853" s="53"/>
      <c r="MFI853" s="53"/>
      <c r="MFJ853" s="53"/>
      <c r="MFK853" s="53"/>
      <c r="MFL853" s="53"/>
      <c r="MFM853" s="53"/>
      <c r="MFN853" s="53"/>
      <c r="MFO853" s="53"/>
      <c r="MFP853" s="53"/>
      <c r="MFQ853" s="53"/>
      <c r="MFR853" s="53"/>
      <c r="MFS853" s="53"/>
      <c r="MFT853" s="53"/>
      <c r="MFU853" s="53"/>
      <c r="MFV853" s="53"/>
      <c r="MFW853" s="53"/>
      <c r="MFX853" s="53"/>
      <c r="MFY853" s="53"/>
      <c r="MFZ853" s="53"/>
      <c r="MGA853" s="53"/>
      <c r="MGB853" s="53"/>
      <c r="MGC853" s="53"/>
      <c r="MGD853" s="53"/>
      <c r="MGE853" s="53"/>
      <c r="MGF853" s="53"/>
      <c r="MGG853" s="53"/>
      <c r="MGH853" s="53"/>
      <c r="MGI853" s="53"/>
      <c r="MGJ853" s="53"/>
      <c r="MGK853" s="53"/>
      <c r="MGL853" s="53"/>
      <c r="MGM853" s="53"/>
      <c r="MGN853" s="53"/>
      <c r="MGO853" s="53"/>
      <c r="MGP853" s="53"/>
      <c r="MGQ853" s="53"/>
      <c r="MGR853" s="53"/>
      <c r="MGS853" s="53"/>
      <c r="MGT853" s="53"/>
      <c r="MGU853" s="53"/>
      <c r="MGV853" s="53"/>
      <c r="MGW853" s="53"/>
      <c r="MGX853" s="53"/>
      <c r="MGY853" s="53"/>
      <c r="MGZ853" s="53"/>
      <c r="MHA853" s="53"/>
      <c r="MHB853" s="53"/>
      <c r="MHC853" s="53"/>
      <c r="MHD853" s="53"/>
      <c r="MHE853" s="53"/>
      <c r="MHF853" s="53"/>
      <c r="MHG853" s="53"/>
      <c r="MHH853" s="53"/>
      <c r="MHI853" s="53"/>
      <c r="MHJ853" s="53"/>
      <c r="MHK853" s="53"/>
      <c r="MHL853" s="53"/>
      <c r="MHM853" s="53"/>
      <c r="MHN853" s="53"/>
      <c r="MHO853" s="53"/>
      <c r="MHP853" s="53"/>
      <c r="MHQ853" s="53"/>
      <c r="MHR853" s="53"/>
      <c r="MHS853" s="53"/>
      <c r="MHT853" s="53"/>
      <c r="MHU853" s="53"/>
      <c r="MHV853" s="53"/>
      <c r="MHW853" s="53"/>
      <c r="MHX853" s="53"/>
      <c r="MHY853" s="53"/>
      <c r="MHZ853" s="53"/>
      <c r="MIA853" s="53"/>
      <c r="MIB853" s="53"/>
      <c r="MIC853" s="53"/>
      <c r="MID853" s="53"/>
      <c r="MIE853" s="53"/>
      <c r="MIF853" s="53"/>
      <c r="MIG853" s="53"/>
      <c r="MIH853" s="53"/>
      <c r="MII853" s="53"/>
      <c r="MIJ853" s="53"/>
      <c r="MIK853" s="53"/>
      <c r="MIL853" s="53"/>
      <c r="MIM853" s="53"/>
      <c r="MIN853" s="53"/>
      <c r="MIO853" s="53"/>
      <c r="MIP853" s="53"/>
      <c r="MIQ853" s="53"/>
      <c r="MIR853" s="53"/>
      <c r="MIS853" s="53"/>
      <c r="MIT853" s="53"/>
      <c r="MIU853" s="53"/>
      <c r="MIV853" s="53"/>
      <c r="MIW853" s="53"/>
      <c r="MIX853" s="53"/>
      <c r="MIY853" s="53"/>
      <c r="MIZ853" s="53"/>
      <c r="MJA853" s="53"/>
      <c r="MJB853" s="53"/>
      <c r="MJC853" s="53"/>
      <c r="MJD853" s="53"/>
      <c r="MJE853" s="53"/>
      <c r="MJF853" s="53"/>
      <c r="MJG853" s="53"/>
      <c r="MJH853" s="53"/>
      <c r="MJI853" s="53"/>
      <c r="MJJ853" s="53"/>
      <c r="MJK853" s="53"/>
      <c r="MJL853" s="53"/>
      <c r="MJM853" s="53"/>
      <c r="MJN853" s="53"/>
      <c r="MJO853" s="53"/>
      <c r="MJP853" s="53"/>
      <c r="MJQ853" s="53"/>
      <c r="MJR853" s="53"/>
      <c r="MJS853" s="53"/>
      <c r="MJT853" s="53"/>
      <c r="MJU853" s="53"/>
      <c r="MJV853" s="53"/>
      <c r="MJW853" s="53"/>
      <c r="MJX853" s="53"/>
      <c r="MJY853" s="53"/>
      <c r="MJZ853" s="53"/>
      <c r="MKA853" s="53"/>
      <c r="MKB853" s="53"/>
      <c r="MKC853" s="53"/>
      <c r="MKD853" s="53"/>
      <c r="MKE853" s="53"/>
      <c r="MKF853" s="53"/>
      <c r="MKG853" s="53"/>
      <c r="MKH853" s="53"/>
      <c r="MKI853" s="53"/>
      <c r="MKJ853" s="53"/>
      <c r="MKK853" s="53"/>
      <c r="MKL853" s="53"/>
      <c r="MKM853" s="53"/>
      <c r="MKN853" s="53"/>
      <c r="MKO853" s="53"/>
      <c r="MKP853" s="53"/>
      <c r="MKQ853" s="53"/>
      <c r="MKR853" s="53"/>
      <c r="MKS853" s="53"/>
      <c r="MKT853" s="53"/>
      <c r="MKU853" s="53"/>
      <c r="MKV853" s="53"/>
      <c r="MKW853" s="53"/>
      <c r="MKX853" s="53"/>
      <c r="MKY853" s="53"/>
      <c r="MKZ853" s="53"/>
      <c r="MLA853" s="53"/>
      <c r="MLB853" s="53"/>
      <c r="MLC853" s="53"/>
      <c r="MLD853" s="53"/>
      <c r="MLE853" s="53"/>
      <c r="MLF853" s="53"/>
      <c r="MLG853" s="53"/>
      <c r="MLH853" s="53"/>
      <c r="MLI853" s="53"/>
      <c r="MLJ853" s="53"/>
      <c r="MLK853" s="53"/>
      <c r="MLL853" s="53"/>
      <c r="MLM853" s="53"/>
      <c r="MLN853" s="53"/>
      <c r="MLO853" s="53"/>
      <c r="MLP853" s="53"/>
      <c r="MLQ853" s="53"/>
      <c r="MLR853" s="53"/>
      <c r="MLS853" s="53"/>
      <c r="MLT853" s="53"/>
      <c r="MLU853" s="53"/>
      <c r="MLV853" s="53"/>
      <c r="MLW853" s="53"/>
      <c r="MLX853" s="53"/>
      <c r="MLY853" s="53"/>
      <c r="MLZ853" s="53"/>
      <c r="MMA853" s="53"/>
      <c r="MMB853" s="53"/>
      <c r="MMC853" s="53"/>
      <c r="MMD853" s="53"/>
      <c r="MME853" s="53"/>
      <c r="MMF853" s="53"/>
      <c r="MMG853" s="53"/>
      <c r="MMH853" s="53"/>
      <c r="MMI853" s="53"/>
      <c r="MMJ853" s="53"/>
      <c r="MMK853" s="53"/>
      <c r="MML853" s="53"/>
      <c r="MMM853" s="53"/>
      <c r="MMN853" s="53"/>
      <c r="MMO853" s="53"/>
      <c r="MMP853" s="53"/>
      <c r="MMQ853" s="53"/>
      <c r="MMR853" s="53"/>
      <c r="MMS853" s="53"/>
      <c r="MMT853" s="53"/>
      <c r="MMU853" s="53"/>
      <c r="MMV853" s="53"/>
      <c r="MMW853" s="53"/>
      <c r="MMX853" s="53"/>
      <c r="MMY853" s="53"/>
      <c r="MMZ853" s="53"/>
      <c r="MNA853" s="53"/>
      <c r="MNB853" s="53"/>
      <c r="MNC853" s="53"/>
      <c r="MND853" s="53"/>
      <c r="MNE853" s="53"/>
      <c r="MNF853" s="53"/>
      <c r="MNG853" s="53"/>
      <c r="MNH853" s="53"/>
      <c r="MNI853" s="53"/>
      <c r="MNJ853" s="53"/>
      <c r="MNK853" s="53"/>
      <c r="MNL853" s="53"/>
      <c r="MNM853" s="53"/>
      <c r="MNN853" s="53"/>
      <c r="MNO853" s="53"/>
      <c r="MNP853" s="53"/>
      <c r="MNQ853" s="53"/>
      <c r="MNR853" s="53"/>
      <c r="MNS853" s="53"/>
      <c r="MNT853" s="53"/>
      <c r="MNU853" s="53"/>
      <c r="MNV853" s="53"/>
      <c r="MNW853" s="53"/>
      <c r="MNX853" s="53"/>
      <c r="MNY853" s="53"/>
      <c r="MNZ853" s="53"/>
      <c r="MOA853" s="53"/>
      <c r="MOB853" s="53"/>
      <c r="MOC853" s="53"/>
      <c r="MOD853" s="53"/>
      <c r="MOE853" s="53"/>
      <c r="MOF853" s="53"/>
      <c r="MOG853" s="53"/>
      <c r="MOH853" s="53"/>
      <c r="MOI853" s="53"/>
      <c r="MOJ853" s="53"/>
      <c r="MOK853" s="53"/>
      <c r="MOL853" s="53"/>
      <c r="MOM853" s="53"/>
      <c r="MON853" s="53"/>
      <c r="MOO853" s="53"/>
      <c r="MOP853" s="53"/>
      <c r="MOQ853" s="53"/>
      <c r="MOR853" s="53"/>
      <c r="MOS853" s="53"/>
      <c r="MOT853" s="53"/>
      <c r="MOU853" s="53"/>
      <c r="MOV853" s="53"/>
      <c r="MOW853" s="53"/>
      <c r="MOX853" s="53"/>
      <c r="MOY853" s="53"/>
      <c r="MOZ853" s="53"/>
      <c r="MPA853" s="53"/>
      <c r="MPB853" s="53"/>
      <c r="MPC853" s="53"/>
      <c r="MPD853" s="53"/>
      <c r="MPE853" s="53"/>
      <c r="MPF853" s="53"/>
      <c r="MPG853" s="53"/>
      <c r="MPH853" s="53"/>
      <c r="MPI853" s="53"/>
      <c r="MPJ853" s="53"/>
      <c r="MPK853" s="53"/>
      <c r="MPL853" s="53"/>
      <c r="MPM853" s="53"/>
      <c r="MPN853" s="53"/>
      <c r="MPO853" s="53"/>
      <c r="MPP853" s="53"/>
      <c r="MPQ853" s="53"/>
      <c r="MPR853" s="53"/>
      <c r="MPS853" s="53"/>
      <c r="MPT853" s="53"/>
      <c r="MPU853" s="53"/>
      <c r="MPV853" s="53"/>
      <c r="MPW853" s="53"/>
      <c r="MPX853" s="53"/>
      <c r="MPY853" s="53"/>
      <c r="MPZ853" s="53"/>
      <c r="MQA853" s="53"/>
      <c r="MQB853" s="53"/>
      <c r="MQC853" s="53"/>
      <c r="MQD853" s="53"/>
      <c r="MQE853" s="53"/>
      <c r="MQF853" s="53"/>
      <c r="MQG853" s="53"/>
      <c r="MQH853" s="53"/>
      <c r="MQI853" s="53"/>
      <c r="MQJ853" s="53"/>
      <c r="MQK853" s="53"/>
      <c r="MQL853" s="53"/>
      <c r="MQM853" s="53"/>
      <c r="MQN853" s="53"/>
      <c r="MQO853" s="53"/>
      <c r="MQP853" s="53"/>
      <c r="MQQ853" s="53"/>
      <c r="MQR853" s="53"/>
      <c r="MQS853" s="53"/>
      <c r="MQT853" s="53"/>
      <c r="MQU853" s="53"/>
      <c r="MQV853" s="53"/>
      <c r="MQW853" s="53"/>
      <c r="MQX853" s="53"/>
      <c r="MQY853" s="53"/>
      <c r="MQZ853" s="53"/>
      <c r="MRA853" s="53"/>
      <c r="MRB853" s="53"/>
      <c r="MRC853" s="53"/>
      <c r="MRD853" s="53"/>
      <c r="MRE853" s="53"/>
      <c r="MRF853" s="53"/>
      <c r="MRG853" s="53"/>
      <c r="MRH853" s="53"/>
      <c r="MRI853" s="53"/>
      <c r="MRJ853" s="53"/>
      <c r="MRK853" s="53"/>
      <c r="MRL853" s="53"/>
      <c r="MRM853" s="53"/>
      <c r="MRN853" s="53"/>
      <c r="MRO853" s="53"/>
      <c r="MRP853" s="53"/>
      <c r="MRQ853" s="53"/>
      <c r="MRR853" s="53"/>
      <c r="MRS853" s="53"/>
      <c r="MRT853" s="53"/>
      <c r="MRU853" s="53"/>
      <c r="MRV853" s="53"/>
      <c r="MRW853" s="53"/>
      <c r="MRX853" s="53"/>
      <c r="MRY853" s="53"/>
      <c r="MRZ853" s="53"/>
      <c r="MSA853" s="53"/>
      <c r="MSB853" s="53"/>
      <c r="MSC853" s="53"/>
      <c r="MSD853" s="53"/>
      <c r="MSE853" s="53"/>
      <c r="MSF853" s="53"/>
      <c r="MSG853" s="53"/>
      <c r="MSH853" s="53"/>
      <c r="MSI853" s="53"/>
      <c r="MSJ853" s="53"/>
      <c r="MSK853" s="53"/>
      <c r="MSL853" s="53"/>
      <c r="MSM853" s="53"/>
      <c r="MSN853" s="53"/>
      <c r="MSO853" s="53"/>
      <c r="MSP853" s="53"/>
      <c r="MSQ853" s="53"/>
      <c r="MSR853" s="53"/>
      <c r="MSS853" s="53"/>
      <c r="MST853" s="53"/>
      <c r="MSU853" s="53"/>
      <c r="MSV853" s="53"/>
      <c r="MSW853" s="53"/>
      <c r="MSX853" s="53"/>
      <c r="MSY853" s="53"/>
      <c r="MSZ853" s="53"/>
      <c r="MTA853" s="53"/>
      <c r="MTB853" s="53"/>
      <c r="MTC853" s="53"/>
      <c r="MTD853" s="53"/>
      <c r="MTE853" s="53"/>
      <c r="MTF853" s="53"/>
      <c r="MTG853" s="53"/>
      <c r="MTH853" s="53"/>
      <c r="MTI853" s="53"/>
      <c r="MTJ853" s="53"/>
      <c r="MTK853" s="53"/>
      <c r="MTL853" s="53"/>
      <c r="MTM853" s="53"/>
      <c r="MTN853" s="53"/>
      <c r="MTO853" s="53"/>
      <c r="MTP853" s="53"/>
      <c r="MTQ853" s="53"/>
      <c r="MTR853" s="53"/>
      <c r="MTS853" s="53"/>
      <c r="MTT853" s="53"/>
      <c r="MTU853" s="53"/>
      <c r="MTV853" s="53"/>
      <c r="MTW853" s="53"/>
      <c r="MTX853" s="53"/>
      <c r="MTY853" s="53"/>
      <c r="MTZ853" s="53"/>
      <c r="MUA853" s="53"/>
      <c r="MUB853" s="53"/>
      <c r="MUC853" s="53"/>
      <c r="MUD853" s="53"/>
      <c r="MUE853" s="53"/>
      <c r="MUF853" s="53"/>
      <c r="MUG853" s="53"/>
      <c r="MUH853" s="53"/>
      <c r="MUI853" s="53"/>
      <c r="MUJ853" s="53"/>
      <c r="MUK853" s="53"/>
      <c r="MUL853" s="53"/>
      <c r="MUM853" s="53"/>
      <c r="MUN853" s="53"/>
      <c r="MUO853" s="53"/>
      <c r="MUP853" s="53"/>
      <c r="MUQ853" s="53"/>
      <c r="MUR853" s="53"/>
      <c r="MUS853" s="53"/>
      <c r="MUT853" s="53"/>
      <c r="MUU853" s="53"/>
      <c r="MUV853" s="53"/>
      <c r="MUW853" s="53"/>
      <c r="MUX853" s="53"/>
      <c r="MUY853" s="53"/>
      <c r="MUZ853" s="53"/>
      <c r="MVA853" s="53"/>
      <c r="MVB853" s="53"/>
      <c r="MVC853" s="53"/>
      <c r="MVD853" s="53"/>
      <c r="MVE853" s="53"/>
      <c r="MVF853" s="53"/>
      <c r="MVG853" s="53"/>
      <c r="MVH853" s="53"/>
      <c r="MVI853" s="53"/>
      <c r="MVJ853" s="53"/>
      <c r="MVK853" s="53"/>
      <c r="MVL853" s="53"/>
      <c r="MVM853" s="53"/>
      <c r="MVN853" s="53"/>
      <c r="MVO853" s="53"/>
      <c r="MVP853" s="53"/>
      <c r="MVQ853" s="53"/>
      <c r="MVR853" s="53"/>
      <c r="MVS853" s="53"/>
      <c r="MVT853" s="53"/>
      <c r="MVU853" s="53"/>
      <c r="MVV853" s="53"/>
      <c r="MVW853" s="53"/>
      <c r="MVX853" s="53"/>
      <c r="MVY853" s="53"/>
      <c r="MVZ853" s="53"/>
      <c r="MWA853" s="53"/>
      <c r="MWB853" s="53"/>
      <c r="MWC853" s="53"/>
      <c r="MWD853" s="53"/>
      <c r="MWE853" s="53"/>
      <c r="MWF853" s="53"/>
      <c r="MWG853" s="53"/>
      <c r="MWH853" s="53"/>
      <c r="MWI853" s="53"/>
      <c r="MWJ853" s="53"/>
      <c r="MWK853" s="53"/>
      <c r="MWL853" s="53"/>
      <c r="MWM853" s="53"/>
      <c r="MWN853" s="53"/>
      <c r="MWO853" s="53"/>
      <c r="MWP853" s="53"/>
      <c r="MWQ853" s="53"/>
      <c r="MWR853" s="53"/>
      <c r="MWS853" s="53"/>
      <c r="MWT853" s="53"/>
      <c r="MWU853" s="53"/>
      <c r="MWV853" s="53"/>
      <c r="MWW853" s="53"/>
      <c r="MWX853" s="53"/>
      <c r="MWY853" s="53"/>
      <c r="MWZ853" s="53"/>
      <c r="MXA853" s="53"/>
      <c r="MXB853" s="53"/>
      <c r="MXC853" s="53"/>
      <c r="MXD853" s="53"/>
      <c r="MXE853" s="53"/>
      <c r="MXF853" s="53"/>
      <c r="MXG853" s="53"/>
      <c r="MXH853" s="53"/>
      <c r="MXI853" s="53"/>
      <c r="MXJ853" s="53"/>
      <c r="MXK853" s="53"/>
      <c r="MXL853" s="53"/>
      <c r="MXM853" s="53"/>
      <c r="MXN853" s="53"/>
      <c r="MXO853" s="53"/>
      <c r="MXP853" s="53"/>
      <c r="MXQ853" s="53"/>
      <c r="MXR853" s="53"/>
      <c r="MXS853" s="53"/>
      <c r="MXT853" s="53"/>
      <c r="MXU853" s="53"/>
      <c r="MXV853" s="53"/>
      <c r="MXW853" s="53"/>
      <c r="MXX853" s="53"/>
      <c r="MXY853" s="53"/>
      <c r="MXZ853" s="53"/>
      <c r="MYA853" s="53"/>
      <c r="MYB853" s="53"/>
      <c r="MYC853" s="53"/>
      <c r="MYD853" s="53"/>
      <c r="MYE853" s="53"/>
      <c r="MYF853" s="53"/>
      <c r="MYG853" s="53"/>
      <c r="MYH853" s="53"/>
      <c r="MYI853" s="53"/>
      <c r="MYJ853" s="53"/>
      <c r="MYK853" s="53"/>
      <c r="MYL853" s="53"/>
      <c r="MYM853" s="53"/>
      <c r="MYN853" s="53"/>
      <c r="MYO853" s="53"/>
      <c r="MYP853" s="53"/>
      <c r="MYQ853" s="53"/>
      <c r="MYR853" s="53"/>
      <c r="MYS853" s="53"/>
      <c r="MYT853" s="53"/>
      <c r="MYU853" s="53"/>
      <c r="MYV853" s="53"/>
      <c r="MYW853" s="53"/>
      <c r="MYX853" s="53"/>
      <c r="MYY853" s="53"/>
      <c r="MYZ853" s="53"/>
      <c r="MZA853" s="53"/>
      <c r="MZB853" s="53"/>
      <c r="MZC853" s="53"/>
      <c r="MZD853" s="53"/>
      <c r="MZE853" s="53"/>
      <c r="MZF853" s="53"/>
      <c r="MZG853" s="53"/>
      <c r="MZH853" s="53"/>
      <c r="MZI853" s="53"/>
      <c r="MZJ853" s="53"/>
      <c r="MZK853" s="53"/>
      <c r="MZL853" s="53"/>
      <c r="MZM853" s="53"/>
      <c r="MZN853" s="53"/>
      <c r="MZO853" s="53"/>
      <c r="MZP853" s="53"/>
      <c r="MZQ853" s="53"/>
      <c r="MZR853" s="53"/>
      <c r="MZS853" s="53"/>
      <c r="MZT853" s="53"/>
      <c r="MZU853" s="53"/>
      <c r="MZV853" s="53"/>
      <c r="MZW853" s="53"/>
      <c r="MZX853" s="53"/>
      <c r="MZY853" s="53"/>
      <c r="MZZ853" s="53"/>
      <c r="NAA853" s="53"/>
      <c r="NAB853" s="53"/>
      <c r="NAC853" s="53"/>
      <c r="NAD853" s="53"/>
      <c r="NAE853" s="53"/>
      <c r="NAF853" s="53"/>
      <c r="NAG853" s="53"/>
      <c r="NAH853" s="53"/>
      <c r="NAI853" s="53"/>
      <c r="NAJ853" s="53"/>
      <c r="NAK853" s="53"/>
      <c r="NAL853" s="53"/>
      <c r="NAM853" s="53"/>
      <c r="NAN853" s="53"/>
      <c r="NAO853" s="53"/>
      <c r="NAP853" s="53"/>
      <c r="NAQ853" s="53"/>
      <c r="NAR853" s="53"/>
      <c r="NAS853" s="53"/>
      <c r="NAT853" s="53"/>
      <c r="NAU853" s="53"/>
      <c r="NAV853" s="53"/>
      <c r="NAW853" s="53"/>
      <c r="NAX853" s="53"/>
      <c r="NAY853" s="53"/>
      <c r="NAZ853" s="53"/>
      <c r="NBA853" s="53"/>
      <c r="NBB853" s="53"/>
      <c r="NBC853" s="53"/>
      <c r="NBD853" s="53"/>
      <c r="NBE853" s="53"/>
      <c r="NBF853" s="53"/>
      <c r="NBG853" s="53"/>
      <c r="NBH853" s="53"/>
      <c r="NBI853" s="53"/>
      <c r="NBJ853" s="53"/>
      <c r="NBK853" s="53"/>
      <c r="NBL853" s="53"/>
      <c r="NBM853" s="53"/>
      <c r="NBN853" s="53"/>
      <c r="NBO853" s="53"/>
      <c r="NBP853" s="53"/>
      <c r="NBQ853" s="53"/>
      <c r="NBR853" s="53"/>
      <c r="NBS853" s="53"/>
      <c r="NBT853" s="53"/>
      <c r="NBU853" s="53"/>
      <c r="NBV853" s="53"/>
      <c r="NBW853" s="53"/>
      <c r="NBX853" s="53"/>
      <c r="NBY853" s="53"/>
      <c r="NBZ853" s="53"/>
      <c r="NCA853" s="53"/>
      <c r="NCB853" s="53"/>
      <c r="NCC853" s="53"/>
      <c r="NCD853" s="53"/>
      <c r="NCE853" s="53"/>
      <c r="NCF853" s="53"/>
      <c r="NCG853" s="53"/>
      <c r="NCH853" s="53"/>
      <c r="NCI853" s="53"/>
      <c r="NCJ853" s="53"/>
      <c r="NCK853" s="53"/>
      <c r="NCL853" s="53"/>
      <c r="NCM853" s="53"/>
      <c r="NCN853" s="53"/>
      <c r="NCO853" s="53"/>
      <c r="NCP853" s="53"/>
      <c r="NCQ853" s="53"/>
      <c r="NCR853" s="53"/>
      <c r="NCS853" s="53"/>
      <c r="NCT853" s="53"/>
      <c r="NCU853" s="53"/>
      <c r="NCV853" s="53"/>
      <c r="NCW853" s="53"/>
      <c r="NCX853" s="53"/>
      <c r="NCY853" s="53"/>
      <c r="NCZ853" s="53"/>
      <c r="NDA853" s="53"/>
      <c r="NDB853" s="53"/>
      <c r="NDC853" s="53"/>
      <c r="NDD853" s="53"/>
      <c r="NDE853" s="53"/>
      <c r="NDF853" s="53"/>
      <c r="NDG853" s="53"/>
      <c r="NDH853" s="53"/>
      <c r="NDI853" s="53"/>
      <c r="NDJ853" s="53"/>
      <c r="NDK853" s="53"/>
      <c r="NDL853" s="53"/>
      <c r="NDM853" s="53"/>
      <c r="NDN853" s="53"/>
      <c r="NDO853" s="53"/>
      <c r="NDP853" s="53"/>
      <c r="NDQ853" s="53"/>
      <c r="NDR853" s="53"/>
      <c r="NDS853" s="53"/>
      <c r="NDT853" s="53"/>
      <c r="NDU853" s="53"/>
      <c r="NDV853" s="53"/>
      <c r="NDW853" s="53"/>
      <c r="NDX853" s="53"/>
      <c r="NDY853" s="53"/>
      <c r="NDZ853" s="53"/>
      <c r="NEA853" s="53"/>
      <c r="NEB853" s="53"/>
      <c r="NEC853" s="53"/>
      <c r="NED853" s="53"/>
      <c r="NEE853" s="53"/>
      <c r="NEF853" s="53"/>
      <c r="NEG853" s="53"/>
      <c r="NEH853" s="53"/>
      <c r="NEI853" s="53"/>
      <c r="NEJ853" s="53"/>
      <c r="NEK853" s="53"/>
      <c r="NEL853" s="53"/>
      <c r="NEM853" s="53"/>
      <c r="NEN853" s="53"/>
      <c r="NEO853" s="53"/>
      <c r="NEP853" s="53"/>
      <c r="NEQ853" s="53"/>
      <c r="NER853" s="53"/>
      <c r="NES853" s="53"/>
      <c r="NET853" s="53"/>
      <c r="NEU853" s="53"/>
      <c r="NEV853" s="53"/>
      <c r="NEW853" s="53"/>
      <c r="NEX853" s="53"/>
      <c r="NEY853" s="53"/>
      <c r="NEZ853" s="53"/>
      <c r="NFA853" s="53"/>
      <c r="NFB853" s="53"/>
      <c r="NFC853" s="53"/>
      <c r="NFD853" s="53"/>
      <c r="NFE853" s="53"/>
      <c r="NFF853" s="53"/>
      <c r="NFG853" s="53"/>
      <c r="NFH853" s="53"/>
      <c r="NFI853" s="53"/>
      <c r="NFJ853" s="53"/>
      <c r="NFK853" s="53"/>
      <c r="NFL853" s="53"/>
      <c r="NFM853" s="53"/>
      <c r="NFN853" s="53"/>
      <c r="NFO853" s="53"/>
      <c r="NFP853" s="53"/>
      <c r="NFQ853" s="53"/>
      <c r="NFR853" s="53"/>
      <c r="NFS853" s="53"/>
      <c r="NFT853" s="53"/>
      <c r="NFU853" s="53"/>
      <c r="NFV853" s="53"/>
      <c r="NFW853" s="53"/>
      <c r="NFX853" s="53"/>
      <c r="NFY853" s="53"/>
      <c r="NFZ853" s="53"/>
      <c r="NGA853" s="53"/>
      <c r="NGB853" s="53"/>
      <c r="NGC853" s="53"/>
      <c r="NGD853" s="53"/>
      <c r="NGE853" s="53"/>
      <c r="NGF853" s="53"/>
      <c r="NGG853" s="53"/>
      <c r="NGH853" s="53"/>
      <c r="NGI853" s="53"/>
      <c r="NGJ853" s="53"/>
      <c r="NGK853" s="53"/>
      <c r="NGL853" s="53"/>
      <c r="NGM853" s="53"/>
      <c r="NGN853" s="53"/>
      <c r="NGO853" s="53"/>
      <c r="NGP853" s="53"/>
      <c r="NGQ853" s="53"/>
      <c r="NGR853" s="53"/>
      <c r="NGS853" s="53"/>
      <c r="NGT853" s="53"/>
      <c r="NGU853" s="53"/>
      <c r="NGV853" s="53"/>
      <c r="NGW853" s="53"/>
      <c r="NGX853" s="53"/>
      <c r="NGY853" s="53"/>
      <c r="NGZ853" s="53"/>
      <c r="NHA853" s="53"/>
      <c r="NHB853" s="53"/>
      <c r="NHC853" s="53"/>
      <c r="NHD853" s="53"/>
      <c r="NHE853" s="53"/>
      <c r="NHF853" s="53"/>
      <c r="NHG853" s="53"/>
      <c r="NHH853" s="53"/>
      <c r="NHI853" s="53"/>
      <c r="NHJ853" s="53"/>
      <c r="NHK853" s="53"/>
      <c r="NHL853" s="53"/>
      <c r="NHM853" s="53"/>
      <c r="NHN853" s="53"/>
      <c r="NHO853" s="53"/>
      <c r="NHP853" s="53"/>
      <c r="NHQ853" s="53"/>
      <c r="NHR853" s="53"/>
      <c r="NHS853" s="53"/>
      <c r="NHT853" s="53"/>
      <c r="NHU853" s="53"/>
      <c r="NHV853" s="53"/>
      <c r="NHW853" s="53"/>
      <c r="NHX853" s="53"/>
      <c r="NHY853" s="53"/>
      <c r="NHZ853" s="53"/>
      <c r="NIA853" s="53"/>
      <c r="NIB853" s="53"/>
      <c r="NIC853" s="53"/>
      <c r="NID853" s="53"/>
      <c r="NIE853" s="53"/>
      <c r="NIF853" s="53"/>
      <c r="NIG853" s="53"/>
      <c r="NIH853" s="53"/>
      <c r="NII853" s="53"/>
      <c r="NIJ853" s="53"/>
      <c r="NIK853" s="53"/>
      <c r="NIL853" s="53"/>
      <c r="NIM853" s="53"/>
      <c r="NIN853" s="53"/>
      <c r="NIO853" s="53"/>
      <c r="NIP853" s="53"/>
      <c r="NIQ853" s="53"/>
      <c r="NIR853" s="53"/>
      <c r="NIS853" s="53"/>
      <c r="NIT853" s="53"/>
      <c r="NIU853" s="53"/>
      <c r="NIV853" s="53"/>
      <c r="NIW853" s="53"/>
      <c r="NIX853" s="53"/>
      <c r="NIY853" s="53"/>
      <c r="NIZ853" s="53"/>
      <c r="NJA853" s="53"/>
      <c r="NJB853" s="53"/>
      <c r="NJC853" s="53"/>
      <c r="NJD853" s="53"/>
      <c r="NJE853" s="53"/>
      <c r="NJF853" s="53"/>
      <c r="NJG853" s="53"/>
      <c r="NJH853" s="53"/>
      <c r="NJI853" s="53"/>
      <c r="NJJ853" s="53"/>
      <c r="NJK853" s="53"/>
      <c r="NJL853" s="53"/>
      <c r="NJM853" s="53"/>
      <c r="NJN853" s="53"/>
      <c r="NJO853" s="53"/>
      <c r="NJP853" s="53"/>
      <c r="NJQ853" s="53"/>
      <c r="NJR853" s="53"/>
      <c r="NJS853" s="53"/>
      <c r="NJT853" s="53"/>
      <c r="NJU853" s="53"/>
      <c r="NJV853" s="53"/>
      <c r="NJW853" s="53"/>
      <c r="NJX853" s="53"/>
      <c r="NJY853" s="53"/>
      <c r="NJZ853" s="53"/>
      <c r="NKA853" s="53"/>
      <c r="NKB853" s="53"/>
      <c r="NKC853" s="53"/>
      <c r="NKD853" s="53"/>
      <c r="NKE853" s="53"/>
      <c r="NKF853" s="53"/>
      <c r="NKG853" s="53"/>
      <c r="NKH853" s="53"/>
      <c r="NKI853" s="53"/>
      <c r="NKJ853" s="53"/>
      <c r="NKK853" s="53"/>
      <c r="NKL853" s="53"/>
      <c r="NKM853" s="53"/>
      <c r="NKN853" s="53"/>
      <c r="NKO853" s="53"/>
      <c r="NKP853" s="53"/>
      <c r="NKQ853" s="53"/>
      <c r="NKR853" s="53"/>
      <c r="NKS853" s="53"/>
      <c r="NKT853" s="53"/>
      <c r="NKU853" s="53"/>
      <c r="NKV853" s="53"/>
      <c r="NKW853" s="53"/>
      <c r="NKX853" s="53"/>
      <c r="NKY853" s="53"/>
      <c r="NKZ853" s="53"/>
      <c r="NLA853" s="53"/>
      <c r="NLB853" s="53"/>
      <c r="NLC853" s="53"/>
      <c r="NLD853" s="53"/>
      <c r="NLE853" s="53"/>
      <c r="NLF853" s="53"/>
      <c r="NLG853" s="53"/>
      <c r="NLH853" s="53"/>
      <c r="NLI853" s="53"/>
      <c r="NLJ853" s="53"/>
      <c r="NLK853" s="53"/>
      <c r="NLL853" s="53"/>
      <c r="NLM853" s="53"/>
      <c r="NLN853" s="53"/>
      <c r="NLO853" s="53"/>
      <c r="NLP853" s="53"/>
      <c r="NLQ853" s="53"/>
      <c r="NLR853" s="53"/>
      <c r="NLS853" s="53"/>
      <c r="NLT853" s="53"/>
      <c r="NLU853" s="53"/>
      <c r="NLV853" s="53"/>
      <c r="NLW853" s="53"/>
      <c r="NLX853" s="53"/>
      <c r="NLY853" s="53"/>
      <c r="NLZ853" s="53"/>
      <c r="NMA853" s="53"/>
      <c r="NMB853" s="53"/>
      <c r="NMC853" s="53"/>
      <c r="NMD853" s="53"/>
      <c r="NME853" s="53"/>
      <c r="NMF853" s="53"/>
      <c r="NMG853" s="53"/>
      <c r="NMH853" s="53"/>
      <c r="NMI853" s="53"/>
      <c r="NMJ853" s="53"/>
      <c r="NMK853" s="53"/>
      <c r="NML853" s="53"/>
      <c r="NMM853" s="53"/>
      <c r="NMN853" s="53"/>
      <c r="NMO853" s="53"/>
      <c r="NMP853" s="53"/>
      <c r="NMQ853" s="53"/>
      <c r="NMR853" s="53"/>
      <c r="NMS853" s="53"/>
      <c r="NMT853" s="53"/>
      <c r="NMU853" s="53"/>
      <c r="NMV853" s="53"/>
      <c r="NMW853" s="53"/>
      <c r="NMX853" s="53"/>
      <c r="NMY853" s="53"/>
      <c r="NMZ853" s="53"/>
      <c r="NNA853" s="53"/>
      <c r="NNB853" s="53"/>
      <c r="NNC853" s="53"/>
      <c r="NND853" s="53"/>
      <c r="NNE853" s="53"/>
      <c r="NNF853" s="53"/>
      <c r="NNG853" s="53"/>
      <c r="NNH853" s="53"/>
      <c r="NNI853" s="53"/>
      <c r="NNJ853" s="53"/>
      <c r="NNK853" s="53"/>
      <c r="NNL853" s="53"/>
      <c r="NNM853" s="53"/>
      <c r="NNN853" s="53"/>
      <c r="NNO853" s="53"/>
      <c r="NNP853" s="53"/>
      <c r="NNQ853" s="53"/>
      <c r="NNR853" s="53"/>
      <c r="NNS853" s="53"/>
      <c r="NNT853" s="53"/>
      <c r="NNU853" s="53"/>
      <c r="NNV853" s="53"/>
      <c r="NNW853" s="53"/>
      <c r="NNX853" s="53"/>
      <c r="NNY853" s="53"/>
      <c r="NNZ853" s="53"/>
      <c r="NOA853" s="53"/>
      <c r="NOB853" s="53"/>
      <c r="NOC853" s="53"/>
      <c r="NOD853" s="53"/>
      <c r="NOE853" s="53"/>
      <c r="NOF853" s="53"/>
      <c r="NOG853" s="53"/>
      <c r="NOH853" s="53"/>
      <c r="NOI853" s="53"/>
      <c r="NOJ853" s="53"/>
      <c r="NOK853" s="53"/>
      <c r="NOL853" s="53"/>
      <c r="NOM853" s="53"/>
      <c r="NON853" s="53"/>
      <c r="NOO853" s="53"/>
      <c r="NOP853" s="53"/>
      <c r="NOQ853" s="53"/>
      <c r="NOR853" s="53"/>
      <c r="NOS853" s="53"/>
      <c r="NOT853" s="53"/>
      <c r="NOU853" s="53"/>
      <c r="NOV853" s="53"/>
      <c r="NOW853" s="53"/>
      <c r="NOX853" s="53"/>
      <c r="NOY853" s="53"/>
      <c r="NOZ853" s="53"/>
      <c r="NPA853" s="53"/>
      <c r="NPB853" s="53"/>
      <c r="NPC853" s="53"/>
      <c r="NPD853" s="53"/>
      <c r="NPE853" s="53"/>
      <c r="NPF853" s="53"/>
      <c r="NPG853" s="53"/>
      <c r="NPH853" s="53"/>
      <c r="NPI853" s="53"/>
      <c r="NPJ853" s="53"/>
      <c r="NPK853" s="53"/>
      <c r="NPL853" s="53"/>
      <c r="NPM853" s="53"/>
      <c r="NPN853" s="53"/>
      <c r="NPO853" s="53"/>
      <c r="NPP853" s="53"/>
      <c r="NPQ853" s="53"/>
      <c r="NPR853" s="53"/>
      <c r="NPS853" s="53"/>
      <c r="NPT853" s="53"/>
      <c r="NPU853" s="53"/>
      <c r="NPV853" s="53"/>
      <c r="NPW853" s="53"/>
      <c r="NPX853" s="53"/>
      <c r="NPY853" s="53"/>
      <c r="NPZ853" s="53"/>
      <c r="NQA853" s="53"/>
      <c r="NQB853" s="53"/>
      <c r="NQC853" s="53"/>
      <c r="NQD853" s="53"/>
      <c r="NQE853" s="53"/>
      <c r="NQF853" s="53"/>
      <c r="NQG853" s="53"/>
      <c r="NQH853" s="53"/>
      <c r="NQI853" s="53"/>
      <c r="NQJ853" s="53"/>
      <c r="NQK853" s="53"/>
      <c r="NQL853" s="53"/>
      <c r="NQM853" s="53"/>
      <c r="NQN853" s="53"/>
      <c r="NQO853" s="53"/>
      <c r="NQP853" s="53"/>
      <c r="NQQ853" s="53"/>
      <c r="NQR853" s="53"/>
      <c r="NQS853" s="53"/>
      <c r="NQT853" s="53"/>
      <c r="NQU853" s="53"/>
      <c r="NQV853" s="53"/>
      <c r="NQW853" s="53"/>
      <c r="NQX853" s="53"/>
      <c r="NQY853" s="53"/>
      <c r="NQZ853" s="53"/>
      <c r="NRA853" s="53"/>
      <c r="NRB853" s="53"/>
      <c r="NRC853" s="53"/>
      <c r="NRD853" s="53"/>
      <c r="NRE853" s="53"/>
      <c r="NRF853" s="53"/>
      <c r="NRG853" s="53"/>
      <c r="NRH853" s="53"/>
      <c r="NRI853" s="53"/>
      <c r="NRJ853" s="53"/>
      <c r="NRK853" s="53"/>
      <c r="NRL853" s="53"/>
      <c r="NRM853" s="53"/>
      <c r="NRN853" s="53"/>
      <c r="NRO853" s="53"/>
      <c r="NRP853" s="53"/>
      <c r="NRQ853" s="53"/>
      <c r="NRR853" s="53"/>
      <c r="NRS853" s="53"/>
      <c r="NRT853" s="53"/>
      <c r="NRU853" s="53"/>
      <c r="NRV853" s="53"/>
      <c r="NRW853" s="53"/>
      <c r="NRX853" s="53"/>
      <c r="NRY853" s="53"/>
      <c r="NRZ853" s="53"/>
      <c r="NSA853" s="53"/>
      <c r="NSB853" s="53"/>
      <c r="NSC853" s="53"/>
      <c r="NSD853" s="53"/>
      <c r="NSE853" s="53"/>
      <c r="NSF853" s="53"/>
      <c r="NSG853" s="53"/>
      <c r="NSH853" s="53"/>
      <c r="NSI853" s="53"/>
      <c r="NSJ853" s="53"/>
      <c r="NSK853" s="53"/>
      <c r="NSL853" s="53"/>
      <c r="NSM853" s="53"/>
      <c r="NSN853" s="53"/>
      <c r="NSO853" s="53"/>
      <c r="NSP853" s="53"/>
      <c r="NSQ853" s="53"/>
      <c r="NSR853" s="53"/>
      <c r="NSS853" s="53"/>
      <c r="NST853" s="53"/>
      <c r="NSU853" s="53"/>
      <c r="NSV853" s="53"/>
      <c r="NSW853" s="53"/>
      <c r="NSX853" s="53"/>
      <c r="NSY853" s="53"/>
      <c r="NSZ853" s="53"/>
      <c r="NTA853" s="53"/>
      <c r="NTB853" s="53"/>
      <c r="NTC853" s="53"/>
      <c r="NTD853" s="53"/>
      <c r="NTE853" s="53"/>
      <c r="NTF853" s="53"/>
      <c r="NTG853" s="53"/>
      <c r="NTH853" s="53"/>
      <c r="NTI853" s="53"/>
      <c r="NTJ853" s="53"/>
      <c r="NTK853" s="53"/>
      <c r="NTL853" s="53"/>
      <c r="NTM853" s="53"/>
      <c r="NTN853" s="53"/>
      <c r="NTO853" s="53"/>
      <c r="NTP853" s="53"/>
      <c r="NTQ853" s="53"/>
      <c r="NTR853" s="53"/>
      <c r="NTS853" s="53"/>
      <c r="NTT853" s="53"/>
      <c r="NTU853" s="53"/>
      <c r="NTV853" s="53"/>
      <c r="NTW853" s="53"/>
      <c r="NTX853" s="53"/>
      <c r="NTY853" s="53"/>
      <c r="NTZ853" s="53"/>
      <c r="NUA853" s="53"/>
      <c r="NUB853" s="53"/>
      <c r="NUC853" s="53"/>
      <c r="NUD853" s="53"/>
      <c r="NUE853" s="53"/>
      <c r="NUF853" s="53"/>
      <c r="NUG853" s="53"/>
      <c r="NUH853" s="53"/>
      <c r="NUI853" s="53"/>
      <c r="NUJ853" s="53"/>
      <c r="NUK853" s="53"/>
      <c r="NUL853" s="53"/>
      <c r="NUM853" s="53"/>
      <c r="NUN853" s="53"/>
      <c r="NUO853" s="53"/>
      <c r="NUP853" s="53"/>
      <c r="NUQ853" s="53"/>
      <c r="NUR853" s="53"/>
      <c r="NUS853" s="53"/>
      <c r="NUT853" s="53"/>
      <c r="NUU853" s="53"/>
      <c r="NUV853" s="53"/>
      <c r="NUW853" s="53"/>
      <c r="NUX853" s="53"/>
      <c r="NUY853" s="53"/>
      <c r="NUZ853" s="53"/>
      <c r="NVA853" s="53"/>
      <c r="NVB853" s="53"/>
      <c r="NVC853" s="53"/>
      <c r="NVD853" s="53"/>
      <c r="NVE853" s="53"/>
      <c r="NVF853" s="53"/>
      <c r="NVG853" s="53"/>
      <c r="NVH853" s="53"/>
      <c r="NVI853" s="53"/>
      <c r="NVJ853" s="53"/>
      <c r="NVK853" s="53"/>
      <c r="NVL853" s="53"/>
      <c r="NVM853" s="53"/>
      <c r="NVN853" s="53"/>
      <c r="NVO853" s="53"/>
      <c r="NVP853" s="53"/>
      <c r="NVQ853" s="53"/>
      <c r="NVR853" s="53"/>
      <c r="NVS853" s="53"/>
      <c r="NVT853" s="53"/>
      <c r="NVU853" s="53"/>
      <c r="NVV853" s="53"/>
      <c r="NVW853" s="53"/>
      <c r="NVX853" s="53"/>
      <c r="NVY853" s="53"/>
      <c r="NVZ853" s="53"/>
      <c r="NWA853" s="53"/>
      <c r="NWB853" s="53"/>
      <c r="NWC853" s="53"/>
      <c r="NWD853" s="53"/>
      <c r="NWE853" s="53"/>
      <c r="NWF853" s="53"/>
      <c r="NWG853" s="53"/>
      <c r="NWH853" s="53"/>
      <c r="NWI853" s="53"/>
      <c r="NWJ853" s="53"/>
      <c r="NWK853" s="53"/>
      <c r="NWL853" s="53"/>
      <c r="NWM853" s="53"/>
      <c r="NWN853" s="53"/>
      <c r="NWO853" s="53"/>
      <c r="NWP853" s="53"/>
      <c r="NWQ853" s="53"/>
      <c r="NWR853" s="53"/>
      <c r="NWS853" s="53"/>
      <c r="NWT853" s="53"/>
      <c r="NWU853" s="53"/>
      <c r="NWV853" s="53"/>
      <c r="NWW853" s="53"/>
      <c r="NWX853" s="53"/>
      <c r="NWY853" s="53"/>
      <c r="NWZ853" s="53"/>
      <c r="NXA853" s="53"/>
      <c r="NXB853" s="53"/>
      <c r="NXC853" s="53"/>
      <c r="NXD853" s="53"/>
      <c r="NXE853" s="53"/>
      <c r="NXF853" s="53"/>
      <c r="NXG853" s="53"/>
      <c r="NXH853" s="53"/>
      <c r="NXI853" s="53"/>
      <c r="NXJ853" s="53"/>
      <c r="NXK853" s="53"/>
      <c r="NXL853" s="53"/>
      <c r="NXM853" s="53"/>
      <c r="NXN853" s="53"/>
      <c r="NXO853" s="53"/>
      <c r="NXP853" s="53"/>
      <c r="NXQ853" s="53"/>
      <c r="NXR853" s="53"/>
      <c r="NXS853" s="53"/>
      <c r="NXT853" s="53"/>
      <c r="NXU853" s="53"/>
      <c r="NXV853" s="53"/>
      <c r="NXW853" s="53"/>
      <c r="NXX853" s="53"/>
      <c r="NXY853" s="53"/>
      <c r="NXZ853" s="53"/>
      <c r="NYA853" s="53"/>
      <c r="NYB853" s="53"/>
      <c r="NYC853" s="53"/>
      <c r="NYD853" s="53"/>
      <c r="NYE853" s="53"/>
      <c r="NYF853" s="53"/>
      <c r="NYG853" s="53"/>
      <c r="NYH853" s="53"/>
      <c r="NYI853" s="53"/>
      <c r="NYJ853" s="53"/>
      <c r="NYK853" s="53"/>
      <c r="NYL853" s="53"/>
      <c r="NYM853" s="53"/>
      <c r="NYN853" s="53"/>
      <c r="NYO853" s="53"/>
      <c r="NYP853" s="53"/>
      <c r="NYQ853" s="53"/>
      <c r="NYR853" s="53"/>
      <c r="NYS853" s="53"/>
      <c r="NYT853" s="53"/>
      <c r="NYU853" s="53"/>
      <c r="NYV853" s="53"/>
      <c r="NYW853" s="53"/>
      <c r="NYX853" s="53"/>
      <c r="NYY853" s="53"/>
      <c r="NYZ853" s="53"/>
      <c r="NZA853" s="53"/>
      <c r="NZB853" s="53"/>
      <c r="NZC853" s="53"/>
      <c r="NZD853" s="53"/>
      <c r="NZE853" s="53"/>
      <c r="NZF853" s="53"/>
      <c r="NZG853" s="53"/>
      <c r="NZH853" s="53"/>
      <c r="NZI853" s="53"/>
      <c r="NZJ853" s="53"/>
      <c r="NZK853" s="53"/>
      <c r="NZL853" s="53"/>
      <c r="NZM853" s="53"/>
      <c r="NZN853" s="53"/>
      <c r="NZO853" s="53"/>
      <c r="NZP853" s="53"/>
      <c r="NZQ853" s="53"/>
      <c r="NZR853" s="53"/>
      <c r="NZS853" s="53"/>
      <c r="NZT853" s="53"/>
      <c r="NZU853" s="53"/>
      <c r="NZV853" s="53"/>
      <c r="NZW853" s="53"/>
      <c r="NZX853" s="53"/>
      <c r="NZY853" s="53"/>
      <c r="NZZ853" s="53"/>
      <c r="OAA853" s="53"/>
      <c r="OAB853" s="53"/>
      <c r="OAC853" s="53"/>
      <c r="OAD853" s="53"/>
      <c r="OAE853" s="53"/>
      <c r="OAF853" s="53"/>
      <c r="OAG853" s="53"/>
      <c r="OAH853" s="53"/>
      <c r="OAI853" s="53"/>
      <c r="OAJ853" s="53"/>
      <c r="OAK853" s="53"/>
      <c r="OAL853" s="53"/>
      <c r="OAM853" s="53"/>
      <c r="OAN853" s="53"/>
      <c r="OAO853" s="53"/>
      <c r="OAP853" s="53"/>
      <c r="OAQ853" s="53"/>
      <c r="OAR853" s="53"/>
      <c r="OAS853" s="53"/>
      <c r="OAT853" s="53"/>
      <c r="OAU853" s="53"/>
      <c r="OAV853" s="53"/>
      <c r="OAW853" s="53"/>
      <c r="OAX853" s="53"/>
      <c r="OAY853" s="53"/>
      <c r="OAZ853" s="53"/>
      <c r="OBA853" s="53"/>
      <c r="OBB853" s="53"/>
      <c r="OBC853" s="53"/>
      <c r="OBD853" s="53"/>
      <c r="OBE853" s="53"/>
      <c r="OBF853" s="53"/>
      <c r="OBG853" s="53"/>
      <c r="OBH853" s="53"/>
      <c r="OBI853" s="53"/>
      <c r="OBJ853" s="53"/>
      <c r="OBK853" s="53"/>
      <c r="OBL853" s="53"/>
      <c r="OBM853" s="53"/>
      <c r="OBN853" s="53"/>
      <c r="OBO853" s="53"/>
      <c r="OBP853" s="53"/>
      <c r="OBQ853" s="53"/>
      <c r="OBR853" s="53"/>
      <c r="OBS853" s="53"/>
      <c r="OBT853" s="53"/>
      <c r="OBU853" s="53"/>
      <c r="OBV853" s="53"/>
      <c r="OBW853" s="53"/>
      <c r="OBX853" s="53"/>
      <c r="OBY853" s="53"/>
      <c r="OBZ853" s="53"/>
      <c r="OCA853" s="53"/>
      <c r="OCB853" s="53"/>
      <c r="OCC853" s="53"/>
      <c r="OCD853" s="53"/>
      <c r="OCE853" s="53"/>
      <c r="OCF853" s="53"/>
      <c r="OCG853" s="53"/>
      <c r="OCH853" s="53"/>
      <c r="OCI853" s="53"/>
      <c r="OCJ853" s="53"/>
      <c r="OCK853" s="53"/>
      <c r="OCL853" s="53"/>
      <c r="OCM853" s="53"/>
      <c r="OCN853" s="53"/>
      <c r="OCO853" s="53"/>
      <c r="OCP853" s="53"/>
      <c r="OCQ853" s="53"/>
      <c r="OCR853" s="53"/>
      <c r="OCS853" s="53"/>
      <c r="OCT853" s="53"/>
      <c r="OCU853" s="53"/>
      <c r="OCV853" s="53"/>
      <c r="OCW853" s="53"/>
      <c r="OCX853" s="53"/>
      <c r="OCY853" s="53"/>
      <c r="OCZ853" s="53"/>
      <c r="ODA853" s="53"/>
      <c r="ODB853" s="53"/>
      <c r="ODC853" s="53"/>
      <c r="ODD853" s="53"/>
      <c r="ODE853" s="53"/>
      <c r="ODF853" s="53"/>
      <c r="ODG853" s="53"/>
      <c r="ODH853" s="53"/>
      <c r="ODI853" s="53"/>
      <c r="ODJ853" s="53"/>
      <c r="ODK853" s="53"/>
      <c r="ODL853" s="53"/>
      <c r="ODM853" s="53"/>
      <c r="ODN853" s="53"/>
      <c r="ODO853" s="53"/>
      <c r="ODP853" s="53"/>
      <c r="ODQ853" s="53"/>
      <c r="ODR853" s="53"/>
      <c r="ODS853" s="53"/>
      <c r="ODT853" s="53"/>
      <c r="ODU853" s="53"/>
      <c r="ODV853" s="53"/>
      <c r="ODW853" s="53"/>
      <c r="ODX853" s="53"/>
      <c r="ODY853" s="53"/>
      <c r="ODZ853" s="53"/>
      <c r="OEA853" s="53"/>
      <c r="OEB853" s="53"/>
      <c r="OEC853" s="53"/>
      <c r="OED853" s="53"/>
      <c r="OEE853" s="53"/>
      <c r="OEF853" s="53"/>
      <c r="OEG853" s="53"/>
      <c r="OEH853" s="53"/>
      <c r="OEI853" s="53"/>
      <c r="OEJ853" s="53"/>
      <c r="OEK853" s="53"/>
      <c r="OEL853" s="53"/>
      <c r="OEM853" s="53"/>
      <c r="OEN853" s="53"/>
      <c r="OEO853" s="53"/>
      <c r="OEP853" s="53"/>
      <c r="OEQ853" s="53"/>
      <c r="OER853" s="53"/>
      <c r="OES853" s="53"/>
      <c r="OET853" s="53"/>
      <c r="OEU853" s="53"/>
      <c r="OEV853" s="53"/>
      <c r="OEW853" s="53"/>
      <c r="OEX853" s="53"/>
      <c r="OEY853" s="53"/>
      <c r="OEZ853" s="53"/>
      <c r="OFA853" s="53"/>
      <c r="OFB853" s="53"/>
      <c r="OFC853" s="53"/>
      <c r="OFD853" s="53"/>
      <c r="OFE853" s="53"/>
      <c r="OFF853" s="53"/>
      <c r="OFG853" s="53"/>
      <c r="OFH853" s="53"/>
      <c r="OFI853" s="53"/>
      <c r="OFJ853" s="53"/>
      <c r="OFK853" s="53"/>
      <c r="OFL853" s="53"/>
      <c r="OFM853" s="53"/>
      <c r="OFN853" s="53"/>
      <c r="OFO853" s="53"/>
      <c r="OFP853" s="53"/>
      <c r="OFQ853" s="53"/>
      <c r="OFR853" s="53"/>
      <c r="OFS853" s="53"/>
      <c r="OFT853" s="53"/>
      <c r="OFU853" s="53"/>
      <c r="OFV853" s="53"/>
      <c r="OFW853" s="53"/>
      <c r="OFX853" s="53"/>
      <c r="OFY853" s="53"/>
      <c r="OFZ853" s="53"/>
      <c r="OGA853" s="53"/>
      <c r="OGB853" s="53"/>
      <c r="OGC853" s="53"/>
      <c r="OGD853" s="53"/>
      <c r="OGE853" s="53"/>
      <c r="OGF853" s="53"/>
      <c r="OGG853" s="53"/>
      <c r="OGH853" s="53"/>
      <c r="OGI853" s="53"/>
      <c r="OGJ853" s="53"/>
      <c r="OGK853" s="53"/>
      <c r="OGL853" s="53"/>
      <c r="OGM853" s="53"/>
      <c r="OGN853" s="53"/>
      <c r="OGO853" s="53"/>
      <c r="OGP853" s="53"/>
      <c r="OGQ853" s="53"/>
      <c r="OGR853" s="53"/>
      <c r="OGS853" s="53"/>
      <c r="OGT853" s="53"/>
      <c r="OGU853" s="53"/>
      <c r="OGV853" s="53"/>
      <c r="OGW853" s="53"/>
      <c r="OGX853" s="53"/>
      <c r="OGY853" s="53"/>
      <c r="OGZ853" s="53"/>
      <c r="OHA853" s="53"/>
      <c r="OHB853" s="53"/>
      <c r="OHC853" s="53"/>
      <c r="OHD853" s="53"/>
      <c r="OHE853" s="53"/>
      <c r="OHF853" s="53"/>
      <c r="OHG853" s="53"/>
      <c r="OHH853" s="53"/>
      <c r="OHI853" s="53"/>
      <c r="OHJ853" s="53"/>
      <c r="OHK853" s="53"/>
      <c r="OHL853" s="53"/>
      <c r="OHM853" s="53"/>
      <c r="OHN853" s="53"/>
      <c r="OHO853" s="53"/>
      <c r="OHP853" s="53"/>
      <c r="OHQ853" s="53"/>
      <c r="OHR853" s="53"/>
      <c r="OHS853" s="53"/>
      <c r="OHT853" s="53"/>
      <c r="OHU853" s="53"/>
      <c r="OHV853" s="53"/>
      <c r="OHW853" s="53"/>
      <c r="OHX853" s="53"/>
      <c r="OHY853" s="53"/>
      <c r="OHZ853" s="53"/>
      <c r="OIA853" s="53"/>
      <c r="OIB853" s="53"/>
      <c r="OIC853" s="53"/>
      <c r="OID853" s="53"/>
      <c r="OIE853" s="53"/>
      <c r="OIF853" s="53"/>
      <c r="OIG853" s="53"/>
      <c r="OIH853" s="53"/>
      <c r="OII853" s="53"/>
      <c r="OIJ853" s="53"/>
      <c r="OIK853" s="53"/>
      <c r="OIL853" s="53"/>
      <c r="OIM853" s="53"/>
      <c r="OIN853" s="53"/>
      <c r="OIO853" s="53"/>
      <c r="OIP853" s="53"/>
      <c r="OIQ853" s="53"/>
      <c r="OIR853" s="53"/>
      <c r="OIS853" s="53"/>
      <c r="OIT853" s="53"/>
      <c r="OIU853" s="53"/>
      <c r="OIV853" s="53"/>
      <c r="OIW853" s="53"/>
      <c r="OIX853" s="53"/>
      <c r="OIY853" s="53"/>
      <c r="OIZ853" s="53"/>
      <c r="OJA853" s="53"/>
      <c r="OJB853" s="53"/>
      <c r="OJC853" s="53"/>
      <c r="OJD853" s="53"/>
      <c r="OJE853" s="53"/>
      <c r="OJF853" s="53"/>
      <c r="OJG853" s="53"/>
      <c r="OJH853" s="53"/>
      <c r="OJI853" s="53"/>
      <c r="OJJ853" s="53"/>
      <c r="OJK853" s="53"/>
      <c r="OJL853" s="53"/>
      <c r="OJM853" s="53"/>
      <c r="OJN853" s="53"/>
      <c r="OJO853" s="53"/>
      <c r="OJP853" s="53"/>
      <c r="OJQ853" s="53"/>
      <c r="OJR853" s="53"/>
      <c r="OJS853" s="53"/>
      <c r="OJT853" s="53"/>
      <c r="OJU853" s="53"/>
      <c r="OJV853" s="53"/>
      <c r="OJW853" s="53"/>
      <c r="OJX853" s="53"/>
      <c r="OJY853" s="53"/>
      <c r="OJZ853" s="53"/>
      <c r="OKA853" s="53"/>
      <c r="OKB853" s="53"/>
      <c r="OKC853" s="53"/>
      <c r="OKD853" s="53"/>
      <c r="OKE853" s="53"/>
      <c r="OKF853" s="53"/>
      <c r="OKG853" s="53"/>
      <c r="OKH853" s="53"/>
      <c r="OKI853" s="53"/>
      <c r="OKJ853" s="53"/>
      <c r="OKK853" s="53"/>
      <c r="OKL853" s="53"/>
      <c r="OKM853" s="53"/>
      <c r="OKN853" s="53"/>
      <c r="OKO853" s="53"/>
      <c r="OKP853" s="53"/>
      <c r="OKQ853" s="53"/>
      <c r="OKR853" s="53"/>
      <c r="OKS853" s="53"/>
      <c r="OKT853" s="53"/>
      <c r="OKU853" s="53"/>
      <c r="OKV853" s="53"/>
      <c r="OKW853" s="53"/>
      <c r="OKX853" s="53"/>
      <c r="OKY853" s="53"/>
      <c r="OKZ853" s="53"/>
      <c r="OLA853" s="53"/>
      <c r="OLB853" s="53"/>
      <c r="OLC853" s="53"/>
      <c r="OLD853" s="53"/>
      <c r="OLE853" s="53"/>
      <c r="OLF853" s="53"/>
      <c r="OLG853" s="53"/>
      <c r="OLH853" s="53"/>
      <c r="OLI853" s="53"/>
      <c r="OLJ853" s="53"/>
      <c r="OLK853" s="53"/>
      <c r="OLL853" s="53"/>
      <c r="OLM853" s="53"/>
      <c r="OLN853" s="53"/>
      <c r="OLO853" s="53"/>
      <c r="OLP853" s="53"/>
      <c r="OLQ853" s="53"/>
      <c r="OLR853" s="53"/>
      <c r="OLS853" s="53"/>
      <c r="OLT853" s="53"/>
      <c r="OLU853" s="53"/>
      <c r="OLV853" s="53"/>
      <c r="OLW853" s="53"/>
      <c r="OLX853" s="53"/>
      <c r="OLY853" s="53"/>
      <c r="OLZ853" s="53"/>
      <c r="OMA853" s="53"/>
      <c r="OMB853" s="53"/>
      <c r="OMC853" s="53"/>
      <c r="OMD853" s="53"/>
      <c r="OME853" s="53"/>
      <c r="OMF853" s="53"/>
      <c r="OMG853" s="53"/>
      <c r="OMH853" s="53"/>
      <c r="OMI853" s="53"/>
      <c r="OMJ853" s="53"/>
      <c r="OMK853" s="53"/>
      <c r="OML853" s="53"/>
      <c r="OMM853" s="53"/>
      <c r="OMN853" s="53"/>
      <c r="OMO853" s="53"/>
      <c r="OMP853" s="53"/>
      <c r="OMQ853" s="53"/>
      <c r="OMR853" s="53"/>
      <c r="OMS853" s="53"/>
      <c r="OMT853" s="53"/>
      <c r="OMU853" s="53"/>
      <c r="OMV853" s="53"/>
      <c r="OMW853" s="53"/>
      <c r="OMX853" s="53"/>
      <c r="OMY853" s="53"/>
      <c r="OMZ853" s="53"/>
      <c r="ONA853" s="53"/>
      <c r="ONB853" s="53"/>
      <c r="ONC853" s="53"/>
      <c r="OND853" s="53"/>
      <c r="ONE853" s="53"/>
      <c r="ONF853" s="53"/>
      <c r="ONG853" s="53"/>
      <c r="ONH853" s="53"/>
      <c r="ONI853" s="53"/>
      <c r="ONJ853" s="53"/>
      <c r="ONK853" s="53"/>
      <c r="ONL853" s="53"/>
      <c r="ONM853" s="53"/>
      <c r="ONN853" s="53"/>
      <c r="ONO853" s="53"/>
      <c r="ONP853" s="53"/>
      <c r="ONQ853" s="53"/>
      <c r="ONR853" s="53"/>
      <c r="ONS853" s="53"/>
      <c r="ONT853" s="53"/>
      <c r="ONU853" s="53"/>
      <c r="ONV853" s="53"/>
      <c r="ONW853" s="53"/>
      <c r="ONX853" s="53"/>
      <c r="ONY853" s="53"/>
      <c r="ONZ853" s="53"/>
      <c r="OOA853" s="53"/>
      <c r="OOB853" s="53"/>
      <c r="OOC853" s="53"/>
      <c r="OOD853" s="53"/>
      <c r="OOE853" s="53"/>
      <c r="OOF853" s="53"/>
      <c r="OOG853" s="53"/>
      <c r="OOH853" s="53"/>
      <c r="OOI853" s="53"/>
      <c r="OOJ853" s="53"/>
      <c r="OOK853" s="53"/>
      <c r="OOL853" s="53"/>
      <c r="OOM853" s="53"/>
      <c r="OON853" s="53"/>
      <c r="OOO853" s="53"/>
      <c r="OOP853" s="53"/>
      <c r="OOQ853" s="53"/>
      <c r="OOR853" s="53"/>
      <c r="OOS853" s="53"/>
      <c r="OOT853" s="53"/>
      <c r="OOU853" s="53"/>
      <c r="OOV853" s="53"/>
      <c r="OOW853" s="53"/>
      <c r="OOX853" s="53"/>
      <c r="OOY853" s="53"/>
      <c r="OOZ853" s="53"/>
      <c r="OPA853" s="53"/>
      <c r="OPB853" s="53"/>
      <c r="OPC853" s="53"/>
      <c r="OPD853" s="53"/>
      <c r="OPE853" s="53"/>
      <c r="OPF853" s="53"/>
      <c r="OPG853" s="53"/>
      <c r="OPH853" s="53"/>
      <c r="OPI853" s="53"/>
      <c r="OPJ853" s="53"/>
      <c r="OPK853" s="53"/>
      <c r="OPL853" s="53"/>
      <c r="OPM853" s="53"/>
      <c r="OPN853" s="53"/>
      <c r="OPO853" s="53"/>
      <c r="OPP853" s="53"/>
      <c r="OPQ853" s="53"/>
      <c r="OPR853" s="53"/>
      <c r="OPS853" s="53"/>
      <c r="OPT853" s="53"/>
      <c r="OPU853" s="53"/>
      <c r="OPV853" s="53"/>
      <c r="OPW853" s="53"/>
      <c r="OPX853" s="53"/>
      <c r="OPY853" s="53"/>
      <c r="OPZ853" s="53"/>
      <c r="OQA853" s="53"/>
      <c r="OQB853" s="53"/>
      <c r="OQC853" s="53"/>
      <c r="OQD853" s="53"/>
      <c r="OQE853" s="53"/>
      <c r="OQF853" s="53"/>
      <c r="OQG853" s="53"/>
      <c r="OQH853" s="53"/>
      <c r="OQI853" s="53"/>
      <c r="OQJ853" s="53"/>
      <c r="OQK853" s="53"/>
      <c r="OQL853" s="53"/>
      <c r="OQM853" s="53"/>
      <c r="OQN853" s="53"/>
      <c r="OQO853" s="53"/>
      <c r="OQP853" s="53"/>
      <c r="OQQ853" s="53"/>
      <c r="OQR853" s="53"/>
      <c r="OQS853" s="53"/>
      <c r="OQT853" s="53"/>
      <c r="OQU853" s="53"/>
      <c r="OQV853" s="53"/>
      <c r="OQW853" s="53"/>
      <c r="OQX853" s="53"/>
      <c r="OQY853" s="53"/>
      <c r="OQZ853" s="53"/>
      <c r="ORA853" s="53"/>
      <c r="ORB853" s="53"/>
      <c r="ORC853" s="53"/>
      <c r="ORD853" s="53"/>
      <c r="ORE853" s="53"/>
      <c r="ORF853" s="53"/>
      <c r="ORG853" s="53"/>
      <c r="ORH853" s="53"/>
      <c r="ORI853" s="53"/>
      <c r="ORJ853" s="53"/>
      <c r="ORK853" s="53"/>
      <c r="ORL853" s="53"/>
      <c r="ORM853" s="53"/>
      <c r="ORN853" s="53"/>
      <c r="ORO853" s="53"/>
      <c r="ORP853" s="53"/>
      <c r="ORQ853" s="53"/>
      <c r="ORR853" s="53"/>
      <c r="ORS853" s="53"/>
      <c r="ORT853" s="53"/>
      <c r="ORU853" s="53"/>
      <c r="ORV853" s="53"/>
      <c r="ORW853" s="53"/>
      <c r="ORX853" s="53"/>
      <c r="ORY853" s="53"/>
      <c r="ORZ853" s="53"/>
      <c r="OSA853" s="53"/>
      <c r="OSB853" s="53"/>
      <c r="OSC853" s="53"/>
      <c r="OSD853" s="53"/>
      <c r="OSE853" s="53"/>
      <c r="OSF853" s="53"/>
      <c r="OSG853" s="53"/>
      <c r="OSH853" s="53"/>
      <c r="OSI853" s="53"/>
      <c r="OSJ853" s="53"/>
      <c r="OSK853" s="53"/>
      <c r="OSL853" s="53"/>
      <c r="OSM853" s="53"/>
      <c r="OSN853" s="53"/>
      <c r="OSO853" s="53"/>
      <c r="OSP853" s="53"/>
      <c r="OSQ853" s="53"/>
      <c r="OSR853" s="53"/>
      <c r="OSS853" s="53"/>
      <c r="OST853" s="53"/>
      <c r="OSU853" s="53"/>
      <c r="OSV853" s="53"/>
      <c r="OSW853" s="53"/>
      <c r="OSX853" s="53"/>
      <c r="OSY853" s="53"/>
      <c r="OSZ853" s="53"/>
      <c r="OTA853" s="53"/>
      <c r="OTB853" s="53"/>
      <c r="OTC853" s="53"/>
      <c r="OTD853" s="53"/>
      <c r="OTE853" s="53"/>
      <c r="OTF853" s="53"/>
      <c r="OTG853" s="53"/>
      <c r="OTH853" s="53"/>
      <c r="OTI853" s="53"/>
      <c r="OTJ853" s="53"/>
      <c r="OTK853" s="53"/>
      <c r="OTL853" s="53"/>
      <c r="OTM853" s="53"/>
      <c r="OTN853" s="53"/>
      <c r="OTO853" s="53"/>
      <c r="OTP853" s="53"/>
      <c r="OTQ853" s="53"/>
      <c r="OTR853" s="53"/>
      <c r="OTS853" s="53"/>
      <c r="OTT853" s="53"/>
      <c r="OTU853" s="53"/>
      <c r="OTV853" s="53"/>
      <c r="OTW853" s="53"/>
      <c r="OTX853" s="53"/>
      <c r="OTY853" s="53"/>
      <c r="OTZ853" s="53"/>
      <c r="OUA853" s="53"/>
      <c r="OUB853" s="53"/>
      <c r="OUC853" s="53"/>
      <c r="OUD853" s="53"/>
      <c r="OUE853" s="53"/>
      <c r="OUF853" s="53"/>
      <c r="OUG853" s="53"/>
      <c r="OUH853" s="53"/>
      <c r="OUI853" s="53"/>
      <c r="OUJ853" s="53"/>
      <c r="OUK853" s="53"/>
      <c r="OUL853" s="53"/>
      <c r="OUM853" s="53"/>
      <c r="OUN853" s="53"/>
      <c r="OUO853" s="53"/>
      <c r="OUP853" s="53"/>
      <c r="OUQ853" s="53"/>
      <c r="OUR853" s="53"/>
      <c r="OUS853" s="53"/>
      <c r="OUT853" s="53"/>
      <c r="OUU853" s="53"/>
      <c r="OUV853" s="53"/>
      <c r="OUW853" s="53"/>
      <c r="OUX853" s="53"/>
      <c r="OUY853" s="53"/>
      <c r="OUZ853" s="53"/>
      <c r="OVA853" s="53"/>
      <c r="OVB853" s="53"/>
      <c r="OVC853" s="53"/>
      <c r="OVD853" s="53"/>
      <c r="OVE853" s="53"/>
      <c r="OVF853" s="53"/>
      <c r="OVG853" s="53"/>
      <c r="OVH853" s="53"/>
      <c r="OVI853" s="53"/>
      <c r="OVJ853" s="53"/>
      <c r="OVK853" s="53"/>
      <c r="OVL853" s="53"/>
      <c r="OVM853" s="53"/>
      <c r="OVN853" s="53"/>
      <c r="OVO853" s="53"/>
      <c r="OVP853" s="53"/>
      <c r="OVQ853" s="53"/>
      <c r="OVR853" s="53"/>
      <c r="OVS853" s="53"/>
      <c r="OVT853" s="53"/>
      <c r="OVU853" s="53"/>
      <c r="OVV853" s="53"/>
      <c r="OVW853" s="53"/>
      <c r="OVX853" s="53"/>
      <c r="OVY853" s="53"/>
      <c r="OVZ853" s="53"/>
      <c r="OWA853" s="53"/>
      <c r="OWB853" s="53"/>
      <c r="OWC853" s="53"/>
      <c r="OWD853" s="53"/>
      <c r="OWE853" s="53"/>
      <c r="OWF853" s="53"/>
      <c r="OWG853" s="53"/>
      <c r="OWH853" s="53"/>
      <c r="OWI853" s="53"/>
      <c r="OWJ853" s="53"/>
      <c r="OWK853" s="53"/>
      <c r="OWL853" s="53"/>
      <c r="OWM853" s="53"/>
      <c r="OWN853" s="53"/>
      <c r="OWO853" s="53"/>
      <c r="OWP853" s="53"/>
      <c r="OWQ853" s="53"/>
      <c r="OWR853" s="53"/>
      <c r="OWS853" s="53"/>
      <c r="OWT853" s="53"/>
      <c r="OWU853" s="53"/>
      <c r="OWV853" s="53"/>
      <c r="OWW853" s="53"/>
      <c r="OWX853" s="53"/>
      <c r="OWY853" s="53"/>
      <c r="OWZ853" s="53"/>
      <c r="OXA853" s="53"/>
      <c r="OXB853" s="53"/>
      <c r="OXC853" s="53"/>
      <c r="OXD853" s="53"/>
      <c r="OXE853" s="53"/>
      <c r="OXF853" s="53"/>
      <c r="OXG853" s="53"/>
      <c r="OXH853" s="53"/>
      <c r="OXI853" s="53"/>
      <c r="OXJ853" s="53"/>
      <c r="OXK853" s="53"/>
      <c r="OXL853" s="53"/>
      <c r="OXM853" s="53"/>
      <c r="OXN853" s="53"/>
      <c r="OXO853" s="53"/>
      <c r="OXP853" s="53"/>
      <c r="OXQ853" s="53"/>
      <c r="OXR853" s="53"/>
      <c r="OXS853" s="53"/>
      <c r="OXT853" s="53"/>
      <c r="OXU853" s="53"/>
      <c r="OXV853" s="53"/>
      <c r="OXW853" s="53"/>
      <c r="OXX853" s="53"/>
      <c r="OXY853" s="53"/>
      <c r="OXZ853" s="53"/>
      <c r="OYA853" s="53"/>
      <c r="OYB853" s="53"/>
      <c r="OYC853" s="53"/>
      <c r="OYD853" s="53"/>
      <c r="OYE853" s="53"/>
      <c r="OYF853" s="53"/>
      <c r="OYG853" s="53"/>
      <c r="OYH853" s="53"/>
      <c r="OYI853" s="53"/>
      <c r="OYJ853" s="53"/>
      <c r="OYK853" s="53"/>
      <c r="OYL853" s="53"/>
      <c r="OYM853" s="53"/>
      <c r="OYN853" s="53"/>
      <c r="OYO853" s="53"/>
      <c r="OYP853" s="53"/>
      <c r="OYQ853" s="53"/>
      <c r="OYR853" s="53"/>
      <c r="OYS853" s="53"/>
      <c r="OYT853" s="53"/>
      <c r="OYU853" s="53"/>
      <c r="OYV853" s="53"/>
      <c r="OYW853" s="53"/>
      <c r="OYX853" s="53"/>
      <c r="OYY853" s="53"/>
      <c r="OYZ853" s="53"/>
      <c r="OZA853" s="53"/>
      <c r="OZB853" s="53"/>
      <c r="OZC853" s="53"/>
      <c r="OZD853" s="53"/>
      <c r="OZE853" s="53"/>
      <c r="OZF853" s="53"/>
      <c r="OZG853" s="53"/>
      <c r="OZH853" s="53"/>
      <c r="OZI853" s="53"/>
      <c r="OZJ853" s="53"/>
      <c r="OZK853" s="53"/>
      <c r="OZL853" s="53"/>
      <c r="OZM853" s="53"/>
      <c r="OZN853" s="53"/>
      <c r="OZO853" s="53"/>
      <c r="OZP853" s="53"/>
      <c r="OZQ853" s="53"/>
      <c r="OZR853" s="53"/>
      <c r="OZS853" s="53"/>
      <c r="OZT853" s="53"/>
      <c r="OZU853" s="53"/>
      <c r="OZV853" s="53"/>
      <c r="OZW853" s="53"/>
      <c r="OZX853" s="53"/>
      <c r="OZY853" s="53"/>
      <c r="OZZ853" s="53"/>
      <c r="PAA853" s="53"/>
      <c r="PAB853" s="53"/>
      <c r="PAC853" s="53"/>
      <c r="PAD853" s="53"/>
      <c r="PAE853" s="53"/>
      <c r="PAF853" s="53"/>
      <c r="PAG853" s="53"/>
      <c r="PAH853" s="53"/>
      <c r="PAI853" s="53"/>
      <c r="PAJ853" s="53"/>
      <c r="PAK853" s="53"/>
      <c r="PAL853" s="53"/>
      <c r="PAM853" s="53"/>
      <c r="PAN853" s="53"/>
      <c r="PAO853" s="53"/>
      <c r="PAP853" s="53"/>
      <c r="PAQ853" s="53"/>
      <c r="PAR853" s="53"/>
      <c r="PAS853" s="53"/>
      <c r="PAT853" s="53"/>
      <c r="PAU853" s="53"/>
      <c r="PAV853" s="53"/>
      <c r="PAW853" s="53"/>
      <c r="PAX853" s="53"/>
      <c r="PAY853" s="53"/>
      <c r="PAZ853" s="53"/>
      <c r="PBA853" s="53"/>
      <c r="PBB853" s="53"/>
      <c r="PBC853" s="53"/>
      <c r="PBD853" s="53"/>
      <c r="PBE853" s="53"/>
      <c r="PBF853" s="53"/>
      <c r="PBG853" s="53"/>
      <c r="PBH853" s="53"/>
      <c r="PBI853" s="53"/>
      <c r="PBJ853" s="53"/>
      <c r="PBK853" s="53"/>
      <c r="PBL853" s="53"/>
      <c r="PBM853" s="53"/>
      <c r="PBN853" s="53"/>
      <c r="PBO853" s="53"/>
      <c r="PBP853" s="53"/>
      <c r="PBQ853" s="53"/>
      <c r="PBR853" s="53"/>
      <c r="PBS853" s="53"/>
      <c r="PBT853" s="53"/>
      <c r="PBU853" s="53"/>
      <c r="PBV853" s="53"/>
      <c r="PBW853" s="53"/>
      <c r="PBX853" s="53"/>
      <c r="PBY853" s="53"/>
      <c r="PBZ853" s="53"/>
      <c r="PCA853" s="53"/>
      <c r="PCB853" s="53"/>
      <c r="PCC853" s="53"/>
      <c r="PCD853" s="53"/>
      <c r="PCE853" s="53"/>
      <c r="PCF853" s="53"/>
      <c r="PCG853" s="53"/>
      <c r="PCH853" s="53"/>
      <c r="PCI853" s="53"/>
      <c r="PCJ853" s="53"/>
      <c r="PCK853" s="53"/>
      <c r="PCL853" s="53"/>
      <c r="PCM853" s="53"/>
      <c r="PCN853" s="53"/>
      <c r="PCO853" s="53"/>
      <c r="PCP853" s="53"/>
      <c r="PCQ853" s="53"/>
      <c r="PCR853" s="53"/>
      <c r="PCS853" s="53"/>
      <c r="PCT853" s="53"/>
      <c r="PCU853" s="53"/>
      <c r="PCV853" s="53"/>
      <c r="PCW853" s="53"/>
      <c r="PCX853" s="53"/>
      <c r="PCY853" s="53"/>
      <c r="PCZ853" s="53"/>
      <c r="PDA853" s="53"/>
      <c r="PDB853" s="53"/>
      <c r="PDC853" s="53"/>
      <c r="PDD853" s="53"/>
      <c r="PDE853" s="53"/>
      <c r="PDF853" s="53"/>
      <c r="PDG853" s="53"/>
      <c r="PDH853" s="53"/>
      <c r="PDI853" s="53"/>
      <c r="PDJ853" s="53"/>
      <c r="PDK853" s="53"/>
      <c r="PDL853" s="53"/>
      <c r="PDM853" s="53"/>
      <c r="PDN853" s="53"/>
      <c r="PDO853" s="53"/>
      <c r="PDP853" s="53"/>
      <c r="PDQ853" s="53"/>
      <c r="PDR853" s="53"/>
      <c r="PDS853" s="53"/>
      <c r="PDT853" s="53"/>
      <c r="PDU853" s="53"/>
      <c r="PDV853" s="53"/>
      <c r="PDW853" s="53"/>
      <c r="PDX853" s="53"/>
      <c r="PDY853" s="53"/>
      <c r="PDZ853" s="53"/>
      <c r="PEA853" s="53"/>
      <c r="PEB853" s="53"/>
      <c r="PEC853" s="53"/>
      <c r="PED853" s="53"/>
      <c r="PEE853" s="53"/>
      <c r="PEF853" s="53"/>
      <c r="PEG853" s="53"/>
      <c r="PEH853" s="53"/>
      <c r="PEI853" s="53"/>
      <c r="PEJ853" s="53"/>
      <c r="PEK853" s="53"/>
      <c r="PEL853" s="53"/>
      <c r="PEM853" s="53"/>
      <c r="PEN853" s="53"/>
      <c r="PEO853" s="53"/>
      <c r="PEP853" s="53"/>
      <c r="PEQ853" s="53"/>
      <c r="PER853" s="53"/>
      <c r="PES853" s="53"/>
      <c r="PET853" s="53"/>
      <c r="PEU853" s="53"/>
      <c r="PEV853" s="53"/>
      <c r="PEW853" s="53"/>
      <c r="PEX853" s="53"/>
      <c r="PEY853" s="53"/>
      <c r="PEZ853" s="53"/>
      <c r="PFA853" s="53"/>
      <c r="PFB853" s="53"/>
      <c r="PFC853" s="53"/>
      <c r="PFD853" s="53"/>
      <c r="PFE853" s="53"/>
      <c r="PFF853" s="53"/>
      <c r="PFG853" s="53"/>
      <c r="PFH853" s="53"/>
      <c r="PFI853" s="53"/>
      <c r="PFJ853" s="53"/>
      <c r="PFK853" s="53"/>
      <c r="PFL853" s="53"/>
      <c r="PFM853" s="53"/>
      <c r="PFN853" s="53"/>
      <c r="PFO853" s="53"/>
      <c r="PFP853" s="53"/>
      <c r="PFQ853" s="53"/>
      <c r="PFR853" s="53"/>
      <c r="PFS853" s="53"/>
      <c r="PFT853" s="53"/>
      <c r="PFU853" s="53"/>
      <c r="PFV853" s="53"/>
      <c r="PFW853" s="53"/>
      <c r="PFX853" s="53"/>
      <c r="PFY853" s="53"/>
      <c r="PFZ853" s="53"/>
      <c r="PGA853" s="53"/>
      <c r="PGB853" s="53"/>
      <c r="PGC853" s="53"/>
      <c r="PGD853" s="53"/>
      <c r="PGE853" s="53"/>
      <c r="PGF853" s="53"/>
      <c r="PGG853" s="53"/>
      <c r="PGH853" s="53"/>
      <c r="PGI853" s="53"/>
      <c r="PGJ853" s="53"/>
      <c r="PGK853" s="53"/>
      <c r="PGL853" s="53"/>
      <c r="PGM853" s="53"/>
      <c r="PGN853" s="53"/>
      <c r="PGO853" s="53"/>
      <c r="PGP853" s="53"/>
      <c r="PGQ853" s="53"/>
      <c r="PGR853" s="53"/>
      <c r="PGS853" s="53"/>
      <c r="PGT853" s="53"/>
      <c r="PGU853" s="53"/>
      <c r="PGV853" s="53"/>
      <c r="PGW853" s="53"/>
      <c r="PGX853" s="53"/>
      <c r="PGY853" s="53"/>
      <c r="PGZ853" s="53"/>
      <c r="PHA853" s="53"/>
      <c r="PHB853" s="53"/>
      <c r="PHC853" s="53"/>
      <c r="PHD853" s="53"/>
      <c r="PHE853" s="53"/>
      <c r="PHF853" s="53"/>
      <c r="PHG853" s="53"/>
      <c r="PHH853" s="53"/>
      <c r="PHI853" s="53"/>
      <c r="PHJ853" s="53"/>
      <c r="PHK853" s="53"/>
      <c r="PHL853" s="53"/>
      <c r="PHM853" s="53"/>
      <c r="PHN853" s="53"/>
      <c r="PHO853" s="53"/>
      <c r="PHP853" s="53"/>
      <c r="PHQ853" s="53"/>
      <c r="PHR853" s="53"/>
      <c r="PHS853" s="53"/>
      <c r="PHT853" s="53"/>
      <c r="PHU853" s="53"/>
      <c r="PHV853" s="53"/>
      <c r="PHW853" s="53"/>
      <c r="PHX853" s="53"/>
      <c r="PHY853" s="53"/>
      <c r="PHZ853" s="53"/>
      <c r="PIA853" s="53"/>
      <c r="PIB853" s="53"/>
      <c r="PIC853" s="53"/>
      <c r="PID853" s="53"/>
      <c r="PIE853" s="53"/>
      <c r="PIF853" s="53"/>
      <c r="PIG853" s="53"/>
      <c r="PIH853" s="53"/>
      <c r="PII853" s="53"/>
      <c r="PIJ853" s="53"/>
      <c r="PIK853" s="53"/>
      <c r="PIL853" s="53"/>
      <c r="PIM853" s="53"/>
      <c r="PIN853" s="53"/>
      <c r="PIO853" s="53"/>
      <c r="PIP853" s="53"/>
      <c r="PIQ853" s="53"/>
      <c r="PIR853" s="53"/>
      <c r="PIS853" s="53"/>
      <c r="PIT853" s="53"/>
      <c r="PIU853" s="53"/>
      <c r="PIV853" s="53"/>
      <c r="PIW853" s="53"/>
      <c r="PIX853" s="53"/>
      <c r="PIY853" s="53"/>
      <c r="PIZ853" s="53"/>
      <c r="PJA853" s="53"/>
      <c r="PJB853" s="53"/>
      <c r="PJC853" s="53"/>
      <c r="PJD853" s="53"/>
      <c r="PJE853" s="53"/>
      <c r="PJF853" s="53"/>
      <c r="PJG853" s="53"/>
      <c r="PJH853" s="53"/>
      <c r="PJI853" s="53"/>
      <c r="PJJ853" s="53"/>
      <c r="PJK853" s="53"/>
      <c r="PJL853" s="53"/>
      <c r="PJM853" s="53"/>
      <c r="PJN853" s="53"/>
      <c r="PJO853" s="53"/>
      <c r="PJP853" s="53"/>
      <c r="PJQ853" s="53"/>
      <c r="PJR853" s="53"/>
      <c r="PJS853" s="53"/>
      <c r="PJT853" s="53"/>
      <c r="PJU853" s="53"/>
      <c r="PJV853" s="53"/>
      <c r="PJW853" s="53"/>
      <c r="PJX853" s="53"/>
      <c r="PJY853" s="53"/>
      <c r="PJZ853" s="53"/>
      <c r="PKA853" s="53"/>
      <c r="PKB853" s="53"/>
      <c r="PKC853" s="53"/>
      <c r="PKD853" s="53"/>
      <c r="PKE853" s="53"/>
      <c r="PKF853" s="53"/>
      <c r="PKG853" s="53"/>
      <c r="PKH853" s="53"/>
      <c r="PKI853" s="53"/>
      <c r="PKJ853" s="53"/>
      <c r="PKK853" s="53"/>
      <c r="PKL853" s="53"/>
      <c r="PKM853" s="53"/>
      <c r="PKN853" s="53"/>
      <c r="PKO853" s="53"/>
      <c r="PKP853" s="53"/>
      <c r="PKQ853" s="53"/>
      <c r="PKR853" s="53"/>
      <c r="PKS853" s="53"/>
      <c r="PKT853" s="53"/>
      <c r="PKU853" s="53"/>
      <c r="PKV853" s="53"/>
      <c r="PKW853" s="53"/>
      <c r="PKX853" s="53"/>
      <c r="PKY853" s="53"/>
      <c r="PKZ853" s="53"/>
      <c r="PLA853" s="53"/>
      <c r="PLB853" s="53"/>
      <c r="PLC853" s="53"/>
      <c r="PLD853" s="53"/>
      <c r="PLE853" s="53"/>
      <c r="PLF853" s="53"/>
      <c r="PLG853" s="53"/>
      <c r="PLH853" s="53"/>
      <c r="PLI853" s="53"/>
      <c r="PLJ853" s="53"/>
      <c r="PLK853" s="53"/>
      <c r="PLL853" s="53"/>
      <c r="PLM853" s="53"/>
      <c r="PLN853" s="53"/>
      <c r="PLO853" s="53"/>
      <c r="PLP853" s="53"/>
      <c r="PLQ853" s="53"/>
      <c r="PLR853" s="53"/>
      <c r="PLS853" s="53"/>
      <c r="PLT853" s="53"/>
      <c r="PLU853" s="53"/>
      <c r="PLV853" s="53"/>
      <c r="PLW853" s="53"/>
      <c r="PLX853" s="53"/>
      <c r="PLY853" s="53"/>
      <c r="PLZ853" s="53"/>
      <c r="PMA853" s="53"/>
      <c r="PMB853" s="53"/>
      <c r="PMC853" s="53"/>
      <c r="PMD853" s="53"/>
      <c r="PME853" s="53"/>
      <c r="PMF853" s="53"/>
      <c r="PMG853" s="53"/>
      <c r="PMH853" s="53"/>
      <c r="PMI853" s="53"/>
      <c r="PMJ853" s="53"/>
      <c r="PMK853" s="53"/>
      <c r="PML853" s="53"/>
      <c r="PMM853" s="53"/>
      <c r="PMN853" s="53"/>
      <c r="PMO853" s="53"/>
      <c r="PMP853" s="53"/>
      <c r="PMQ853" s="53"/>
      <c r="PMR853" s="53"/>
      <c r="PMS853" s="53"/>
      <c r="PMT853" s="53"/>
      <c r="PMU853" s="53"/>
      <c r="PMV853" s="53"/>
      <c r="PMW853" s="53"/>
      <c r="PMX853" s="53"/>
      <c r="PMY853" s="53"/>
      <c r="PMZ853" s="53"/>
      <c r="PNA853" s="53"/>
      <c r="PNB853" s="53"/>
      <c r="PNC853" s="53"/>
      <c r="PND853" s="53"/>
      <c r="PNE853" s="53"/>
      <c r="PNF853" s="53"/>
      <c r="PNG853" s="53"/>
      <c r="PNH853" s="53"/>
      <c r="PNI853" s="53"/>
      <c r="PNJ853" s="53"/>
      <c r="PNK853" s="53"/>
      <c r="PNL853" s="53"/>
      <c r="PNM853" s="53"/>
      <c r="PNN853" s="53"/>
      <c r="PNO853" s="53"/>
      <c r="PNP853" s="53"/>
      <c r="PNQ853" s="53"/>
      <c r="PNR853" s="53"/>
      <c r="PNS853" s="53"/>
      <c r="PNT853" s="53"/>
      <c r="PNU853" s="53"/>
      <c r="PNV853" s="53"/>
      <c r="PNW853" s="53"/>
      <c r="PNX853" s="53"/>
      <c r="PNY853" s="53"/>
      <c r="PNZ853" s="53"/>
      <c r="POA853" s="53"/>
      <c r="POB853" s="53"/>
      <c r="POC853" s="53"/>
      <c r="POD853" s="53"/>
      <c r="POE853" s="53"/>
      <c r="POF853" s="53"/>
      <c r="POG853" s="53"/>
      <c r="POH853" s="53"/>
      <c r="POI853" s="53"/>
      <c r="POJ853" s="53"/>
      <c r="POK853" s="53"/>
      <c r="POL853" s="53"/>
      <c r="POM853" s="53"/>
      <c r="PON853" s="53"/>
      <c r="POO853" s="53"/>
      <c r="POP853" s="53"/>
      <c r="POQ853" s="53"/>
      <c r="POR853" s="53"/>
      <c r="POS853" s="53"/>
      <c r="POT853" s="53"/>
      <c r="POU853" s="53"/>
      <c r="POV853" s="53"/>
      <c r="POW853" s="53"/>
      <c r="POX853" s="53"/>
      <c r="POY853" s="53"/>
      <c r="POZ853" s="53"/>
      <c r="PPA853" s="53"/>
      <c r="PPB853" s="53"/>
      <c r="PPC853" s="53"/>
      <c r="PPD853" s="53"/>
      <c r="PPE853" s="53"/>
      <c r="PPF853" s="53"/>
      <c r="PPG853" s="53"/>
      <c r="PPH853" s="53"/>
      <c r="PPI853" s="53"/>
      <c r="PPJ853" s="53"/>
      <c r="PPK853" s="53"/>
      <c r="PPL853" s="53"/>
      <c r="PPM853" s="53"/>
      <c r="PPN853" s="53"/>
      <c r="PPO853" s="53"/>
      <c r="PPP853" s="53"/>
      <c r="PPQ853" s="53"/>
      <c r="PPR853" s="53"/>
      <c r="PPS853" s="53"/>
      <c r="PPT853" s="53"/>
      <c r="PPU853" s="53"/>
      <c r="PPV853" s="53"/>
      <c r="PPW853" s="53"/>
      <c r="PPX853" s="53"/>
      <c r="PPY853" s="53"/>
      <c r="PPZ853" s="53"/>
      <c r="PQA853" s="53"/>
      <c r="PQB853" s="53"/>
      <c r="PQC853" s="53"/>
      <c r="PQD853" s="53"/>
      <c r="PQE853" s="53"/>
      <c r="PQF853" s="53"/>
      <c r="PQG853" s="53"/>
      <c r="PQH853" s="53"/>
      <c r="PQI853" s="53"/>
      <c r="PQJ853" s="53"/>
      <c r="PQK853" s="53"/>
      <c r="PQL853" s="53"/>
      <c r="PQM853" s="53"/>
      <c r="PQN853" s="53"/>
      <c r="PQO853" s="53"/>
      <c r="PQP853" s="53"/>
      <c r="PQQ853" s="53"/>
      <c r="PQR853" s="53"/>
      <c r="PQS853" s="53"/>
      <c r="PQT853" s="53"/>
      <c r="PQU853" s="53"/>
      <c r="PQV853" s="53"/>
      <c r="PQW853" s="53"/>
      <c r="PQX853" s="53"/>
      <c r="PQY853" s="53"/>
      <c r="PQZ853" s="53"/>
      <c r="PRA853" s="53"/>
      <c r="PRB853" s="53"/>
      <c r="PRC853" s="53"/>
      <c r="PRD853" s="53"/>
      <c r="PRE853" s="53"/>
      <c r="PRF853" s="53"/>
      <c r="PRG853" s="53"/>
      <c r="PRH853" s="53"/>
      <c r="PRI853" s="53"/>
      <c r="PRJ853" s="53"/>
      <c r="PRK853" s="53"/>
      <c r="PRL853" s="53"/>
      <c r="PRM853" s="53"/>
      <c r="PRN853" s="53"/>
      <c r="PRO853" s="53"/>
      <c r="PRP853" s="53"/>
      <c r="PRQ853" s="53"/>
      <c r="PRR853" s="53"/>
      <c r="PRS853" s="53"/>
      <c r="PRT853" s="53"/>
      <c r="PRU853" s="53"/>
      <c r="PRV853" s="53"/>
      <c r="PRW853" s="53"/>
      <c r="PRX853" s="53"/>
      <c r="PRY853" s="53"/>
      <c r="PRZ853" s="53"/>
      <c r="PSA853" s="53"/>
      <c r="PSB853" s="53"/>
      <c r="PSC853" s="53"/>
      <c r="PSD853" s="53"/>
      <c r="PSE853" s="53"/>
      <c r="PSF853" s="53"/>
      <c r="PSG853" s="53"/>
      <c r="PSH853" s="53"/>
      <c r="PSI853" s="53"/>
      <c r="PSJ853" s="53"/>
      <c r="PSK853" s="53"/>
      <c r="PSL853" s="53"/>
      <c r="PSM853" s="53"/>
      <c r="PSN853" s="53"/>
      <c r="PSO853" s="53"/>
      <c r="PSP853" s="53"/>
      <c r="PSQ853" s="53"/>
      <c r="PSR853" s="53"/>
      <c r="PSS853" s="53"/>
      <c r="PST853" s="53"/>
      <c r="PSU853" s="53"/>
      <c r="PSV853" s="53"/>
      <c r="PSW853" s="53"/>
      <c r="PSX853" s="53"/>
      <c r="PSY853" s="53"/>
      <c r="PSZ853" s="53"/>
      <c r="PTA853" s="53"/>
      <c r="PTB853" s="53"/>
      <c r="PTC853" s="53"/>
      <c r="PTD853" s="53"/>
      <c r="PTE853" s="53"/>
      <c r="PTF853" s="53"/>
      <c r="PTG853" s="53"/>
      <c r="PTH853" s="53"/>
      <c r="PTI853" s="53"/>
      <c r="PTJ853" s="53"/>
      <c r="PTK853" s="53"/>
      <c r="PTL853" s="53"/>
      <c r="PTM853" s="53"/>
      <c r="PTN853" s="53"/>
      <c r="PTO853" s="53"/>
      <c r="PTP853" s="53"/>
      <c r="PTQ853" s="53"/>
      <c r="PTR853" s="53"/>
      <c r="PTS853" s="53"/>
      <c r="PTT853" s="53"/>
      <c r="PTU853" s="53"/>
      <c r="PTV853" s="53"/>
      <c r="PTW853" s="53"/>
      <c r="PTX853" s="53"/>
      <c r="PTY853" s="53"/>
      <c r="PTZ853" s="53"/>
      <c r="PUA853" s="53"/>
      <c r="PUB853" s="53"/>
      <c r="PUC853" s="53"/>
      <c r="PUD853" s="53"/>
      <c r="PUE853" s="53"/>
      <c r="PUF853" s="53"/>
      <c r="PUG853" s="53"/>
      <c r="PUH853" s="53"/>
      <c r="PUI853" s="53"/>
      <c r="PUJ853" s="53"/>
      <c r="PUK853" s="53"/>
      <c r="PUL853" s="53"/>
      <c r="PUM853" s="53"/>
      <c r="PUN853" s="53"/>
      <c r="PUO853" s="53"/>
      <c r="PUP853" s="53"/>
      <c r="PUQ853" s="53"/>
      <c r="PUR853" s="53"/>
      <c r="PUS853" s="53"/>
      <c r="PUT853" s="53"/>
      <c r="PUU853" s="53"/>
      <c r="PUV853" s="53"/>
      <c r="PUW853" s="53"/>
      <c r="PUX853" s="53"/>
      <c r="PUY853" s="53"/>
      <c r="PUZ853" s="53"/>
      <c r="PVA853" s="53"/>
      <c r="PVB853" s="53"/>
      <c r="PVC853" s="53"/>
      <c r="PVD853" s="53"/>
      <c r="PVE853" s="53"/>
      <c r="PVF853" s="53"/>
      <c r="PVG853" s="53"/>
      <c r="PVH853" s="53"/>
      <c r="PVI853" s="53"/>
      <c r="PVJ853" s="53"/>
      <c r="PVK853" s="53"/>
      <c r="PVL853" s="53"/>
      <c r="PVM853" s="53"/>
      <c r="PVN853" s="53"/>
      <c r="PVO853" s="53"/>
      <c r="PVP853" s="53"/>
      <c r="PVQ853" s="53"/>
      <c r="PVR853" s="53"/>
      <c r="PVS853" s="53"/>
      <c r="PVT853" s="53"/>
      <c r="PVU853" s="53"/>
      <c r="PVV853" s="53"/>
      <c r="PVW853" s="53"/>
      <c r="PVX853" s="53"/>
      <c r="PVY853" s="53"/>
      <c r="PVZ853" s="53"/>
      <c r="PWA853" s="53"/>
      <c r="PWB853" s="53"/>
      <c r="PWC853" s="53"/>
      <c r="PWD853" s="53"/>
      <c r="PWE853" s="53"/>
      <c r="PWF853" s="53"/>
      <c r="PWG853" s="53"/>
      <c r="PWH853" s="53"/>
      <c r="PWI853" s="53"/>
      <c r="PWJ853" s="53"/>
      <c r="PWK853" s="53"/>
      <c r="PWL853" s="53"/>
      <c r="PWM853" s="53"/>
      <c r="PWN853" s="53"/>
      <c r="PWO853" s="53"/>
      <c r="PWP853" s="53"/>
      <c r="PWQ853" s="53"/>
      <c r="PWR853" s="53"/>
      <c r="PWS853" s="53"/>
      <c r="PWT853" s="53"/>
      <c r="PWU853" s="53"/>
      <c r="PWV853" s="53"/>
      <c r="PWW853" s="53"/>
      <c r="PWX853" s="53"/>
      <c r="PWY853" s="53"/>
      <c r="PWZ853" s="53"/>
      <c r="PXA853" s="53"/>
      <c r="PXB853" s="53"/>
      <c r="PXC853" s="53"/>
      <c r="PXD853" s="53"/>
      <c r="PXE853" s="53"/>
      <c r="PXF853" s="53"/>
      <c r="PXG853" s="53"/>
      <c r="PXH853" s="53"/>
      <c r="PXI853" s="53"/>
      <c r="PXJ853" s="53"/>
      <c r="PXK853" s="53"/>
      <c r="PXL853" s="53"/>
      <c r="PXM853" s="53"/>
      <c r="PXN853" s="53"/>
      <c r="PXO853" s="53"/>
      <c r="PXP853" s="53"/>
      <c r="PXQ853" s="53"/>
      <c r="PXR853" s="53"/>
      <c r="PXS853" s="53"/>
      <c r="PXT853" s="53"/>
      <c r="PXU853" s="53"/>
      <c r="PXV853" s="53"/>
      <c r="PXW853" s="53"/>
      <c r="PXX853" s="53"/>
      <c r="PXY853" s="53"/>
      <c r="PXZ853" s="53"/>
      <c r="PYA853" s="53"/>
      <c r="PYB853" s="53"/>
      <c r="PYC853" s="53"/>
      <c r="PYD853" s="53"/>
      <c r="PYE853" s="53"/>
      <c r="PYF853" s="53"/>
      <c r="PYG853" s="53"/>
      <c r="PYH853" s="53"/>
      <c r="PYI853" s="53"/>
      <c r="PYJ853" s="53"/>
      <c r="PYK853" s="53"/>
      <c r="PYL853" s="53"/>
      <c r="PYM853" s="53"/>
      <c r="PYN853" s="53"/>
      <c r="PYO853" s="53"/>
      <c r="PYP853" s="53"/>
      <c r="PYQ853" s="53"/>
      <c r="PYR853" s="53"/>
      <c r="PYS853" s="53"/>
      <c r="PYT853" s="53"/>
      <c r="PYU853" s="53"/>
      <c r="PYV853" s="53"/>
      <c r="PYW853" s="53"/>
      <c r="PYX853" s="53"/>
      <c r="PYY853" s="53"/>
      <c r="PYZ853" s="53"/>
      <c r="PZA853" s="53"/>
      <c r="PZB853" s="53"/>
      <c r="PZC853" s="53"/>
      <c r="PZD853" s="53"/>
      <c r="PZE853" s="53"/>
      <c r="PZF853" s="53"/>
      <c r="PZG853" s="53"/>
      <c r="PZH853" s="53"/>
      <c r="PZI853" s="53"/>
      <c r="PZJ853" s="53"/>
      <c r="PZK853" s="53"/>
      <c r="PZL853" s="53"/>
      <c r="PZM853" s="53"/>
      <c r="PZN853" s="53"/>
      <c r="PZO853" s="53"/>
      <c r="PZP853" s="53"/>
      <c r="PZQ853" s="53"/>
      <c r="PZR853" s="53"/>
      <c r="PZS853" s="53"/>
      <c r="PZT853" s="53"/>
      <c r="PZU853" s="53"/>
      <c r="PZV853" s="53"/>
      <c r="PZW853" s="53"/>
      <c r="PZX853" s="53"/>
      <c r="PZY853" s="53"/>
      <c r="PZZ853" s="53"/>
      <c r="QAA853" s="53"/>
      <c r="QAB853" s="53"/>
      <c r="QAC853" s="53"/>
      <c r="QAD853" s="53"/>
      <c r="QAE853" s="53"/>
      <c r="QAF853" s="53"/>
      <c r="QAG853" s="53"/>
      <c r="QAH853" s="53"/>
      <c r="QAI853" s="53"/>
      <c r="QAJ853" s="53"/>
      <c r="QAK853" s="53"/>
      <c r="QAL853" s="53"/>
      <c r="QAM853" s="53"/>
      <c r="QAN853" s="53"/>
      <c r="QAO853" s="53"/>
      <c r="QAP853" s="53"/>
      <c r="QAQ853" s="53"/>
      <c r="QAR853" s="53"/>
      <c r="QAS853" s="53"/>
      <c r="QAT853" s="53"/>
      <c r="QAU853" s="53"/>
      <c r="QAV853" s="53"/>
      <c r="QAW853" s="53"/>
      <c r="QAX853" s="53"/>
      <c r="QAY853" s="53"/>
      <c r="QAZ853" s="53"/>
      <c r="QBA853" s="53"/>
      <c r="QBB853" s="53"/>
      <c r="QBC853" s="53"/>
      <c r="QBD853" s="53"/>
      <c r="QBE853" s="53"/>
      <c r="QBF853" s="53"/>
      <c r="QBG853" s="53"/>
      <c r="QBH853" s="53"/>
      <c r="QBI853" s="53"/>
      <c r="QBJ853" s="53"/>
      <c r="QBK853" s="53"/>
      <c r="QBL853" s="53"/>
      <c r="QBM853" s="53"/>
      <c r="QBN853" s="53"/>
      <c r="QBO853" s="53"/>
      <c r="QBP853" s="53"/>
      <c r="QBQ853" s="53"/>
      <c r="QBR853" s="53"/>
      <c r="QBS853" s="53"/>
      <c r="QBT853" s="53"/>
      <c r="QBU853" s="53"/>
      <c r="QBV853" s="53"/>
      <c r="QBW853" s="53"/>
      <c r="QBX853" s="53"/>
      <c r="QBY853" s="53"/>
      <c r="QBZ853" s="53"/>
      <c r="QCA853" s="53"/>
      <c r="QCB853" s="53"/>
      <c r="QCC853" s="53"/>
      <c r="QCD853" s="53"/>
      <c r="QCE853" s="53"/>
      <c r="QCF853" s="53"/>
      <c r="QCG853" s="53"/>
      <c r="QCH853" s="53"/>
      <c r="QCI853" s="53"/>
      <c r="QCJ853" s="53"/>
      <c r="QCK853" s="53"/>
      <c r="QCL853" s="53"/>
      <c r="QCM853" s="53"/>
      <c r="QCN853" s="53"/>
      <c r="QCO853" s="53"/>
      <c r="QCP853" s="53"/>
      <c r="QCQ853" s="53"/>
      <c r="QCR853" s="53"/>
      <c r="QCS853" s="53"/>
      <c r="QCT853" s="53"/>
      <c r="QCU853" s="53"/>
      <c r="QCV853" s="53"/>
      <c r="QCW853" s="53"/>
      <c r="QCX853" s="53"/>
      <c r="QCY853" s="53"/>
      <c r="QCZ853" s="53"/>
      <c r="QDA853" s="53"/>
      <c r="QDB853" s="53"/>
      <c r="QDC853" s="53"/>
      <c r="QDD853" s="53"/>
      <c r="QDE853" s="53"/>
      <c r="QDF853" s="53"/>
      <c r="QDG853" s="53"/>
      <c r="QDH853" s="53"/>
      <c r="QDI853" s="53"/>
      <c r="QDJ853" s="53"/>
      <c r="QDK853" s="53"/>
      <c r="QDL853" s="53"/>
      <c r="QDM853" s="53"/>
      <c r="QDN853" s="53"/>
      <c r="QDO853" s="53"/>
      <c r="QDP853" s="53"/>
      <c r="QDQ853" s="53"/>
      <c r="QDR853" s="53"/>
      <c r="QDS853" s="53"/>
      <c r="QDT853" s="53"/>
      <c r="QDU853" s="53"/>
      <c r="QDV853" s="53"/>
      <c r="QDW853" s="53"/>
      <c r="QDX853" s="53"/>
      <c r="QDY853" s="53"/>
      <c r="QDZ853" s="53"/>
      <c r="QEA853" s="53"/>
      <c r="QEB853" s="53"/>
      <c r="QEC853" s="53"/>
      <c r="QED853" s="53"/>
      <c r="QEE853" s="53"/>
      <c r="QEF853" s="53"/>
      <c r="QEG853" s="53"/>
      <c r="QEH853" s="53"/>
      <c r="QEI853" s="53"/>
      <c r="QEJ853" s="53"/>
      <c r="QEK853" s="53"/>
      <c r="QEL853" s="53"/>
      <c r="QEM853" s="53"/>
      <c r="QEN853" s="53"/>
      <c r="QEO853" s="53"/>
      <c r="QEP853" s="53"/>
      <c r="QEQ853" s="53"/>
      <c r="QER853" s="53"/>
      <c r="QES853" s="53"/>
      <c r="QET853" s="53"/>
      <c r="QEU853" s="53"/>
      <c r="QEV853" s="53"/>
      <c r="QEW853" s="53"/>
      <c r="QEX853" s="53"/>
      <c r="QEY853" s="53"/>
      <c r="QEZ853" s="53"/>
      <c r="QFA853" s="53"/>
      <c r="QFB853" s="53"/>
      <c r="QFC853" s="53"/>
      <c r="QFD853" s="53"/>
      <c r="QFE853" s="53"/>
      <c r="QFF853" s="53"/>
      <c r="QFG853" s="53"/>
      <c r="QFH853" s="53"/>
      <c r="QFI853" s="53"/>
      <c r="QFJ853" s="53"/>
      <c r="QFK853" s="53"/>
      <c r="QFL853" s="53"/>
      <c r="QFM853" s="53"/>
      <c r="QFN853" s="53"/>
      <c r="QFO853" s="53"/>
      <c r="QFP853" s="53"/>
      <c r="QFQ853" s="53"/>
      <c r="QFR853" s="53"/>
      <c r="QFS853" s="53"/>
      <c r="QFT853" s="53"/>
      <c r="QFU853" s="53"/>
      <c r="QFV853" s="53"/>
      <c r="QFW853" s="53"/>
      <c r="QFX853" s="53"/>
      <c r="QFY853" s="53"/>
      <c r="QFZ853" s="53"/>
      <c r="QGA853" s="53"/>
      <c r="QGB853" s="53"/>
      <c r="QGC853" s="53"/>
      <c r="QGD853" s="53"/>
      <c r="QGE853" s="53"/>
      <c r="QGF853" s="53"/>
      <c r="QGG853" s="53"/>
      <c r="QGH853" s="53"/>
      <c r="QGI853" s="53"/>
      <c r="QGJ853" s="53"/>
      <c r="QGK853" s="53"/>
      <c r="QGL853" s="53"/>
      <c r="QGM853" s="53"/>
      <c r="QGN853" s="53"/>
      <c r="QGO853" s="53"/>
      <c r="QGP853" s="53"/>
      <c r="QGQ853" s="53"/>
      <c r="QGR853" s="53"/>
      <c r="QGS853" s="53"/>
      <c r="QGT853" s="53"/>
      <c r="QGU853" s="53"/>
      <c r="QGV853" s="53"/>
      <c r="QGW853" s="53"/>
      <c r="QGX853" s="53"/>
      <c r="QGY853" s="53"/>
      <c r="QGZ853" s="53"/>
      <c r="QHA853" s="53"/>
      <c r="QHB853" s="53"/>
      <c r="QHC853" s="53"/>
      <c r="QHD853" s="53"/>
      <c r="QHE853" s="53"/>
      <c r="QHF853" s="53"/>
      <c r="QHG853" s="53"/>
      <c r="QHH853" s="53"/>
      <c r="QHI853" s="53"/>
      <c r="QHJ853" s="53"/>
      <c r="QHK853" s="53"/>
      <c r="QHL853" s="53"/>
      <c r="QHM853" s="53"/>
      <c r="QHN853" s="53"/>
      <c r="QHO853" s="53"/>
      <c r="QHP853" s="53"/>
      <c r="QHQ853" s="53"/>
      <c r="QHR853" s="53"/>
      <c r="QHS853" s="53"/>
      <c r="QHT853" s="53"/>
      <c r="QHU853" s="53"/>
      <c r="QHV853" s="53"/>
      <c r="QHW853" s="53"/>
      <c r="QHX853" s="53"/>
      <c r="QHY853" s="53"/>
      <c r="QHZ853" s="53"/>
      <c r="QIA853" s="53"/>
      <c r="QIB853" s="53"/>
      <c r="QIC853" s="53"/>
      <c r="QID853" s="53"/>
      <c r="QIE853" s="53"/>
      <c r="QIF853" s="53"/>
      <c r="QIG853" s="53"/>
      <c r="QIH853" s="53"/>
      <c r="QII853" s="53"/>
      <c r="QIJ853" s="53"/>
      <c r="QIK853" s="53"/>
      <c r="QIL853" s="53"/>
      <c r="QIM853" s="53"/>
      <c r="QIN853" s="53"/>
      <c r="QIO853" s="53"/>
      <c r="QIP853" s="53"/>
      <c r="QIQ853" s="53"/>
      <c r="QIR853" s="53"/>
      <c r="QIS853" s="53"/>
      <c r="QIT853" s="53"/>
      <c r="QIU853" s="53"/>
      <c r="QIV853" s="53"/>
      <c r="QIW853" s="53"/>
      <c r="QIX853" s="53"/>
      <c r="QIY853" s="53"/>
      <c r="QIZ853" s="53"/>
      <c r="QJA853" s="53"/>
      <c r="QJB853" s="53"/>
      <c r="QJC853" s="53"/>
      <c r="QJD853" s="53"/>
      <c r="QJE853" s="53"/>
      <c r="QJF853" s="53"/>
      <c r="QJG853" s="53"/>
      <c r="QJH853" s="53"/>
      <c r="QJI853" s="53"/>
      <c r="QJJ853" s="53"/>
      <c r="QJK853" s="53"/>
      <c r="QJL853" s="53"/>
      <c r="QJM853" s="53"/>
      <c r="QJN853" s="53"/>
      <c r="QJO853" s="53"/>
      <c r="QJP853" s="53"/>
      <c r="QJQ853" s="53"/>
      <c r="QJR853" s="53"/>
      <c r="QJS853" s="53"/>
      <c r="QJT853" s="53"/>
      <c r="QJU853" s="53"/>
      <c r="QJV853" s="53"/>
      <c r="QJW853" s="53"/>
      <c r="QJX853" s="53"/>
      <c r="QJY853" s="53"/>
      <c r="QJZ853" s="53"/>
      <c r="QKA853" s="53"/>
      <c r="QKB853" s="53"/>
      <c r="QKC853" s="53"/>
      <c r="QKD853" s="53"/>
      <c r="QKE853" s="53"/>
      <c r="QKF853" s="53"/>
      <c r="QKG853" s="53"/>
      <c r="QKH853" s="53"/>
      <c r="QKI853" s="53"/>
      <c r="QKJ853" s="53"/>
      <c r="QKK853" s="53"/>
      <c r="QKL853" s="53"/>
      <c r="QKM853" s="53"/>
      <c r="QKN853" s="53"/>
      <c r="QKO853" s="53"/>
      <c r="QKP853" s="53"/>
      <c r="QKQ853" s="53"/>
      <c r="QKR853" s="53"/>
      <c r="QKS853" s="53"/>
      <c r="QKT853" s="53"/>
      <c r="QKU853" s="53"/>
      <c r="QKV853" s="53"/>
      <c r="QKW853" s="53"/>
      <c r="QKX853" s="53"/>
      <c r="QKY853" s="53"/>
      <c r="QKZ853" s="53"/>
      <c r="QLA853" s="53"/>
      <c r="QLB853" s="53"/>
      <c r="QLC853" s="53"/>
      <c r="QLD853" s="53"/>
      <c r="QLE853" s="53"/>
      <c r="QLF853" s="53"/>
      <c r="QLG853" s="53"/>
      <c r="QLH853" s="53"/>
      <c r="QLI853" s="53"/>
      <c r="QLJ853" s="53"/>
      <c r="QLK853" s="53"/>
      <c r="QLL853" s="53"/>
      <c r="QLM853" s="53"/>
      <c r="QLN853" s="53"/>
      <c r="QLO853" s="53"/>
      <c r="QLP853" s="53"/>
      <c r="QLQ853" s="53"/>
      <c r="QLR853" s="53"/>
      <c r="QLS853" s="53"/>
      <c r="QLT853" s="53"/>
      <c r="QLU853" s="53"/>
      <c r="QLV853" s="53"/>
      <c r="QLW853" s="53"/>
      <c r="QLX853" s="53"/>
      <c r="QLY853" s="53"/>
      <c r="QLZ853" s="53"/>
      <c r="QMA853" s="53"/>
      <c r="QMB853" s="53"/>
      <c r="QMC853" s="53"/>
      <c r="QMD853" s="53"/>
      <c r="QME853" s="53"/>
      <c r="QMF853" s="53"/>
      <c r="QMG853" s="53"/>
      <c r="QMH853" s="53"/>
      <c r="QMI853" s="53"/>
      <c r="QMJ853" s="53"/>
      <c r="QMK853" s="53"/>
      <c r="QML853" s="53"/>
      <c r="QMM853" s="53"/>
      <c r="QMN853" s="53"/>
      <c r="QMO853" s="53"/>
      <c r="QMP853" s="53"/>
      <c r="QMQ853" s="53"/>
      <c r="QMR853" s="53"/>
      <c r="QMS853" s="53"/>
      <c r="QMT853" s="53"/>
      <c r="QMU853" s="53"/>
      <c r="QMV853" s="53"/>
      <c r="QMW853" s="53"/>
      <c r="QMX853" s="53"/>
      <c r="QMY853" s="53"/>
      <c r="QMZ853" s="53"/>
      <c r="QNA853" s="53"/>
      <c r="QNB853" s="53"/>
      <c r="QNC853" s="53"/>
      <c r="QND853" s="53"/>
      <c r="QNE853" s="53"/>
      <c r="QNF853" s="53"/>
      <c r="QNG853" s="53"/>
      <c r="QNH853" s="53"/>
      <c r="QNI853" s="53"/>
      <c r="QNJ853" s="53"/>
      <c r="QNK853" s="53"/>
      <c r="QNL853" s="53"/>
      <c r="QNM853" s="53"/>
      <c r="QNN853" s="53"/>
      <c r="QNO853" s="53"/>
      <c r="QNP853" s="53"/>
      <c r="QNQ853" s="53"/>
      <c r="QNR853" s="53"/>
      <c r="QNS853" s="53"/>
      <c r="QNT853" s="53"/>
      <c r="QNU853" s="53"/>
      <c r="QNV853" s="53"/>
      <c r="QNW853" s="53"/>
      <c r="QNX853" s="53"/>
      <c r="QNY853" s="53"/>
      <c r="QNZ853" s="53"/>
      <c r="QOA853" s="53"/>
      <c r="QOB853" s="53"/>
      <c r="QOC853" s="53"/>
      <c r="QOD853" s="53"/>
      <c r="QOE853" s="53"/>
      <c r="QOF853" s="53"/>
      <c r="QOG853" s="53"/>
      <c r="QOH853" s="53"/>
      <c r="QOI853" s="53"/>
      <c r="QOJ853" s="53"/>
      <c r="QOK853" s="53"/>
      <c r="QOL853" s="53"/>
      <c r="QOM853" s="53"/>
      <c r="QON853" s="53"/>
      <c r="QOO853" s="53"/>
      <c r="QOP853" s="53"/>
      <c r="QOQ853" s="53"/>
      <c r="QOR853" s="53"/>
      <c r="QOS853" s="53"/>
      <c r="QOT853" s="53"/>
      <c r="QOU853" s="53"/>
      <c r="QOV853" s="53"/>
      <c r="QOW853" s="53"/>
      <c r="QOX853" s="53"/>
      <c r="QOY853" s="53"/>
      <c r="QOZ853" s="53"/>
      <c r="QPA853" s="53"/>
      <c r="QPB853" s="53"/>
      <c r="QPC853" s="53"/>
      <c r="QPD853" s="53"/>
      <c r="QPE853" s="53"/>
      <c r="QPF853" s="53"/>
      <c r="QPG853" s="53"/>
      <c r="QPH853" s="53"/>
      <c r="QPI853" s="53"/>
      <c r="QPJ853" s="53"/>
      <c r="QPK853" s="53"/>
      <c r="QPL853" s="53"/>
      <c r="QPM853" s="53"/>
      <c r="QPN853" s="53"/>
      <c r="QPO853" s="53"/>
      <c r="QPP853" s="53"/>
      <c r="QPQ853" s="53"/>
      <c r="QPR853" s="53"/>
      <c r="QPS853" s="53"/>
      <c r="QPT853" s="53"/>
      <c r="QPU853" s="53"/>
      <c r="QPV853" s="53"/>
      <c r="QPW853" s="53"/>
      <c r="QPX853" s="53"/>
      <c r="QPY853" s="53"/>
      <c r="QPZ853" s="53"/>
      <c r="QQA853" s="53"/>
      <c r="QQB853" s="53"/>
      <c r="QQC853" s="53"/>
      <c r="QQD853" s="53"/>
      <c r="QQE853" s="53"/>
      <c r="QQF853" s="53"/>
      <c r="QQG853" s="53"/>
      <c r="QQH853" s="53"/>
      <c r="QQI853" s="53"/>
      <c r="QQJ853" s="53"/>
      <c r="QQK853" s="53"/>
      <c r="QQL853" s="53"/>
      <c r="QQM853" s="53"/>
      <c r="QQN853" s="53"/>
      <c r="QQO853" s="53"/>
      <c r="QQP853" s="53"/>
      <c r="QQQ853" s="53"/>
      <c r="QQR853" s="53"/>
      <c r="QQS853" s="53"/>
      <c r="QQT853" s="53"/>
      <c r="QQU853" s="53"/>
      <c r="QQV853" s="53"/>
      <c r="QQW853" s="53"/>
      <c r="QQX853" s="53"/>
      <c r="QQY853" s="53"/>
      <c r="QQZ853" s="53"/>
      <c r="QRA853" s="53"/>
      <c r="QRB853" s="53"/>
      <c r="QRC853" s="53"/>
      <c r="QRD853" s="53"/>
      <c r="QRE853" s="53"/>
      <c r="QRF853" s="53"/>
      <c r="QRG853" s="53"/>
      <c r="QRH853" s="53"/>
      <c r="QRI853" s="53"/>
      <c r="QRJ853" s="53"/>
      <c r="QRK853" s="53"/>
      <c r="QRL853" s="53"/>
      <c r="QRM853" s="53"/>
      <c r="QRN853" s="53"/>
      <c r="QRO853" s="53"/>
      <c r="QRP853" s="53"/>
      <c r="QRQ853" s="53"/>
      <c r="QRR853" s="53"/>
      <c r="QRS853" s="53"/>
      <c r="QRT853" s="53"/>
      <c r="QRU853" s="53"/>
      <c r="QRV853" s="53"/>
      <c r="QRW853" s="53"/>
      <c r="QRX853" s="53"/>
      <c r="QRY853" s="53"/>
      <c r="QRZ853" s="53"/>
      <c r="QSA853" s="53"/>
      <c r="QSB853" s="53"/>
      <c r="QSC853" s="53"/>
      <c r="QSD853" s="53"/>
      <c r="QSE853" s="53"/>
      <c r="QSF853" s="53"/>
      <c r="QSG853" s="53"/>
      <c r="QSH853" s="53"/>
      <c r="QSI853" s="53"/>
      <c r="QSJ853" s="53"/>
      <c r="QSK853" s="53"/>
      <c r="QSL853" s="53"/>
      <c r="QSM853" s="53"/>
      <c r="QSN853" s="53"/>
      <c r="QSO853" s="53"/>
      <c r="QSP853" s="53"/>
      <c r="QSQ853" s="53"/>
      <c r="QSR853" s="53"/>
      <c r="QSS853" s="53"/>
      <c r="QST853" s="53"/>
      <c r="QSU853" s="53"/>
      <c r="QSV853" s="53"/>
      <c r="QSW853" s="53"/>
      <c r="QSX853" s="53"/>
      <c r="QSY853" s="53"/>
      <c r="QSZ853" s="53"/>
      <c r="QTA853" s="53"/>
      <c r="QTB853" s="53"/>
      <c r="QTC853" s="53"/>
      <c r="QTD853" s="53"/>
      <c r="QTE853" s="53"/>
      <c r="QTF853" s="53"/>
      <c r="QTG853" s="53"/>
      <c r="QTH853" s="53"/>
      <c r="QTI853" s="53"/>
      <c r="QTJ853" s="53"/>
      <c r="QTK853" s="53"/>
      <c r="QTL853" s="53"/>
      <c r="QTM853" s="53"/>
      <c r="QTN853" s="53"/>
      <c r="QTO853" s="53"/>
      <c r="QTP853" s="53"/>
      <c r="QTQ853" s="53"/>
      <c r="QTR853" s="53"/>
      <c r="QTS853" s="53"/>
      <c r="QTT853" s="53"/>
      <c r="QTU853" s="53"/>
      <c r="QTV853" s="53"/>
      <c r="QTW853" s="53"/>
      <c r="QTX853" s="53"/>
      <c r="QTY853" s="53"/>
      <c r="QTZ853" s="53"/>
      <c r="QUA853" s="53"/>
      <c r="QUB853" s="53"/>
      <c r="QUC853" s="53"/>
      <c r="QUD853" s="53"/>
      <c r="QUE853" s="53"/>
      <c r="QUF853" s="53"/>
      <c r="QUG853" s="53"/>
      <c r="QUH853" s="53"/>
      <c r="QUI853" s="53"/>
      <c r="QUJ853" s="53"/>
      <c r="QUK853" s="53"/>
      <c r="QUL853" s="53"/>
      <c r="QUM853" s="53"/>
      <c r="QUN853" s="53"/>
      <c r="QUO853" s="53"/>
      <c r="QUP853" s="53"/>
      <c r="QUQ853" s="53"/>
      <c r="QUR853" s="53"/>
      <c r="QUS853" s="53"/>
      <c r="QUT853" s="53"/>
      <c r="QUU853" s="53"/>
      <c r="QUV853" s="53"/>
      <c r="QUW853" s="53"/>
      <c r="QUX853" s="53"/>
      <c r="QUY853" s="53"/>
      <c r="QUZ853" s="53"/>
      <c r="QVA853" s="53"/>
      <c r="QVB853" s="53"/>
      <c r="QVC853" s="53"/>
      <c r="QVD853" s="53"/>
      <c r="QVE853" s="53"/>
      <c r="QVF853" s="53"/>
      <c r="QVG853" s="53"/>
      <c r="QVH853" s="53"/>
      <c r="QVI853" s="53"/>
      <c r="QVJ853" s="53"/>
      <c r="QVK853" s="53"/>
      <c r="QVL853" s="53"/>
      <c r="QVM853" s="53"/>
      <c r="QVN853" s="53"/>
      <c r="QVO853" s="53"/>
      <c r="QVP853" s="53"/>
      <c r="QVQ853" s="53"/>
      <c r="QVR853" s="53"/>
      <c r="QVS853" s="53"/>
      <c r="QVT853" s="53"/>
      <c r="QVU853" s="53"/>
      <c r="QVV853" s="53"/>
      <c r="QVW853" s="53"/>
      <c r="QVX853" s="53"/>
      <c r="QVY853" s="53"/>
      <c r="QVZ853" s="53"/>
      <c r="QWA853" s="53"/>
      <c r="QWB853" s="53"/>
      <c r="QWC853" s="53"/>
      <c r="QWD853" s="53"/>
      <c r="QWE853" s="53"/>
      <c r="QWF853" s="53"/>
      <c r="QWG853" s="53"/>
      <c r="QWH853" s="53"/>
      <c r="QWI853" s="53"/>
      <c r="QWJ853" s="53"/>
      <c r="QWK853" s="53"/>
      <c r="QWL853" s="53"/>
      <c r="QWM853" s="53"/>
      <c r="QWN853" s="53"/>
      <c r="QWO853" s="53"/>
      <c r="QWP853" s="53"/>
      <c r="QWQ853" s="53"/>
      <c r="QWR853" s="53"/>
      <c r="QWS853" s="53"/>
      <c r="QWT853" s="53"/>
      <c r="QWU853" s="53"/>
      <c r="QWV853" s="53"/>
      <c r="QWW853" s="53"/>
      <c r="QWX853" s="53"/>
      <c r="QWY853" s="53"/>
      <c r="QWZ853" s="53"/>
      <c r="QXA853" s="53"/>
      <c r="QXB853" s="53"/>
      <c r="QXC853" s="53"/>
      <c r="QXD853" s="53"/>
      <c r="QXE853" s="53"/>
      <c r="QXF853" s="53"/>
      <c r="QXG853" s="53"/>
      <c r="QXH853" s="53"/>
      <c r="QXI853" s="53"/>
      <c r="QXJ853" s="53"/>
      <c r="QXK853" s="53"/>
      <c r="QXL853" s="53"/>
      <c r="QXM853" s="53"/>
      <c r="QXN853" s="53"/>
      <c r="QXO853" s="53"/>
      <c r="QXP853" s="53"/>
      <c r="QXQ853" s="53"/>
      <c r="QXR853" s="53"/>
      <c r="QXS853" s="53"/>
      <c r="QXT853" s="53"/>
      <c r="QXU853" s="53"/>
      <c r="QXV853" s="53"/>
      <c r="QXW853" s="53"/>
      <c r="QXX853" s="53"/>
      <c r="QXY853" s="53"/>
      <c r="QXZ853" s="53"/>
      <c r="QYA853" s="53"/>
      <c r="QYB853" s="53"/>
      <c r="QYC853" s="53"/>
      <c r="QYD853" s="53"/>
      <c r="QYE853" s="53"/>
      <c r="QYF853" s="53"/>
      <c r="QYG853" s="53"/>
      <c r="QYH853" s="53"/>
      <c r="QYI853" s="53"/>
      <c r="QYJ853" s="53"/>
      <c r="QYK853" s="53"/>
      <c r="QYL853" s="53"/>
      <c r="QYM853" s="53"/>
      <c r="QYN853" s="53"/>
      <c r="QYO853" s="53"/>
      <c r="QYP853" s="53"/>
      <c r="QYQ853" s="53"/>
      <c r="QYR853" s="53"/>
      <c r="QYS853" s="53"/>
      <c r="QYT853" s="53"/>
      <c r="QYU853" s="53"/>
      <c r="QYV853" s="53"/>
      <c r="QYW853" s="53"/>
      <c r="QYX853" s="53"/>
      <c r="QYY853" s="53"/>
      <c r="QYZ853" s="53"/>
      <c r="QZA853" s="53"/>
      <c r="QZB853" s="53"/>
      <c r="QZC853" s="53"/>
      <c r="QZD853" s="53"/>
      <c r="QZE853" s="53"/>
      <c r="QZF853" s="53"/>
      <c r="QZG853" s="53"/>
      <c r="QZH853" s="53"/>
      <c r="QZI853" s="53"/>
      <c r="QZJ853" s="53"/>
      <c r="QZK853" s="53"/>
      <c r="QZL853" s="53"/>
      <c r="QZM853" s="53"/>
      <c r="QZN853" s="53"/>
      <c r="QZO853" s="53"/>
      <c r="QZP853" s="53"/>
      <c r="QZQ853" s="53"/>
      <c r="QZR853" s="53"/>
      <c r="QZS853" s="53"/>
      <c r="QZT853" s="53"/>
      <c r="QZU853" s="53"/>
      <c r="QZV853" s="53"/>
      <c r="QZW853" s="53"/>
      <c r="QZX853" s="53"/>
      <c r="QZY853" s="53"/>
      <c r="QZZ853" s="53"/>
      <c r="RAA853" s="53"/>
      <c r="RAB853" s="53"/>
      <c r="RAC853" s="53"/>
      <c r="RAD853" s="53"/>
      <c r="RAE853" s="53"/>
      <c r="RAF853" s="53"/>
      <c r="RAG853" s="53"/>
      <c r="RAH853" s="53"/>
      <c r="RAI853" s="53"/>
      <c r="RAJ853" s="53"/>
      <c r="RAK853" s="53"/>
      <c r="RAL853" s="53"/>
      <c r="RAM853" s="53"/>
      <c r="RAN853" s="53"/>
      <c r="RAO853" s="53"/>
      <c r="RAP853" s="53"/>
      <c r="RAQ853" s="53"/>
      <c r="RAR853" s="53"/>
      <c r="RAS853" s="53"/>
      <c r="RAT853" s="53"/>
      <c r="RAU853" s="53"/>
      <c r="RAV853" s="53"/>
      <c r="RAW853" s="53"/>
      <c r="RAX853" s="53"/>
      <c r="RAY853" s="53"/>
      <c r="RAZ853" s="53"/>
      <c r="RBA853" s="53"/>
      <c r="RBB853" s="53"/>
      <c r="RBC853" s="53"/>
      <c r="RBD853" s="53"/>
      <c r="RBE853" s="53"/>
      <c r="RBF853" s="53"/>
      <c r="RBG853" s="53"/>
      <c r="RBH853" s="53"/>
      <c r="RBI853" s="53"/>
      <c r="RBJ853" s="53"/>
      <c r="RBK853" s="53"/>
      <c r="RBL853" s="53"/>
      <c r="RBM853" s="53"/>
      <c r="RBN853" s="53"/>
      <c r="RBO853" s="53"/>
      <c r="RBP853" s="53"/>
      <c r="RBQ853" s="53"/>
      <c r="RBR853" s="53"/>
      <c r="RBS853" s="53"/>
      <c r="RBT853" s="53"/>
      <c r="RBU853" s="53"/>
      <c r="RBV853" s="53"/>
      <c r="RBW853" s="53"/>
      <c r="RBX853" s="53"/>
      <c r="RBY853" s="53"/>
      <c r="RBZ853" s="53"/>
      <c r="RCA853" s="53"/>
      <c r="RCB853" s="53"/>
      <c r="RCC853" s="53"/>
      <c r="RCD853" s="53"/>
      <c r="RCE853" s="53"/>
      <c r="RCF853" s="53"/>
      <c r="RCG853" s="53"/>
      <c r="RCH853" s="53"/>
      <c r="RCI853" s="53"/>
      <c r="RCJ853" s="53"/>
      <c r="RCK853" s="53"/>
      <c r="RCL853" s="53"/>
      <c r="RCM853" s="53"/>
      <c r="RCN853" s="53"/>
      <c r="RCO853" s="53"/>
      <c r="RCP853" s="53"/>
      <c r="RCQ853" s="53"/>
      <c r="RCR853" s="53"/>
      <c r="RCS853" s="53"/>
      <c r="RCT853" s="53"/>
      <c r="RCU853" s="53"/>
      <c r="RCV853" s="53"/>
      <c r="RCW853" s="53"/>
      <c r="RCX853" s="53"/>
      <c r="RCY853" s="53"/>
      <c r="RCZ853" s="53"/>
      <c r="RDA853" s="53"/>
      <c r="RDB853" s="53"/>
      <c r="RDC853" s="53"/>
      <c r="RDD853" s="53"/>
      <c r="RDE853" s="53"/>
      <c r="RDF853" s="53"/>
      <c r="RDG853" s="53"/>
      <c r="RDH853" s="53"/>
      <c r="RDI853" s="53"/>
      <c r="RDJ853" s="53"/>
      <c r="RDK853" s="53"/>
      <c r="RDL853" s="53"/>
      <c r="RDM853" s="53"/>
      <c r="RDN853" s="53"/>
      <c r="RDO853" s="53"/>
      <c r="RDP853" s="53"/>
      <c r="RDQ853" s="53"/>
      <c r="RDR853" s="53"/>
      <c r="RDS853" s="53"/>
      <c r="RDT853" s="53"/>
      <c r="RDU853" s="53"/>
      <c r="RDV853" s="53"/>
      <c r="RDW853" s="53"/>
      <c r="RDX853" s="53"/>
      <c r="RDY853" s="53"/>
      <c r="RDZ853" s="53"/>
      <c r="REA853" s="53"/>
      <c r="REB853" s="53"/>
      <c r="REC853" s="53"/>
      <c r="RED853" s="53"/>
      <c r="REE853" s="53"/>
      <c r="REF853" s="53"/>
      <c r="REG853" s="53"/>
      <c r="REH853" s="53"/>
      <c r="REI853" s="53"/>
      <c r="REJ853" s="53"/>
      <c r="REK853" s="53"/>
      <c r="REL853" s="53"/>
      <c r="REM853" s="53"/>
      <c r="REN853" s="53"/>
      <c r="REO853" s="53"/>
      <c r="REP853" s="53"/>
      <c r="REQ853" s="53"/>
      <c r="RER853" s="53"/>
      <c r="RES853" s="53"/>
      <c r="RET853" s="53"/>
      <c r="REU853" s="53"/>
      <c r="REV853" s="53"/>
      <c r="REW853" s="53"/>
      <c r="REX853" s="53"/>
      <c r="REY853" s="53"/>
      <c r="REZ853" s="53"/>
      <c r="RFA853" s="53"/>
      <c r="RFB853" s="53"/>
      <c r="RFC853" s="53"/>
      <c r="RFD853" s="53"/>
      <c r="RFE853" s="53"/>
      <c r="RFF853" s="53"/>
      <c r="RFG853" s="53"/>
      <c r="RFH853" s="53"/>
      <c r="RFI853" s="53"/>
      <c r="RFJ853" s="53"/>
      <c r="RFK853" s="53"/>
      <c r="RFL853" s="53"/>
      <c r="RFM853" s="53"/>
      <c r="RFN853" s="53"/>
      <c r="RFO853" s="53"/>
      <c r="RFP853" s="53"/>
      <c r="RFQ853" s="53"/>
      <c r="RFR853" s="53"/>
      <c r="RFS853" s="53"/>
      <c r="RFT853" s="53"/>
      <c r="RFU853" s="53"/>
      <c r="RFV853" s="53"/>
      <c r="RFW853" s="53"/>
      <c r="RFX853" s="53"/>
      <c r="RFY853" s="53"/>
      <c r="RFZ853" s="53"/>
      <c r="RGA853" s="53"/>
      <c r="RGB853" s="53"/>
      <c r="RGC853" s="53"/>
      <c r="RGD853" s="53"/>
      <c r="RGE853" s="53"/>
      <c r="RGF853" s="53"/>
      <c r="RGG853" s="53"/>
      <c r="RGH853" s="53"/>
      <c r="RGI853" s="53"/>
      <c r="RGJ853" s="53"/>
      <c r="RGK853" s="53"/>
      <c r="RGL853" s="53"/>
      <c r="RGM853" s="53"/>
      <c r="RGN853" s="53"/>
      <c r="RGO853" s="53"/>
      <c r="RGP853" s="53"/>
      <c r="RGQ853" s="53"/>
      <c r="RGR853" s="53"/>
      <c r="RGS853" s="53"/>
      <c r="RGT853" s="53"/>
      <c r="RGU853" s="53"/>
      <c r="RGV853" s="53"/>
      <c r="RGW853" s="53"/>
      <c r="RGX853" s="53"/>
      <c r="RGY853" s="53"/>
      <c r="RGZ853" s="53"/>
      <c r="RHA853" s="53"/>
      <c r="RHB853" s="53"/>
      <c r="RHC853" s="53"/>
      <c r="RHD853" s="53"/>
      <c r="RHE853" s="53"/>
      <c r="RHF853" s="53"/>
      <c r="RHG853" s="53"/>
      <c r="RHH853" s="53"/>
      <c r="RHI853" s="53"/>
      <c r="RHJ853" s="53"/>
      <c r="RHK853" s="53"/>
      <c r="RHL853" s="53"/>
      <c r="RHM853" s="53"/>
      <c r="RHN853" s="53"/>
      <c r="RHO853" s="53"/>
      <c r="RHP853" s="53"/>
      <c r="RHQ853" s="53"/>
      <c r="RHR853" s="53"/>
      <c r="RHS853" s="53"/>
      <c r="RHT853" s="53"/>
      <c r="RHU853" s="53"/>
      <c r="RHV853" s="53"/>
      <c r="RHW853" s="53"/>
      <c r="RHX853" s="53"/>
      <c r="RHY853" s="53"/>
      <c r="RHZ853" s="53"/>
      <c r="RIA853" s="53"/>
      <c r="RIB853" s="53"/>
      <c r="RIC853" s="53"/>
      <c r="RID853" s="53"/>
      <c r="RIE853" s="53"/>
      <c r="RIF853" s="53"/>
      <c r="RIG853" s="53"/>
      <c r="RIH853" s="53"/>
      <c r="RII853" s="53"/>
      <c r="RIJ853" s="53"/>
      <c r="RIK853" s="53"/>
      <c r="RIL853" s="53"/>
      <c r="RIM853" s="53"/>
      <c r="RIN853" s="53"/>
      <c r="RIO853" s="53"/>
      <c r="RIP853" s="53"/>
      <c r="RIQ853" s="53"/>
      <c r="RIR853" s="53"/>
      <c r="RIS853" s="53"/>
      <c r="RIT853" s="53"/>
      <c r="RIU853" s="53"/>
      <c r="RIV853" s="53"/>
      <c r="RIW853" s="53"/>
      <c r="RIX853" s="53"/>
      <c r="RIY853" s="53"/>
      <c r="RIZ853" s="53"/>
      <c r="RJA853" s="53"/>
      <c r="RJB853" s="53"/>
      <c r="RJC853" s="53"/>
      <c r="RJD853" s="53"/>
      <c r="RJE853" s="53"/>
      <c r="RJF853" s="53"/>
      <c r="RJG853" s="53"/>
      <c r="RJH853" s="53"/>
      <c r="RJI853" s="53"/>
      <c r="RJJ853" s="53"/>
      <c r="RJK853" s="53"/>
      <c r="RJL853" s="53"/>
      <c r="RJM853" s="53"/>
      <c r="RJN853" s="53"/>
      <c r="RJO853" s="53"/>
      <c r="RJP853" s="53"/>
      <c r="RJQ853" s="53"/>
      <c r="RJR853" s="53"/>
      <c r="RJS853" s="53"/>
      <c r="RJT853" s="53"/>
      <c r="RJU853" s="53"/>
      <c r="RJV853" s="53"/>
      <c r="RJW853" s="53"/>
      <c r="RJX853" s="53"/>
      <c r="RJY853" s="53"/>
      <c r="RJZ853" s="53"/>
      <c r="RKA853" s="53"/>
      <c r="RKB853" s="53"/>
      <c r="RKC853" s="53"/>
      <c r="RKD853" s="53"/>
      <c r="RKE853" s="53"/>
      <c r="RKF853" s="53"/>
      <c r="RKG853" s="53"/>
      <c r="RKH853" s="53"/>
      <c r="RKI853" s="53"/>
      <c r="RKJ853" s="53"/>
      <c r="RKK853" s="53"/>
      <c r="RKL853" s="53"/>
      <c r="RKM853" s="53"/>
      <c r="RKN853" s="53"/>
      <c r="RKO853" s="53"/>
      <c r="RKP853" s="53"/>
      <c r="RKQ853" s="53"/>
      <c r="RKR853" s="53"/>
      <c r="RKS853" s="53"/>
      <c r="RKT853" s="53"/>
      <c r="RKU853" s="53"/>
      <c r="RKV853" s="53"/>
      <c r="RKW853" s="53"/>
      <c r="RKX853" s="53"/>
      <c r="RKY853" s="53"/>
      <c r="RKZ853" s="53"/>
      <c r="RLA853" s="53"/>
      <c r="RLB853" s="53"/>
      <c r="RLC853" s="53"/>
      <c r="RLD853" s="53"/>
      <c r="RLE853" s="53"/>
      <c r="RLF853" s="53"/>
      <c r="RLG853" s="53"/>
      <c r="RLH853" s="53"/>
      <c r="RLI853" s="53"/>
      <c r="RLJ853" s="53"/>
      <c r="RLK853" s="53"/>
      <c r="RLL853" s="53"/>
      <c r="RLM853" s="53"/>
      <c r="RLN853" s="53"/>
      <c r="RLO853" s="53"/>
      <c r="RLP853" s="53"/>
      <c r="RLQ853" s="53"/>
      <c r="RLR853" s="53"/>
      <c r="RLS853" s="53"/>
      <c r="RLT853" s="53"/>
      <c r="RLU853" s="53"/>
      <c r="RLV853" s="53"/>
      <c r="RLW853" s="53"/>
      <c r="RLX853" s="53"/>
      <c r="RLY853" s="53"/>
      <c r="RLZ853" s="53"/>
      <c r="RMA853" s="53"/>
      <c r="RMB853" s="53"/>
      <c r="RMC853" s="53"/>
      <c r="RMD853" s="53"/>
      <c r="RME853" s="53"/>
      <c r="RMF853" s="53"/>
      <c r="RMG853" s="53"/>
      <c r="RMH853" s="53"/>
      <c r="RMI853" s="53"/>
      <c r="RMJ853" s="53"/>
      <c r="RMK853" s="53"/>
      <c r="RML853" s="53"/>
      <c r="RMM853" s="53"/>
      <c r="RMN853" s="53"/>
      <c r="RMO853" s="53"/>
      <c r="RMP853" s="53"/>
      <c r="RMQ853" s="53"/>
      <c r="RMR853" s="53"/>
      <c r="RMS853" s="53"/>
      <c r="RMT853" s="53"/>
      <c r="RMU853" s="53"/>
      <c r="RMV853" s="53"/>
      <c r="RMW853" s="53"/>
      <c r="RMX853" s="53"/>
      <c r="RMY853" s="53"/>
      <c r="RMZ853" s="53"/>
      <c r="RNA853" s="53"/>
      <c r="RNB853" s="53"/>
      <c r="RNC853" s="53"/>
      <c r="RND853" s="53"/>
      <c r="RNE853" s="53"/>
      <c r="RNF853" s="53"/>
      <c r="RNG853" s="53"/>
      <c r="RNH853" s="53"/>
      <c r="RNI853" s="53"/>
      <c r="RNJ853" s="53"/>
      <c r="RNK853" s="53"/>
      <c r="RNL853" s="53"/>
      <c r="RNM853" s="53"/>
      <c r="RNN853" s="53"/>
      <c r="RNO853" s="53"/>
      <c r="RNP853" s="53"/>
      <c r="RNQ853" s="53"/>
      <c r="RNR853" s="53"/>
      <c r="RNS853" s="53"/>
      <c r="RNT853" s="53"/>
      <c r="RNU853" s="53"/>
      <c r="RNV853" s="53"/>
      <c r="RNW853" s="53"/>
      <c r="RNX853" s="53"/>
      <c r="RNY853" s="53"/>
      <c r="RNZ853" s="53"/>
      <c r="ROA853" s="53"/>
      <c r="ROB853" s="53"/>
      <c r="ROC853" s="53"/>
      <c r="ROD853" s="53"/>
      <c r="ROE853" s="53"/>
      <c r="ROF853" s="53"/>
      <c r="ROG853" s="53"/>
      <c r="ROH853" s="53"/>
      <c r="ROI853" s="53"/>
      <c r="ROJ853" s="53"/>
      <c r="ROK853" s="53"/>
      <c r="ROL853" s="53"/>
      <c r="ROM853" s="53"/>
      <c r="RON853" s="53"/>
      <c r="ROO853" s="53"/>
      <c r="ROP853" s="53"/>
      <c r="ROQ853" s="53"/>
      <c r="ROR853" s="53"/>
      <c r="ROS853" s="53"/>
      <c r="ROT853" s="53"/>
      <c r="ROU853" s="53"/>
      <c r="ROV853" s="53"/>
      <c r="ROW853" s="53"/>
      <c r="ROX853" s="53"/>
      <c r="ROY853" s="53"/>
      <c r="ROZ853" s="53"/>
      <c r="RPA853" s="53"/>
      <c r="RPB853" s="53"/>
      <c r="RPC853" s="53"/>
      <c r="RPD853" s="53"/>
      <c r="RPE853" s="53"/>
      <c r="RPF853" s="53"/>
      <c r="RPG853" s="53"/>
      <c r="RPH853" s="53"/>
      <c r="RPI853" s="53"/>
      <c r="RPJ853" s="53"/>
      <c r="RPK853" s="53"/>
      <c r="RPL853" s="53"/>
      <c r="RPM853" s="53"/>
      <c r="RPN853" s="53"/>
      <c r="RPO853" s="53"/>
      <c r="RPP853" s="53"/>
      <c r="RPQ853" s="53"/>
      <c r="RPR853" s="53"/>
      <c r="RPS853" s="53"/>
      <c r="RPT853" s="53"/>
      <c r="RPU853" s="53"/>
      <c r="RPV853" s="53"/>
      <c r="RPW853" s="53"/>
      <c r="RPX853" s="53"/>
      <c r="RPY853" s="53"/>
      <c r="RPZ853" s="53"/>
      <c r="RQA853" s="53"/>
      <c r="RQB853" s="53"/>
      <c r="RQC853" s="53"/>
      <c r="RQD853" s="53"/>
      <c r="RQE853" s="53"/>
      <c r="RQF853" s="53"/>
      <c r="RQG853" s="53"/>
      <c r="RQH853" s="53"/>
      <c r="RQI853" s="53"/>
      <c r="RQJ853" s="53"/>
      <c r="RQK853" s="53"/>
      <c r="RQL853" s="53"/>
      <c r="RQM853" s="53"/>
      <c r="RQN853" s="53"/>
      <c r="RQO853" s="53"/>
      <c r="RQP853" s="53"/>
      <c r="RQQ853" s="53"/>
      <c r="RQR853" s="53"/>
      <c r="RQS853" s="53"/>
      <c r="RQT853" s="53"/>
      <c r="RQU853" s="53"/>
      <c r="RQV853" s="53"/>
      <c r="RQW853" s="53"/>
      <c r="RQX853" s="53"/>
      <c r="RQY853" s="53"/>
      <c r="RQZ853" s="53"/>
      <c r="RRA853" s="53"/>
      <c r="RRB853" s="53"/>
      <c r="RRC853" s="53"/>
      <c r="RRD853" s="53"/>
      <c r="RRE853" s="53"/>
      <c r="RRF853" s="53"/>
      <c r="RRG853" s="53"/>
      <c r="RRH853" s="53"/>
      <c r="RRI853" s="53"/>
      <c r="RRJ853" s="53"/>
      <c r="RRK853" s="53"/>
      <c r="RRL853" s="53"/>
      <c r="RRM853" s="53"/>
      <c r="RRN853" s="53"/>
      <c r="RRO853" s="53"/>
      <c r="RRP853" s="53"/>
      <c r="RRQ853" s="53"/>
      <c r="RRR853" s="53"/>
      <c r="RRS853" s="53"/>
      <c r="RRT853" s="53"/>
      <c r="RRU853" s="53"/>
      <c r="RRV853" s="53"/>
      <c r="RRW853" s="53"/>
      <c r="RRX853" s="53"/>
      <c r="RRY853" s="53"/>
      <c r="RRZ853" s="53"/>
      <c r="RSA853" s="53"/>
      <c r="RSB853" s="53"/>
      <c r="RSC853" s="53"/>
      <c r="RSD853" s="53"/>
      <c r="RSE853" s="53"/>
      <c r="RSF853" s="53"/>
      <c r="RSG853" s="53"/>
      <c r="RSH853" s="53"/>
      <c r="RSI853" s="53"/>
      <c r="RSJ853" s="53"/>
      <c r="RSK853" s="53"/>
      <c r="RSL853" s="53"/>
      <c r="RSM853" s="53"/>
      <c r="RSN853" s="53"/>
      <c r="RSO853" s="53"/>
      <c r="RSP853" s="53"/>
      <c r="RSQ853" s="53"/>
      <c r="RSR853" s="53"/>
      <c r="RSS853" s="53"/>
      <c r="RST853" s="53"/>
      <c r="RSU853" s="53"/>
      <c r="RSV853" s="53"/>
      <c r="RSW853" s="53"/>
      <c r="RSX853" s="53"/>
      <c r="RSY853" s="53"/>
      <c r="RSZ853" s="53"/>
      <c r="RTA853" s="53"/>
      <c r="RTB853" s="53"/>
      <c r="RTC853" s="53"/>
      <c r="RTD853" s="53"/>
      <c r="RTE853" s="53"/>
      <c r="RTF853" s="53"/>
      <c r="RTG853" s="53"/>
      <c r="RTH853" s="53"/>
      <c r="RTI853" s="53"/>
      <c r="RTJ853" s="53"/>
      <c r="RTK853" s="53"/>
      <c r="RTL853" s="53"/>
      <c r="RTM853" s="53"/>
      <c r="RTN853" s="53"/>
      <c r="RTO853" s="53"/>
      <c r="RTP853" s="53"/>
      <c r="RTQ853" s="53"/>
      <c r="RTR853" s="53"/>
      <c r="RTS853" s="53"/>
      <c r="RTT853" s="53"/>
      <c r="RTU853" s="53"/>
      <c r="RTV853" s="53"/>
      <c r="RTW853" s="53"/>
      <c r="RTX853" s="53"/>
      <c r="RTY853" s="53"/>
      <c r="RTZ853" s="53"/>
      <c r="RUA853" s="53"/>
      <c r="RUB853" s="53"/>
      <c r="RUC853" s="53"/>
      <c r="RUD853" s="53"/>
      <c r="RUE853" s="53"/>
      <c r="RUF853" s="53"/>
      <c r="RUG853" s="53"/>
      <c r="RUH853" s="53"/>
      <c r="RUI853" s="53"/>
      <c r="RUJ853" s="53"/>
      <c r="RUK853" s="53"/>
      <c r="RUL853" s="53"/>
      <c r="RUM853" s="53"/>
      <c r="RUN853" s="53"/>
      <c r="RUO853" s="53"/>
      <c r="RUP853" s="53"/>
      <c r="RUQ853" s="53"/>
      <c r="RUR853" s="53"/>
      <c r="RUS853" s="53"/>
      <c r="RUT853" s="53"/>
      <c r="RUU853" s="53"/>
      <c r="RUV853" s="53"/>
      <c r="RUW853" s="53"/>
      <c r="RUX853" s="53"/>
      <c r="RUY853" s="53"/>
      <c r="RUZ853" s="53"/>
      <c r="RVA853" s="53"/>
      <c r="RVB853" s="53"/>
      <c r="RVC853" s="53"/>
      <c r="RVD853" s="53"/>
      <c r="RVE853" s="53"/>
      <c r="RVF853" s="53"/>
      <c r="RVG853" s="53"/>
      <c r="RVH853" s="53"/>
      <c r="RVI853" s="53"/>
      <c r="RVJ853" s="53"/>
      <c r="RVK853" s="53"/>
      <c r="RVL853" s="53"/>
      <c r="RVM853" s="53"/>
      <c r="RVN853" s="53"/>
      <c r="RVO853" s="53"/>
      <c r="RVP853" s="53"/>
      <c r="RVQ853" s="53"/>
      <c r="RVR853" s="53"/>
      <c r="RVS853" s="53"/>
      <c r="RVT853" s="53"/>
      <c r="RVU853" s="53"/>
      <c r="RVV853" s="53"/>
      <c r="RVW853" s="53"/>
      <c r="RVX853" s="53"/>
      <c r="RVY853" s="53"/>
      <c r="RVZ853" s="53"/>
      <c r="RWA853" s="53"/>
      <c r="RWB853" s="53"/>
      <c r="RWC853" s="53"/>
      <c r="RWD853" s="53"/>
      <c r="RWE853" s="53"/>
      <c r="RWF853" s="53"/>
      <c r="RWG853" s="53"/>
      <c r="RWH853" s="53"/>
      <c r="RWI853" s="53"/>
      <c r="RWJ853" s="53"/>
      <c r="RWK853" s="53"/>
      <c r="RWL853" s="53"/>
      <c r="RWM853" s="53"/>
      <c r="RWN853" s="53"/>
      <c r="RWO853" s="53"/>
      <c r="RWP853" s="53"/>
      <c r="RWQ853" s="53"/>
      <c r="RWR853" s="53"/>
      <c r="RWS853" s="53"/>
      <c r="RWT853" s="53"/>
      <c r="RWU853" s="53"/>
      <c r="RWV853" s="53"/>
      <c r="RWW853" s="53"/>
      <c r="RWX853" s="53"/>
      <c r="RWY853" s="53"/>
      <c r="RWZ853" s="53"/>
      <c r="RXA853" s="53"/>
      <c r="RXB853" s="53"/>
      <c r="RXC853" s="53"/>
      <c r="RXD853" s="53"/>
      <c r="RXE853" s="53"/>
      <c r="RXF853" s="53"/>
      <c r="RXG853" s="53"/>
      <c r="RXH853" s="53"/>
      <c r="RXI853" s="53"/>
      <c r="RXJ853" s="53"/>
      <c r="RXK853" s="53"/>
      <c r="RXL853" s="53"/>
      <c r="RXM853" s="53"/>
      <c r="RXN853" s="53"/>
      <c r="RXO853" s="53"/>
      <c r="RXP853" s="53"/>
      <c r="RXQ853" s="53"/>
      <c r="RXR853" s="53"/>
      <c r="RXS853" s="53"/>
      <c r="RXT853" s="53"/>
      <c r="RXU853" s="53"/>
      <c r="RXV853" s="53"/>
      <c r="RXW853" s="53"/>
      <c r="RXX853" s="53"/>
      <c r="RXY853" s="53"/>
      <c r="RXZ853" s="53"/>
      <c r="RYA853" s="53"/>
      <c r="RYB853" s="53"/>
      <c r="RYC853" s="53"/>
      <c r="RYD853" s="53"/>
      <c r="RYE853" s="53"/>
      <c r="RYF853" s="53"/>
      <c r="RYG853" s="53"/>
      <c r="RYH853" s="53"/>
      <c r="RYI853" s="53"/>
      <c r="RYJ853" s="53"/>
      <c r="RYK853" s="53"/>
      <c r="RYL853" s="53"/>
      <c r="RYM853" s="53"/>
      <c r="RYN853" s="53"/>
      <c r="RYO853" s="53"/>
      <c r="RYP853" s="53"/>
      <c r="RYQ853" s="53"/>
      <c r="RYR853" s="53"/>
      <c r="RYS853" s="53"/>
      <c r="RYT853" s="53"/>
      <c r="RYU853" s="53"/>
      <c r="RYV853" s="53"/>
      <c r="RYW853" s="53"/>
      <c r="RYX853" s="53"/>
      <c r="RYY853" s="53"/>
      <c r="RYZ853" s="53"/>
      <c r="RZA853" s="53"/>
      <c r="RZB853" s="53"/>
      <c r="RZC853" s="53"/>
      <c r="RZD853" s="53"/>
      <c r="RZE853" s="53"/>
      <c r="RZF853" s="53"/>
      <c r="RZG853" s="53"/>
      <c r="RZH853" s="53"/>
      <c r="RZI853" s="53"/>
      <c r="RZJ853" s="53"/>
      <c r="RZK853" s="53"/>
      <c r="RZL853" s="53"/>
      <c r="RZM853" s="53"/>
      <c r="RZN853" s="53"/>
      <c r="RZO853" s="53"/>
      <c r="RZP853" s="53"/>
      <c r="RZQ853" s="53"/>
      <c r="RZR853" s="53"/>
      <c r="RZS853" s="53"/>
      <c r="RZT853" s="53"/>
      <c r="RZU853" s="53"/>
      <c r="RZV853" s="53"/>
      <c r="RZW853" s="53"/>
      <c r="RZX853" s="53"/>
      <c r="RZY853" s="53"/>
      <c r="RZZ853" s="53"/>
      <c r="SAA853" s="53"/>
      <c r="SAB853" s="53"/>
      <c r="SAC853" s="53"/>
      <c r="SAD853" s="53"/>
      <c r="SAE853" s="53"/>
      <c r="SAF853" s="53"/>
      <c r="SAG853" s="53"/>
      <c r="SAH853" s="53"/>
      <c r="SAI853" s="53"/>
      <c r="SAJ853" s="53"/>
      <c r="SAK853" s="53"/>
      <c r="SAL853" s="53"/>
      <c r="SAM853" s="53"/>
      <c r="SAN853" s="53"/>
      <c r="SAO853" s="53"/>
      <c r="SAP853" s="53"/>
      <c r="SAQ853" s="53"/>
      <c r="SAR853" s="53"/>
      <c r="SAS853" s="53"/>
      <c r="SAT853" s="53"/>
      <c r="SAU853" s="53"/>
      <c r="SAV853" s="53"/>
      <c r="SAW853" s="53"/>
      <c r="SAX853" s="53"/>
      <c r="SAY853" s="53"/>
      <c r="SAZ853" s="53"/>
      <c r="SBA853" s="53"/>
      <c r="SBB853" s="53"/>
      <c r="SBC853" s="53"/>
      <c r="SBD853" s="53"/>
      <c r="SBE853" s="53"/>
      <c r="SBF853" s="53"/>
      <c r="SBG853" s="53"/>
      <c r="SBH853" s="53"/>
      <c r="SBI853" s="53"/>
      <c r="SBJ853" s="53"/>
      <c r="SBK853" s="53"/>
      <c r="SBL853" s="53"/>
      <c r="SBM853" s="53"/>
      <c r="SBN853" s="53"/>
      <c r="SBO853" s="53"/>
      <c r="SBP853" s="53"/>
      <c r="SBQ853" s="53"/>
      <c r="SBR853" s="53"/>
      <c r="SBS853" s="53"/>
      <c r="SBT853" s="53"/>
      <c r="SBU853" s="53"/>
      <c r="SBV853" s="53"/>
      <c r="SBW853" s="53"/>
      <c r="SBX853" s="53"/>
      <c r="SBY853" s="53"/>
      <c r="SBZ853" s="53"/>
      <c r="SCA853" s="53"/>
      <c r="SCB853" s="53"/>
      <c r="SCC853" s="53"/>
      <c r="SCD853" s="53"/>
      <c r="SCE853" s="53"/>
      <c r="SCF853" s="53"/>
      <c r="SCG853" s="53"/>
      <c r="SCH853" s="53"/>
      <c r="SCI853" s="53"/>
      <c r="SCJ853" s="53"/>
      <c r="SCK853" s="53"/>
      <c r="SCL853" s="53"/>
      <c r="SCM853" s="53"/>
      <c r="SCN853" s="53"/>
      <c r="SCO853" s="53"/>
      <c r="SCP853" s="53"/>
      <c r="SCQ853" s="53"/>
      <c r="SCR853" s="53"/>
      <c r="SCS853" s="53"/>
      <c r="SCT853" s="53"/>
      <c r="SCU853" s="53"/>
      <c r="SCV853" s="53"/>
      <c r="SCW853" s="53"/>
      <c r="SCX853" s="53"/>
      <c r="SCY853" s="53"/>
      <c r="SCZ853" s="53"/>
      <c r="SDA853" s="53"/>
      <c r="SDB853" s="53"/>
      <c r="SDC853" s="53"/>
      <c r="SDD853" s="53"/>
      <c r="SDE853" s="53"/>
      <c r="SDF853" s="53"/>
      <c r="SDG853" s="53"/>
      <c r="SDH853" s="53"/>
      <c r="SDI853" s="53"/>
      <c r="SDJ853" s="53"/>
      <c r="SDK853" s="53"/>
      <c r="SDL853" s="53"/>
      <c r="SDM853" s="53"/>
      <c r="SDN853" s="53"/>
      <c r="SDO853" s="53"/>
      <c r="SDP853" s="53"/>
      <c r="SDQ853" s="53"/>
      <c r="SDR853" s="53"/>
      <c r="SDS853" s="53"/>
      <c r="SDT853" s="53"/>
      <c r="SDU853" s="53"/>
      <c r="SDV853" s="53"/>
      <c r="SDW853" s="53"/>
      <c r="SDX853" s="53"/>
      <c r="SDY853" s="53"/>
      <c r="SDZ853" s="53"/>
      <c r="SEA853" s="53"/>
      <c r="SEB853" s="53"/>
      <c r="SEC853" s="53"/>
      <c r="SED853" s="53"/>
      <c r="SEE853" s="53"/>
      <c r="SEF853" s="53"/>
      <c r="SEG853" s="53"/>
      <c r="SEH853" s="53"/>
      <c r="SEI853" s="53"/>
      <c r="SEJ853" s="53"/>
      <c r="SEK853" s="53"/>
      <c r="SEL853" s="53"/>
      <c r="SEM853" s="53"/>
      <c r="SEN853" s="53"/>
      <c r="SEO853" s="53"/>
      <c r="SEP853" s="53"/>
      <c r="SEQ853" s="53"/>
      <c r="SER853" s="53"/>
      <c r="SES853" s="53"/>
      <c r="SET853" s="53"/>
      <c r="SEU853" s="53"/>
      <c r="SEV853" s="53"/>
      <c r="SEW853" s="53"/>
      <c r="SEX853" s="53"/>
      <c r="SEY853" s="53"/>
      <c r="SEZ853" s="53"/>
      <c r="SFA853" s="53"/>
      <c r="SFB853" s="53"/>
      <c r="SFC853" s="53"/>
      <c r="SFD853" s="53"/>
      <c r="SFE853" s="53"/>
      <c r="SFF853" s="53"/>
      <c r="SFG853" s="53"/>
      <c r="SFH853" s="53"/>
      <c r="SFI853" s="53"/>
      <c r="SFJ853" s="53"/>
      <c r="SFK853" s="53"/>
      <c r="SFL853" s="53"/>
      <c r="SFM853" s="53"/>
      <c r="SFN853" s="53"/>
      <c r="SFO853" s="53"/>
      <c r="SFP853" s="53"/>
      <c r="SFQ853" s="53"/>
      <c r="SFR853" s="53"/>
      <c r="SFS853" s="53"/>
      <c r="SFT853" s="53"/>
      <c r="SFU853" s="53"/>
      <c r="SFV853" s="53"/>
      <c r="SFW853" s="53"/>
      <c r="SFX853" s="53"/>
      <c r="SFY853" s="53"/>
      <c r="SFZ853" s="53"/>
      <c r="SGA853" s="53"/>
      <c r="SGB853" s="53"/>
      <c r="SGC853" s="53"/>
      <c r="SGD853" s="53"/>
      <c r="SGE853" s="53"/>
      <c r="SGF853" s="53"/>
      <c r="SGG853" s="53"/>
      <c r="SGH853" s="53"/>
      <c r="SGI853" s="53"/>
      <c r="SGJ853" s="53"/>
      <c r="SGK853" s="53"/>
      <c r="SGL853" s="53"/>
      <c r="SGM853" s="53"/>
      <c r="SGN853" s="53"/>
      <c r="SGO853" s="53"/>
      <c r="SGP853" s="53"/>
      <c r="SGQ853" s="53"/>
      <c r="SGR853" s="53"/>
      <c r="SGS853" s="53"/>
      <c r="SGT853" s="53"/>
      <c r="SGU853" s="53"/>
      <c r="SGV853" s="53"/>
      <c r="SGW853" s="53"/>
      <c r="SGX853" s="53"/>
      <c r="SGY853" s="53"/>
      <c r="SGZ853" s="53"/>
      <c r="SHA853" s="53"/>
      <c r="SHB853" s="53"/>
      <c r="SHC853" s="53"/>
      <c r="SHD853" s="53"/>
      <c r="SHE853" s="53"/>
      <c r="SHF853" s="53"/>
      <c r="SHG853" s="53"/>
      <c r="SHH853" s="53"/>
      <c r="SHI853" s="53"/>
      <c r="SHJ853" s="53"/>
      <c r="SHK853" s="53"/>
      <c r="SHL853" s="53"/>
      <c r="SHM853" s="53"/>
      <c r="SHN853" s="53"/>
      <c r="SHO853" s="53"/>
      <c r="SHP853" s="53"/>
      <c r="SHQ853" s="53"/>
      <c r="SHR853" s="53"/>
      <c r="SHS853" s="53"/>
      <c r="SHT853" s="53"/>
      <c r="SHU853" s="53"/>
      <c r="SHV853" s="53"/>
      <c r="SHW853" s="53"/>
      <c r="SHX853" s="53"/>
      <c r="SHY853" s="53"/>
      <c r="SHZ853" s="53"/>
      <c r="SIA853" s="53"/>
      <c r="SIB853" s="53"/>
      <c r="SIC853" s="53"/>
      <c r="SID853" s="53"/>
      <c r="SIE853" s="53"/>
      <c r="SIF853" s="53"/>
      <c r="SIG853" s="53"/>
      <c r="SIH853" s="53"/>
      <c r="SII853" s="53"/>
      <c r="SIJ853" s="53"/>
      <c r="SIK853" s="53"/>
      <c r="SIL853" s="53"/>
      <c r="SIM853" s="53"/>
      <c r="SIN853" s="53"/>
      <c r="SIO853" s="53"/>
      <c r="SIP853" s="53"/>
      <c r="SIQ853" s="53"/>
      <c r="SIR853" s="53"/>
      <c r="SIS853" s="53"/>
      <c r="SIT853" s="53"/>
      <c r="SIU853" s="53"/>
      <c r="SIV853" s="53"/>
      <c r="SIW853" s="53"/>
      <c r="SIX853" s="53"/>
      <c r="SIY853" s="53"/>
      <c r="SIZ853" s="53"/>
      <c r="SJA853" s="53"/>
      <c r="SJB853" s="53"/>
      <c r="SJC853" s="53"/>
      <c r="SJD853" s="53"/>
      <c r="SJE853" s="53"/>
      <c r="SJF853" s="53"/>
      <c r="SJG853" s="53"/>
      <c r="SJH853" s="53"/>
      <c r="SJI853" s="53"/>
      <c r="SJJ853" s="53"/>
      <c r="SJK853" s="53"/>
      <c r="SJL853" s="53"/>
      <c r="SJM853" s="53"/>
      <c r="SJN853" s="53"/>
      <c r="SJO853" s="53"/>
      <c r="SJP853" s="53"/>
      <c r="SJQ853" s="53"/>
      <c r="SJR853" s="53"/>
      <c r="SJS853" s="53"/>
      <c r="SJT853" s="53"/>
      <c r="SJU853" s="53"/>
      <c r="SJV853" s="53"/>
      <c r="SJW853" s="53"/>
      <c r="SJX853" s="53"/>
      <c r="SJY853" s="53"/>
      <c r="SJZ853" s="53"/>
      <c r="SKA853" s="53"/>
      <c r="SKB853" s="53"/>
      <c r="SKC853" s="53"/>
      <c r="SKD853" s="53"/>
      <c r="SKE853" s="53"/>
      <c r="SKF853" s="53"/>
      <c r="SKG853" s="53"/>
      <c r="SKH853" s="53"/>
      <c r="SKI853" s="53"/>
      <c r="SKJ853" s="53"/>
      <c r="SKK853" s="53"/>
      <c r="SKL853" s="53"/>
      <c r="SKM853" s="53"/>
      <c r="SKN853" s="53"/>
      <c r="SKO853" s="53"/>
      <c r="SKP853" s="53"/>
      <c r="SKQ853" s="53"/>
      <c r="SKR853" s="53"/>
      <c r="SKS853" s="53"/>
      <c r="SKT853" s="53"/>
      <c r="SKU853" s="53"/>
      <c r="SKV853" s="53"/>
      <c r="SKW853" s="53"/>
      <c r="SKX853" s="53"/>
      <c r="SKY853" s="53"/>
      <c r="SKZ853" s="53"/>
      <c r="SLA853" s="53"/>
      <c r="SLB853" s="53"/>
      <c r="SLC853" s="53"/>
      <c r="SLD853" s="53"/>
      <c r="SLE853" s="53"/>
      <c r="SLF853" s="53"/>
      <c r="SLG853" s="53"/>
      <c r="SLH853" s="53"/>
      <c r="SLI853" s="53"/>
      <c r="SLJ853" s="53"/>
      <c r="SLK853" s="53"/>
      <c r="SLL853" s="53"/>
      <c r="SLM853" s="53"/>
      <c r="SLN853" s="53"/>
      <c r="SLO853" s="53"/>
      <c r="SLP853" s="53"/>
      <c r="SLQ853" s="53"/>
      <c r="SLR853" s="53"/>
      <c r="SLS853" s="53"/>
      <c r="SLT853" s="53"/>
      <c r="SLU853" s="53"/>
      <c r="SLV853" s="53"/>
      <c r="SLW853" s="53"/>
      <c r="SLX853" s="53"/>
      <c r="SLY853" s="53"/>
      <c r="SLZ853" s="53"/>
      <c r="SMA853" s="53"/>
      <c r="SMB853" s="53"/>
      <c r="SMC853" s="53"/>
      <c r="SMD853" s="53"/>
      <c r="SME853" s="53"/>
      <c r="SMF853" s="53"/>
      <c r="SMG853" s="53"/>
      <c r="SMH853" s="53"/>
      <c r="SMI853" s="53"/>
      <c r="SMJ853" s="53"/>
      <c r="SMK853" s="53"/>
      <c r="SML853" s="53"/>
      <c r="SMM853" s="53"/>
      <c r="SMN853" s="53"/>
      <c r="SMO853" s="53"/>
      <c r="SMP853" s="53"/>
      <c r="SMQ853" s="53"/>
      <c r="SMR853" s="53"/>
      <c r="SMS853" s="53"/>
      <c r="SMT853" s="53"/>
      <c r="SMU853" s="53"/>
      <c r="SMV853" s="53"/>
      <c r="SMW853" s="53"/>
      <c r="SMX853" s="53"/>
      <c r="SMY853" s="53"/>
      <c r="SMZ853" s="53"/>
      <c r="SNA853" s="53"/>
      <c r="SNB853" s="53"/>
      <c r="SNC853" s="53"/>
      <c r="SND853" s="53"/>
      <c r="SNE853" s="53"/>
      <c r="SNF853" s="53"/>
      <c r="SNG853" s="53"/>
      <c r="SNH853" s="53"/>
      <c r="SNI853" s="53"/>
      <c r="SNJ853" s="53"/>
      <c r="SNK853" s="53"/>
      <c r="SNL853" s="53"/>
      <c r="SNM853" s="53"/>
      <c r="SNN853" s="53"/>
      <c r="SNO853" s="53"/>
      <c r="SNP853" s="53"/>
      <c r="SNQ853" s="53"/>
      <c r="SNR853" s="53"/>
      <c r="SNS853" s="53"/>
      <c r="SNT853" s="53"/>
      <c r="SNU853" s="53"/>
      <c r="SNV853" s="53"/>
      <c r="SNW853" s="53"/>
      <c r="SNX853" s="53"/>
      <c r="SNY853" s="53"/>
      <c r="SNZ853" s="53"/>
      <c r="SOA853" s="53"/>
      <c r="SOB853" s="53"/>
      <c r="SOC853" s="53"/>
      <c r="SOD853" s="53"/>
      <c r="SOE853" s="53"/>
      <c r="SOF853" s="53"/>
      <c r="SOG853" s="53"/>
      <c r="SOH853" s="53"/>
      <c r="SOI853" s="53"/>
      <c r="SOJ853" s="53"/>
      <c r="SOK853" s="53"/>
      <c r="SOL853" s="53"/>
      <c r="SOM853" s="53"/>
      <c r="SON853" s="53"/>
      <c r="SOO853" s="53"/>
      <c r="SOP853" s="53"/>
      <c r="SOQ853" s="53"/>
      <c r="SOR853" s="53"/>
      <c r="SOS853" s="53"/>
      <c r="SOT853" s="53"/>
      <c r="SOU853" s="53"/>
      <c r="SOV853" s="53"/>
      <c r="SOW853" s="53"/>
      <c r="SOX853" s="53"/>
      <c r="SOY853" s="53"/>
      <c r="SOZ853" s="53"/>
      <c r="SPA853" s="53"/>
      <c r="SPB853" s="53"/>
      <c r="SPC853" s="53"/>
      <c r="SPD853" s="53"/>
      <c r="SPE853" s="53"/>
      <c r="SPF853" s="53"/>
      <c r="SPG853" s="53"/>
      <c r="SPH853" s="53"/>
      <c r="SPI853" s="53"/>
      <c r="SPJ853" s="53"/>
      <c r="SPK853" s="53"/>
      <c r="SPL853" s="53"/>
      <c r="SPM853" s="53"/>
      <c r="SPN853" s="53"/>
      <c r="SPO853" s="53"/>
      <c r="SPP853" s="53"/>
      <c r="SPQ853" s="53"/>
      <c r="SPR853" s="53"/>
      <c r="SPS853" s="53"/>
      <c r="SPT853" s="53"/>
      <c r="SPU853" s="53"/>
      <c r="SPV853" s="53"/>
      <c r="SPW853" s="53"/>
      <c r="SPX853" s="53"/>
      <c r="SPY853" s="53"/>
      <c r="SPZ853" s="53"/>
      <c r="SQA853" s="53"/>
      <c r="SQB853" s="53"/>
      <c r="SQC853" s="53"/>
      <c r="SQD853" s="53"/>
      <c r="SQE853" s="53"/>
      <c r="SQF853" s="53"/>
      <c r="SQG853" s="53"/>
      <c r="SQH853" s="53"/>
      <c r="SQI853" s="53"/>
      <c r="SQJ853" s="53"/>
      <c r="SQK853" s="53"/>
      <c r="SQL853" s="53"/>
      <c r="SQM853" s="53"/>
      <c r="SQN853" s="53"/>
      <c r="SQO853" s="53"/>
      <c r="SQP853" s="53"/>
      <c r="SQQ853" s="53"/>
      <c r="SQR853" s="53"/>
      <c r="SQS853" s="53"/>
      <c r="SQT853" s="53"/>
      <c r="SQU853" s="53"/>
      <c r="SQV853" s="53"/>
      <c r="SQW853" s="53"/>
      <c r="SQX853" s="53"/>
      <c r="SQY853" s="53"/>
      <c r="SQZ853" s="53"/>
      <c r="SRA853" s="53"/>
      <c r="SRB853" s="53"/>
      <c r="SRC853" s="53"/>
      <c r="SRD853" s="53"/>
      <c r="SRE853" s="53"/>
      <c r="SRF853" s="53"/>
      <c r="SRG853" s="53"/>
      <c r="SRH853" s="53"/>
      <c r="SRI853" s="53"/>
      <c r="SRJ853" s="53"/>
      <c r="SRK853" s="53"/>
      <c r="SRL853" s="53"/>
      <c r="SRM853" s="53"/>
      <c r="SRN853" s="53"/>
      <c r="SRO853" s="53"/>
      <c r="SRP853" s="53"/>
      <c r="SRQ853" s="53"/>
      <c r="SRR853" s="53"/>
      <c r="SRS853" s="53"/>
      <c r="SRT853" s="53"/>
      <c r="SRU853" s="53"/>
      <c r="SRV853" s="53"/>
      <c r="SRW853" s="53"/>
      <c r="SRX853" s="53"/>
      <c r="SRY853" s="53"/>
      <c r="SRZ853" s="53"/>
      <c r="SSA853" s="53"/>
      <c r="SSB853" s="53"/>
      <c r="SSC853" s="53"/>
      <c r="SSD853" s="53"/>
      <c r="SSE853" s="53"/>
      <c r="SSF853" s="53"/>
      <c r="SSG853" s="53"/>
      <c r="SSH853" s="53"/>
      <c r="SSI853" s="53"/>
      <c r="SSJ853" s="53"/>
      <c r="SSK853" s="53"/>
      <c r="SSL853" s="53"/>
      <c r="SSM853" s="53"/>
      <c r="SSN853" s="53"/>
      <c r="SSO853" s="53"/>
      <c r="SSP853" s="53"/>
      <c r="SSQ853" s="53"/>
      <c r="SSR853" s="53"/>
      <c r="SSS853" s="53"/>
      <c r="SST853" s="53"/>
      <c r="SSU853" s="53"/>
      <c r="SSV853" s="53"/>
      <c r="SSW853" s="53"/>
      <c r="SSX853" s="53"/>
      <c r="SSY853" s="53"/>
      <c r="SSZ853" s="53"/>
      <c r="STA853" s="53"/>
      <c r="STB853" s="53"/>
      <c r="STC853" s="53"/>
      <c r="STD853" s="53"/>
      <c r="STE853" s="53"/>
      <c r="STF853" s="53"/>
      <c r="STG853" s="53"/>
      <c r="STH853" s="53"/>
      <c r="STI853" s="53"/>
      <c r="STJ853" s="53"/>
      <c r="STK853" s="53"/>
      <c r="STL853" s="53"/>
      <c r="STM853" s="53"/>
      <c r="STN853" s="53"/>
      <c r="STO853" s="53"/>
      <c r="STP853" s="53"/>
      <c r="STQ853" s="53"/>
      <c r="STR853" s="53"/>
      <c r="STS853" s="53"/>
      <c r="STT853" s="53"/>
      <c r="STU853" s="53"/>
      <c r="STV853" s="53"/>
      <c r="STW853" s="53"/>
      <c r="STX853" s="53"/>
      <c r="STY853" s="53"/>
      <c r="STZ853" s="53"/>
      <c r="SUA853" s="53"/>
      <c r="SUB853" s="53"/>
      <c r="SUC853" s="53"/>
      <c r="SUD853" s="53"/>
      <c r="SUE853" s="53"/>
      <c r="SUF853" s="53"/>
      <c r="SUG853" s="53"/>
      <c r="SUH853" s="53"/>
      <c r="SUI853" s="53"/>
      <c r="SUJ853" s="53"/>
      <c r="SUK853" s="53"/>
      <c r="SUL853" s="53"/>
      <c r="SUM853" s="53"/>
      <c r="SUN853" s="53"/>
      <c r="SUO853" s="53"/>
      <c r="SUP853" s="53"/>
      <c r="SUQ853" s="53"/>
      <c r="SUR853" s="53"/>
      <c r="SUS853" s="53"/>
      <c r="SUT853" s="53"/>
      <c r="SUU853" s="53"/>
      <c r="SUV853" s="53"/>
      <c r="SUW853" s="53"/>
      <c r="SUX853" s="53"/>
      <c r="SUY853" s="53"/>
      <c r="SUZ853" s="53"/>
      <c r="SVA853" s="53"/>
      <c r="SVB853" s="53"/>
      <c r="SVC853" s="53"/>
      <c r="SVD853" s="53"/>
      <c r="SVE853" s="53"/>
      <c r="SVF853" s="53"/>
      <c r="SVG853" s="53"/>
      <c r="SVH853" s="53"/>
      <c r="SVI853" s="53"/>
      <c r="SVJ853" s="53"/>
      <c r="SVK853" s="53"/>
      <c r="SVL853" s="53"/>
      <c r="SVM853" s="53"/>
      <c r="SVN853" s="53"/>
      <c r="SVO853" s="53"/>
      <c r="SVP853" s="53"/>
      <c r="SVQ853" s="53"/>
      <c r="SVR853" s="53"/>
      <c r="SVS853" s="53"/>
      <c r="SVT853" s="53"/>
      <c r="SVU853" s="53"/>
      <c r="SVV853" s="53"/>
      <c r="SVW853" s="53"/>
      <c r="SVX853" s="53"/>
      <c r="SVY853" s="53"/>
      <c r="SVZ853" s="53"/>
      <c r="SWA853" s="53"/>
      <c r="SWB853" s="53"/>
      <c r="SWC853" s="53"/>
      <c r="SWD853" s="53"/>
      <c r="SWE853" s="53"/>
      <c r="SWF853" s="53"/>
      <c r="SWG853" s="53"/>
      <c r="SWH853" s="53"/>
      <c r="SWI853" s="53"/>
      <c r="SWJ853" s="53"/>
      <c r="SWK853" s="53"/>
      <c r="SWL853" s="53"/>
      <c r="SWM853" s="53"/>
      <c r="SWN853" s="53"/>
      <c r="SWO853" s="53"/>
      <c r="SWP853" s="53"/>
      <c r="SWQ853" s="53"/>
      <c r="SWR853" s="53"/>
      <c r="SWS853" s="53"/>
      <c r="SWT853" s="53"/>
      <c r="SWU853" s="53"/>
      <c r="SWV853" s="53"/>
      <c r="SWW853" s="53"/>
      <c r="SWX853" s="53"/>
      <c r="SWY853" s="53"/>
      <c r="SWZ853" s="53"/>
      <c r="SXA853" s="53"/>
      <c r="SXB853" s="53"/>
      <c r="SXC853" s="53"/>
      <c r="SXD853" s="53"/>
      <c r="SXE853" s="53"/>
      <c r="SXF853" s="53"/>
      <c r="SXG853" s="53"/>
      <c r="SXH853" s="53"/>
      <c r="SXI853" s="53"/>
      <c r="SXJ853" s="53"/>
      <c r="SXK853" s="53"/>
      <c r="SXL853" s="53"/>
      <c r="SXM853" s="53"/>
      <c r="SXN853" s="53"/>
      <c r="SXO853" s="53"/>
      <c r="SXP853" s="53"/>
      <c r="SXQ853" s="53"/>
      <c r="SXR853" s="53"/>
      <c r="SXS853" s="53"/>
      <c r="SXT853" s="53"/>
      <c r="SXU853" s="53"/>
      <c r="SXV853" s="53"/>
      <c r="SXW853" s="53"/>
      <c r="SXX853" s="53"/>
      <c r="SXY853" s="53"/>
      <c r="SXZ853" s="53"/>
      <c r="SYA853" s="53"/>
      <c r="SYB853" s="53"/>
      <c r="SYC853" s="53"/>
      <c r="SYD853" s="53"/>
      <c r="SYE853" s="53"/>
      <c r="SYF853" s="53"/>
      <c r="SYG853" s="53"/>
      <c r="SYH853" s="53"/>
      <c r="SYI853" s="53"/>
      <c r="SYJ853" s="53"/>
      <c r="SYK853" s="53"/>
      <c r="SYL853" s="53"/>
      <c r="SYM853" s="53"/>
      <c r="SYN853" s="53"/>
      <c r="SYO853" s="53"/>
      <c r="SYP853" s="53"/>
      <c r="SYQ853" s="53"/>
      <c r="SYR853" s="53"/>
      <c r="SYS853" s="53"/>
      <c r="SYT853" s="53"/>
      <c r="SYU853" s="53"/>
      <c r="SYV853" s="53"/>
      <c r="SYW853" s="53"/>
      <c r="SYX853" s="53"/>
      <c r="SYY853" s="53"/>
      <c r="SYZ853" s="53"/>
      <c r="SZA853" s="53"/>
      <c r="SZB853" s="53"/>
      <c r="SZC853" s="53"/>
      <c r="SZD853" s="53"/>
      <c r="SZE853" s="53"/>
      <c r="SZF853" s="53"/>
      <c r="SZG853" s="53"/>
      <c r="SZH853" s="53"/>
      <c r="SZI853" s="53"/>
      <c r="SZJ853" s="53"/>
      <c r="SZK853" s="53"/>
      <c r="SZL853" s="53"/>
      <c r="SZM853" s="53"/>
      <c r="SZN853" s="53"/>
      <c r="SZO853" s="53"/>
      <c r="SZP853" s="53"/>
      <c r="SZQ853" s="53"/>
      <c r="SZR853" s="53"/>
      <c r="SZS853" s="53"/>
      <c r="SZT853" s="53"/>
      <c r="SZU853" s="53"/>
      <c r="SZV853" s="53"/>
      <c r="SZW853" s="53"/>
      <c r="SZX853" s="53"/>
      <c r="SZY853" s="53"/>
      <c r="SZZ853" s="53"/>
      <c r="TAA853" s="53"/>
      <c r="TAB853" s="53"/>
      <c r="TAC853" s="53"/>
      <c r="TAD853" s="53"/>
      <c r="TAE853" s="53"/>
      <c r="TAF853" s="53"/>
      <c r="TAG853" s="53"/>
      <c r="TAH853" s="53"/>
      <c r="TAI853" s="53"/>
      <c r="TAJ853" s="53"/>
      <c r="TAK853" s="53"/>
      <c r="TAL853" s="53"/>
      <c r="TAM853" s="53"/>
      <c r="TAN853" s="53"/>
      <c r="TAO853" s="53"/>
      <c r="TAP853" s="53"/>
      <c r="TAQ853" s="53"/>
      <c r="TAR853" s="53"/>
      <c r="TAS853" s="53"/>
      <c r="TAT853" s="53"/>
      <c r="TAU853" s="53"/>
      <c r="TAV853" s="53"/>
      <c r="TAW853" s="53"/>
      <c r="TAX853" s="53"/>
      <c r="TAY853" s="53"/>
      <c r="TAZ853" s="53"/>
      <c r="TBA853" s="53"/>
      <c r="TBB853" s="53"/>
      <c r="TBC853" s="53"/>
      <c r="TBD853" s="53"/>
      <c r="TBE853" s="53"/>
      <c r="TBF853" s="53"/>
      <c r="TBG853" s="53"/>
      <c r="TBH853" s="53"/>
      <c r="TBI853" s="53"/>
      <c r="TBJ853" s="53"/>
      <c r="TBK853" s="53"/>
      <c r="TBL853" s="53"/>
      <c r="TBM853" s="53"/>
      <c r="TBN853" s="53"/>
      <c r="TBO853" s="53"/>
      <c r="TBP853" s="53"/>
      <c r="TBQ853" s="53"/>
      <c r="TBR853" s="53"/>
      <c r="TBS853" s="53"/>
      <c r="TBT853" s="53"/>
      <c r="TBU853" s="53"/>
      <c r="TBV853" s="53"/>
      <c r="TBW853" s="53"/>
      <c r="TBX853" s="53"/>
      <c r="TBY853" s="53"/>
      <c r="TBZ853" s="53"/>
      <c r="TCA853" s="53"/>
      <c r="TCB853" s="53"/>
      <c r="TCC853" s="53"/>
      <c r="TCD853" s="53"/>
      <c r="TCE853" s="53"/>
      <c r="TCF853" s="53"/>
      <c r="TCG853" s="53"/>
      <c r="TCH853" s="53"/>
      <c r="TCI853" s="53"/>
      <c r="TCJ853" s="53"/>
      <c r="TCK853" s="53"/>
      <c r="TCL853" s="53"/>
      <c r="TCM853" s="53"/>
      <c r="TCN853" s="53"/>
      <c r="TCO853" s="53"/>
      <c r="TCP853" s="53"/>
      <c r="TCQ853" s="53"/>
      <c r="TCR853" s="53"/>
      <c r="TCS853" s="53"/>
      <c r="TCT853" s="53"/>
      <c r="TCU853" s="53"/>
      <c r="TCV853" s="53"/>
      <c r="TCW853" s="53"/>
      <c r="TCX853" s="53"/>
      <c r="TCY853" s="53"/>
      <c r="TCZ853" s="53"/>
      <c r="TDA853" s="53"/>
      <c r="TDB853" s="53"/>
      <c r="TDC853" s="53"/>
      <c r="TDD853" s="53"/>
      <c r="TDE853" s="53"/>
      <c r="TDF853" s="53"/>
      <c r="TDG853" s="53"/>
      <c r="TDH853" s="53"/>
      <c r="TDI853" s="53"/>
      <c r="TDJ853" s="53"/>
      <c r="TDK853" s="53"/>
      <c r="TDL853" s="53"/>
      <c r="TDM853" s="53"/>
      <c r="TDN853" s="53"/>
      <c r="TDO853" s="53"/>
      <c r="TDP853" s="53"/>
      <c r="TDQ853" s="53"/>
      <c r="TDR853" s="53"/>
      <c r="TDS853" s="53"/>
      <c r="TDT853" s="53"/>
      <c r="TDU853" s="53"/>
      <c r="TDV853" s="53"/>
      <c r="TDW853" s="53"/>
      <c r="TDX853" s="53"/>
      <c r="TDY853" s="53"/>
      <c r="TDZ853" s="53"/>
      <c r="TEA853" s="53"/>
      <c r="TEB853" s="53"/>
      <c r="TEC853" s="53"/>
      <c r="TED853" s="53"/>
      <c r="TEE853" s="53"/>
      <c r="TEF853" s="53"/>
      <c r="TEG853" s="53"/>
      <c r="TEH853" s="53"/>
      <c r="TEI853" s="53"/>
      <c r="TEJ853" s="53"/>
      <c r="TEK853" s="53"/>
      <c r="TEL853" s="53"/>
      <c r="TEM853" s="53"/>
      <c r="TEN853" s="53"/>
      <c r="TEO853" s="53"/>
      <c r="TEP853" s="53"/>
      <c r="TEQ853" s="53"/>
      <c r="TER853" s="53"/>
      <c r="TES853" s="53"/>
      <c r="TET853" s="53"/>
      <c r="TEU853" s="53"/>
      <c r="TEV853" s="53"/>
      <c r="TEW853" s="53"/>
      <c r="TEX853" s="53"/>
      <c r="TEY853" s="53"/>
      <c r="TEZ853" s="53"/>
      <c r="TFA853" s="53"/>
      <c r="TFB853" s="53"/>
      <c r="TFC853" s="53"/>
      <c r="TFD853" s="53"/>
      <c r="TFE853" s="53"/>
      <c r="TFF853" s="53"/>
      <c r="TFG853" s="53"/>
      <c r="TFH853" s="53"/>
      <c r="TFI853" s="53"/>
      <c r="TFJ853" s="53"/>
      <c r="TFK853" s="53"/>
      <c r="TFL853" s="53"/>
      <c r="TFM853" s="53"/>
      <c r="TFN853" s="53"/>
      <c r="TFO853" s="53"/>
      <c r="TFP853" s="53"/>
      <c r="TFQ853" s="53"/>
      <c r="TFR853" s="53"/>
      <c r="TFS853" s="53"/>
      <c r="TFT853" s="53"/>
      <c r="TFU853" s="53"/>
      <c r="TFV853" s="53"/>
      <c r="TFW853" s="53"/>
      <c r="TFX853" s="53"/>
      <c r="TFY853" s="53"/>
      <c r="TFZ853" s="53"/>
      <c r="TGA853" s="53"/>
      <c r="TGB853" s="53"/>
      <c r="TGC853" s="53"/>
      <c r="TGD853" s="53"/>
      <c r="TGE853" s="53"/>
      <c r="TGF853" s="53"/>
      <c r="TGG853" s="53"/>
      <c r="TGH853" s="53"/>
      <c r="TGI853" s="53"/>
      <c r="TGJ853" s="53"/>
      <c r="TGK853" s="53"/>
      <c r="TGL853" s="53"/>
      <c r="TGM853" s="53"/>
      <c r="TGN853" s="53"/>
      <c r="TGO853" s="53"/>
      <c r="TGP853" s="53"/>
      <c r="TGQ853" s="53"/>
      <c r="TGR853" s="53"/>
      <c r="TGS853" s="53"/>
      <c r="TGT853" s="53"/>
      <c r="TGU853" s="53"/>
      <c r="TGV853" s="53"/>
      <c r="TGW853" s="53"/>
      <c r="TGX853" s="53"/>
      <c r="TGY853" s="53"/>
      <c r="TGZ853" s="53"/>
      <c r="THA853" s="53"/>
      <c r="THB853" s="53"/>
      <c r="THC853" s="53"/>
      <c r="THD853" s="53"/>
      <c r="THE853" s="53"/>
      <c r="THF853" s="53"/>
      <c r="THG853" s="53"/>
      <c r="THH853" s="53"/>
      <c r="THI853" s="53"/>
      <c r="THJ853" s="53"/>
      <c r="THK853" s="53"/>
      <c r="THL853" s="53"/>
      <c r="THM853" s="53"/>
      <c r="THN853" s="53"/>
      <c r="THO853" s="53"/>
      <c r="THP853" s="53"/>
      <c r="THQ853" s="53"/>
      <c r="THR853" s="53"/>
      <c r="THS853" s="53"/>
      <c r="THT853" s="53"/>
      <c r="THU853" s="53"/>
      <c r="THV853" s="53"/>
      <c r="THW853" s="53"/>
      <c r="THX853" s="53"/>
      <c r="THY853" s="53"/>
      <c r="THZ853" s="53"/>
      <c r="TIA853" s="53"/>
      <c r="TIB853" s="53"/>
      <c r="TIC853" s="53"/>
      <c r="TID853" s="53"/>
      <c r="TIE853" s="53"/>
      <c r="TIF853" s="53"/>
      <c r="TIG853" s="53"/>
      <c r="TIH853" s="53"/>
      <c r="TII853" s="53"/>
      <c r="TIJ853" s="53"/>
      <c r="TIK853" s="53"/>
      <c r="TIL853" s="53"/>
      <c r="TIM853" s="53"/>
      <c r="TIN853" s="53"/>
      <c r="TIO853" s="53"/>
      <c r="TIP853" s="53"/>
      <c r="TIQ853" s="53"/>
      <c r="TIR853" s="53"/>
      <c r="TIS853" s="53"/>
      <c r="TIT853" s="53"/>
      <c r="TIU853" s="53"/>
      <c r="TIV853" s="53"/>
      <c r="TIW853" s="53"/>
      <c r="TIX853" s="53"/>
      <c r="TIY853" s="53"/>
      <c r="TIZ853" s="53"/>
      <c r="TJA853" s="53"/>
      <c r="TJB853" s="53"/>
      <c r="TJC853" s="53"/>
      <c r="TJD853" s="53"/>
      <c r="TJE853" s="53"/>
      <c r="TJF853" s="53"/>
      <c r="TJG853" s="53"/>
      <c r="TJH853" s="53"/>
      <c r="TJI853" s="53"/>
      <c r="TJJ853" s="53"/>
      <c r="TJK853" s="53"/>
      <c r="TJL853" s="53"/>
      <c r="TJM853" s="53"/>
      <c r="TJN853" s="53"/>
      <c r="TJO853" s="53"/>
      <c r="TJP853" s="53"/>
      <c r="TJQ853" s="53"/>
      <c r="TJR853" s="53"/>
      <c r="TJS853" s="53"/>
      <c r="TJT853" s="53"/>
      <c r="TJU853" s="53"/>
      <c r="TJV853" s="53"/>
      <c r="TJW853" s="53"/>
      <c r="TJX853" s="53"/>
      <c r="TJY853" s="53"/>
      <c r="TJZ853" s="53"/>
      <c r="TKA853" s="53"/>
      <c r="TKB853" s="53"/>
      <c r="TKC853" s="53"/>
      <c r="TKD853" s="53"/>
      <c r="TKE853" s="53"/>
      <c r="TKF853" s="53"/>
      <c r="TKG853" s="53"/>
      <c r="TKH853" s="53"/>
      <c r="TKI853" s="53"/>
      <c r="TKJ853" s="53"/>
      <c r="TKK853" s="53"/>
      <c r="TKL853" s="53"/>
      <c r="TKM853" s="53"/>
      <c r="TKN853" s="53"/>
      <c r="TKO853" s="53"/>
      <c r="TKP853" s="53"/>
      <c r="TKQ853" s="53"/>
      <c r="TKR853" s="53"/>
      <c r="TKS853" s="53"/>
      <c r="TKT853" s="53"/>
      <c r="TKU853" s="53"/>
      <c r="TKV853" s="53"/>
      <c r="TKW853" s="53"/>
      <c r="TKX853" s="53"/>
      <c r="TKY853" s="53"/>
      <c r="TKZ853" s="53"/>
      <c r="TLA853" s="53"/>
      <c r="TLB853" s="53"/>
      <c r="TLC853" s="53"/>
      <c r="TLD853" s="53"/>
      <c r="TLE853" s="53"/>
      <c r="TLF853" s="53"/>
      <c r="TLG853" s="53"/>
      <c r="TLH853" s="53"/>
      <c r="TLI853" s="53"/>
      <c r="TLJ853" s="53"/>
      <c r="TLK853" s="53"/>
      <c r="TLL853" s="53"/>
      <c r="TLM853" s="53"/>
      <c r="TLN853" s="53"/>
      <c r="TLO853" s="53"/>
      <c r="TLP853" s="53"/>
      <c r="TLQ853" s="53"/>
      <c r="TLR853" s="53"/>
      <c r="TLS853" s="53"/>
      <c r="TLT853" s="53"/>
      <c r="TLU853" s="53"/>
      <c r="TLV853" s="53"/>
      <c r="TLW853" s="53"/>
      <c r="TLX853" s="53"/>
      <c r="TLY853" s="53"/>
      <c r="TLZ853" s="53"/>
      <c r="TMA853" s="53"/>
      <c r="TMB853" s="53"/>
      <c r="TMC853" s="53"/>
      <c r="TMD853" s="53"/>
      <c r="TME853" s="53"/>
      <c r="TMF853" s="53"/>
      <c r="TMG853" s="53"/>
      <c r="TMH853" s="53"/>
      <c r="TMI853" s="53"/>
      <c r="TMJ853" s="53"/>
      <c r="TMK853" s="53"/>
      <c r="TML853" s="53"/>
      <c r="TMM853" s="53"/>
      <c r="TMN853" s="53"/>
      <c r="TMO853" s="53"/>
      <c r="TMP853" s="53"/>
      <c r="TMQ853" s="53"/>
      <c r="TMR853" s="53"/>
      <c r="TMS853" s="53"/>
      <c r="TMT853" s="53"/>
      <c r="TMU853" s="53"/>
      <c r="TMV853" s="53"/>
      <c r="TMW853" s="53"/>
      <c r="TMX853" s="53"/>
      <c r="TMY853" s="53"/>
      <c r="TMZ853" s="53"/>
      <c r="TNA853" s="53"/>
      <c r="TNB853" s="53"/>
      <c r="TNC853" s="53"/>
      <c r="TND853" s="53"/>
      <c r="TNE853" s="53"/>
      <c r="TNF853" s="53"/>
      <c r="TNG853" s="53"/>
      <c r="TNH853" s="53"/>
      <c r="TNI853" s="53"/>
      <c r="TNJ853" s="53"/>
      <c r="TNK853" s="53"/>
      <c r="TNL853" s="53"/>
      <c r="TNM853" s="53"/>
      <c r="TNN853" s="53"/>
      <c r="TNO853" s="53"/>
      <c r="TNP853" s="53"/>
      <c r="TNQ853" s="53"/>
      <c r="TNR853" s="53"/>
      <c r="TNS853" s="53"/>
      <c r="TNT853" s="53"/>
      <c r="TNU853" s="53"/>
      <c r="TNV853" s="53"/>
      <c r="TNW853" s="53"/>
      <c r="TNX853" s="53"/>
      <c r="TNY853" s="53"/>
      <c r="TNZ853" s="53"/>
      <c r="TOA853" s="53"/>
      <c r="TOB853" s="53"/>
      <c r="TOC853" s="53"/>
      <c r="TOD853" s="53"/>
      <c r="TOE853" s="53"/>
      <c r="TOF853" s="53"/>
      <c r="TOG853" s="53"/>
      <c r="TOH853" s="53"/>
      <c r="TOI853" s="53"/>
      <c r="TOJ853" s="53"/>
      <c r="TOK853" s="53"/>
      <c r="TOL853" s="53"/>
      <c r="TOM853" s="53"/>
      <c r="TON853" s="53"/>
      <c r="TOO853" s="53"/>
      <c r="TOP853" s="53"/>
      <c r="TOQ853" s="53"/>
      <c r="TOR853" s="53"/>
      <c r="TOS853" s="53"/>
      <c r="TOT853" s="53"/>
      <c r="TOU853" s="53"/>
      <c r="TOV853" s="53"/>
      <c r="TOW853" s="53"/>
      <c r="TOX853" s="53"/>
      <c r="TOY853" s="53"/>
      <c r="TOZ853" s="53"/>
      <c r="TPA853" s="53"/>
      <c r="TPB853" s="53"/>
      <c r="TPC853" s="53"/>
      <c r="TPD853" s="53"/>
      <c r="TPE853" s="53"/>
      <c r="TPF853" s="53"/>
      <c r="TPG853" s="53"/>
      <c r="TPH853" s="53"/>
      <c r="TPI853" s="53"/>
      <c r="TPJ853" s="53"/>
      <c r="TPK853" s="53"/>
      <c r="TPL853" s="53"/>
      <c r="TPM853" s="53"/>
      <c r="TPN853" s="53"/>
      <c r="TPO853" s="53"/>
      <c r="TPP853" s="53"/>
      <c r="TPQ853" s="53"/>
      <c r="TPR853" s="53"/>
      <c r="TPS853" s="53"/>
      <c r="TPT853" s="53"/>
      <c r="TPU853" s="53"/>
      <c r="TPV853" s="53"/>
      <c r="TPW853" s="53"/>
      <c r="TPX853" s="53"/>
      <c r="TPY853" s="53"/>
      <c r="TPZ853" s="53"/>
      <c r="TQA853" s="53"/>
      <c r="TQB853" s="53"/>
      <c r="TQC853" s="53"/>
      <c r="TQD853" s="53"/>
      <c r="TQE853" s="53"/>
      <c r="TQF853" s="53"/>
      <c r="TQG853" s="53"/>
      <c r="TQH853" s="53"/>
      <c r="TQI853" s="53"/>
      <c r="TQJ853" s="53"/>
      <c r="TQK853" s="53"/>
      <c r="TQL853" s="53"/>
      <c r="TQM853" s="53"/>
      <c r="TQN853" s="53"/>
      <c r="TQO853" s="53"/>
      <c r="TQP853" s="53"/>
      <c r="TQQ853" s="53"/>
      <c r="TQR853" s="53"/>
      <c r="TQS853" s="53"/>
      <c r="TQT853" s="53"/>
      <c r="TQU853" s="53"/>
      <c r="TQV853" s="53"/>
      <c r="TQW853" s="53"/>
      <c r="TQX853" s="53"/>
      <c r="TQY853" s="53"/>
      <c r="TQZ853" s="53"/>
      <c r="TRA853" s="53"/>
      <c r="TRB853" s="53"/>
      <c r="TRC853" s="53"/>
      <c r="TRD853" s="53"/>
      <c r="TRE853" s="53"/>
      <c r="TRF853" s="53"/>
      <c r="TRG853" s="53"/>
      <c r="TRH853" s="53"/>
      <c r="TRI853" s="53"/>
      <c r="TRJ853" s="53"/>
      <c r="TRK853" s="53"/>
      <c r="TRL853" s="53"/>
      <c r="TRM853" s="53"/>
      <c r="TRN853" s="53"/>
      <c r="TRO853" s="53"/>
      <c r="TRP853" s="53"/>
      <c r="TRQ853" s="53"/>
      <c r="TRR853" s="53"/>
      <c r="TRS853" s="53"/>
      <c r="TRT853" s="53"/>
      <c r="TRU853" s="53"/>
      <c r="TRV853" s="53"/>
      <c r="TRW853" s="53"/>
      <c r="TRX853" s="53"/>
      <c r="TRY853" s="53"/>
      <c r="TRZ853" s="53"/>
      <c r="TSA853" s="53"/>
      <c r="TSB853" s="53"/>
      <c r="TSC853" s="53"/>
      <c r="TSD853" s="53"/>
      <c r="TSE853" s="53"/>
      <c r="TSF853" s="53"/>
      <c r="TSG853" s="53"/>
      <c r="TSH853" s="53"/>
      <c r="TSI853" s="53"/>
      <c r="TSJ853" s="53"/>
      <c r="TSK853" s="53"/>
      <c r="TSL853" s="53"/>
      <c r="TSM853" s="53"/>
      <c r="TSN853" s="53"/>
      <c r="TSO853" s="53"/>
      <c r="TSP853" s="53"/>
      <c r="TSQ853" s="53"/>
      <c r="TSR853" s="53"/>
      <c r="TSS853" s="53"/>
      <c r="TST853" s="53"/>
      <c r="TSU853" s="53"/>
      <c r="TSV853" s="53"/>
      <c r="TSW853" s="53"/>
      <c r="TSX853" s="53"/>
      <c r="TSY853" s="53"/>
      <c r="TSZ853" s="53"/>
      <c r="TTA853" s="53"/>
      <c r="TTB853" s="53"/>
      <c r="TTC853" s="53"/>
      <c r="TTD853" s="53"/>
      <c r="TTE853" s="53"/>
      <c r="TTF853" s="53"/>
      <c r="TTG853" s="53"/>
      <c r="TTH853" s="53"/>
      <c r="TTI853" s="53"/>
      <c r="TTJ853" s="53"/>
      <c r="TTK853" s="53"/>
      <c r="TTL853" s="53"/>
      <c r="TTM853" s="53"/>
      <c r="TTN853" s="53"/>
      <c r="TTO853" s="53"/>
      <c r="TTP853" s="53"/>
      <c r="TTQ853" s="53"/>
      <c r="TTR853" s="53"/>
      <c r="TTS853" s="53"/>
      <c r="TTT853" s="53"/>
      <c r="TTU853" s="53"/>
      <c r="TTV853" s="53"/>
      <c r="TTW853" s="53"/>
      <c r="TTX853" s="53"/>
      <c r="TTY853" s="53"/>
      <c r="TTZ853" s="53"/>
      <c r="TUA853" s="53"/>
      <c r="TUB853" s="53"/>
      <c r="TUC853" s="53"/>
      <c r="TUD853" s="53"/>
      <c r="TUE853" s="53"/>
      <c r="TUF853" s="53"/>
      <c r="TUG853" s="53"/>
      <c r="TUH853" s="53"/>
      <c r="TUI853" s="53"/>
      <c r="TUJ853" s="53"/>
      <c r="TUK853" s="53"/>
      <c r="TUL853" s="53"/>
      <c r="TUM853" s="53"/>
      <c r="TUN853" s="53"/>
      <c r="TUO853" s="53"/>
      <c r="TUP853" s="53"/>
      <c r="TUQ853" s="53"/>
      <c r="TUR853" s="53"/>
      <c r="TUS853" s="53"/>
      <c r="TUT853" s="53"/>
      <c r="TUU853" s="53"/>
      <c r="TUV853" s="53"/>
      <c r="TUW853" s="53"/>
      <c r="TUX853" s="53"/>
      <c r="TUY853" s="53"/>
      <c r="TUZ853" s="53"/>
      <c r="TVA853" s="53"/>
      <c r="TVB853" s="53"/>
      <c r="TVC853" s="53"/>
      <c r="TVD853" s="53"/>
      <c r="TVE853" s="53"/>
      <c r="TVF853" s="53"/>
      <c r="TVG853" s="53"/>
      <c r="TVH853" s="53"/>
      <c r="TVI853" s="53"/>
      <c r="TVJ853" s="53"/>
      <c r="TVK853" s="53"/>
      <c r="TVL853" s="53"/>
      <c r="TVM853" s="53"/>
      <c r="TVN853" s="53"/>
      <c r="TVO853" s="53"/>
      <c r="TVP853" s="53"/>
      <c r="TVQ853" s="53"/>
      <c r="TVR853" s="53"/>
      <c r="TVS853" s="53"/>
      <c r="TVT853" s="53"/>
      <c r="TVU853" s="53"/>
      <c r="TVV853" s="53"/>
      <c r="TVW853" s="53"/>
      <c r="TVX853" s="53"/>
      <c r="TVY853" s="53"/>
      <c r="TVZ853" s="53"/>
      <c r="TWA853" s="53"/>
      <c r="TWB853" s="53"/>
      <c r="TWC853" s="53"/>
      <c r="TWD853" s="53"/>
      <c r="TWE853" s="53"/>
      <c r="TWF853" s="53"/>
      <c r="TWG853" s="53"/>
      <c r="TWH853" s="53"/>
      <c r="TWI853" s="53"/>
      <c r="TWJ853" s="53"/>
      <c r="TWK853" s="53"/>
      <c r="TWL853" s="53"/>
      <c r="TWM853" s="53"/>
      <c r="TWN853" s="53"/>
      <c r="TWO853" s="53"/>
      <c r="TWP853" s="53"/>
      <c r="TWQ853" s="53"/>
      <c r="TWR853" s="53"/>
      <c r="TWS853" s="53"/>
      <c r="TWT853" s="53"/>
      <c r="TWU853" s="53"/>
      <c r="TWV853" s="53"/>
      <c r="TWW853" s="53"/>
      <c r="TWX853" s="53"/>
      <c r="TWY853" s="53"/>
      <c r="TWZ853" s="53"/>
      <c r="TXA853" s="53"/>
      <c r="TXB853" s="53"/>
      <c r="TXC853" s="53"/>
      <c r="TXD853" s="53"/>
      <c r="TXE853" s="53"/>
      <c r="TXF853" s="53"/>
      <c r="TXG853" s="53"/>
      <c r="TXH853" s="53"/>
      <c r="TXI853" s="53"/>
      <c r="TXJ853" s="53"/>
      <c r="TXK853" s="53"/>
      <c r="TXL853" s="53"/>
      <c r="TXM853" s="53"/>
      <c r="TXN853" s="53"/>
      <c r="TXO853" s="53"/>
      <c r="TXP853" s="53"/>
      <c r="TXQ853" s="53"/>
      <c r="TXR853" s="53"/>
      <c r="TXS853" s="53"/>
      <c r="TXT853" s="53"/>
      <c r="TXU853" s="53"/>
      <c r="TXV853" s="53"/>
      <c r="TXW853" s="53"/>
      <c r="TXX853" s="53"/>
      <c r="TXY853" s="53"/>
      <c r="TXZ853" s="53"/>
      <c r="TYA853" s="53"/>
      <c r="TYB853" s="53"/>
      <c r="TYC853" s="53"/>
      <c r="TYD853" s="53"/>
      <c r="TYE853" s="53"/>
      <c r="TYF853" s="53"/>
      <c r="TYG853" s="53"/>
      <c r="TYH853" s="53"/>
      <c r="TYI853" s="53"/>
      <c r="TYJ853" s="53"/>
      <c r="TYK853" s="53"/>
      <c r="TYL853" s="53"/>
      <c r="TYM853" s="53"/>
      <c r="TYN853" s="53"/>
      <c r="TYO853" s="53"/>
      <c r="TYP853" s="53"/>
      <c r="TYQ853" s="53"/>
      <c r="TYR853" s="53"/>
      <c r="TYS853" s="53"/>
      <c r="TYT853" s="53"/>
      <c r="TYU853" s="53"/>
      <c r="TYV853" s="53"/>
      <c r="TYW853" s="53"/>
      <c r="TYX853" s="53"/>
      <c r="TYY853" s="53"/>
      <c r="TYZ853" s="53"/>
      <c r="TZA853" s="53"/>
      <c r="TZB853" s="53"/>
      <c r="TZC853" s="53"/>
      <c r="TZD853" s="53"/>
      <c r="TZE853" s="53"/>
      <c r="TZF853" s="53"/>
      <c r="TZG853" s="53"/>
      <c r="TZH853" s="53"/>
      <c r="TZI853" s="53"/>
      <c r="TZJ853" s="53"/>
      <c r="TZK853" s="53"/>
      <c r="TZL853" s="53"/>
      <c r="TZM853" s="53"/>
      <c r="TZN853" s="53"/>
      <c r="TZO853" s="53"/>
      <c r="TZP853" s="53"/>
      <c r="TZQ853" s="53"/>
      <c r="TZR853" s="53"/>
      <c r="TZS853" s="53"/>
      <c r="TZT853" s="53"/>
      <c r="TZU853" s="53"/>
      <c r="TZV853" s="53"/>
      <c r="TZW853" s="53"/>
      <c r="TZX853" s="53"/>
      <c r="TZY853" s="53"/>
      <c r="TZZ853" s="53"/>
      <c r="UAA853" s="53"/>
      <c r="UAB853" s="53"/>
      <c r="UAC853" s="53"/>
      <c r="UAD853" s="53"/>
      <c r="UAE853" s="53"/>
      <c r="UAF853" s="53"/>
      <c r="UAG853" s="53"/>
      <c r="UAH853" s="53"/>
      <c r="UAI853" s="53"/>
      <c r="UAJ853" s="53"/>
      <c r="UAK853" s="53"/>
      <c r="UAL853" s="53"/>
      <c r="UAM853" s="53"/>
      <c r="UAN853" s="53"/>
      <c r="UAO853" s="53"/>
      <c r="UAP853" s="53"/>
      <c r="UAQ853" s="53"/>
      <c r="UAR853" s="53"/>
      <c r="UAS853" s="53"/>
      <c r="UAT853" s="53"/>
      <c r="UAU853" s="53"/>
      <c r="UAV853" s="53"/>
      <c r="UAW853" s="53"/>
      <c r="UAX853" s="53"/>
      <c r="UAY853" s="53"/>
      <c r="UAZ853" s="53"/>
      <c r="UBA853" s="53"/>
      <c r="UBB853" s="53"/>
      <c r="UBC853" s="53"/>
      <c r="UBD853" s="53"/>
      <c r="UBE853" s="53"/>
      <c r="UBF853" s="53"/>
      <c r="UBG853" s="53"/>
      <c r="UBH853" s="53"/>
      <c r="UBI853" s="53"/>
      <c r="UBJ853" s="53"/>
      <c r="UBK853" s="53"/>
      <c r="UBL853" s="53"/>
      <c r="UBM853" s="53"/>
      <c r="UBN853" s="53"/>
      <c r="UBO853" s="53"/>
      <c r="UBP853" s="53"/>
      <c r="UBQ853" s="53"/>
      <c r="UBR853" s="53"/>
      <c r="UBS853" s="53"/>
      <c r="UBT853" s="53"/>
      <c r="UBU853" s="53"/>
      <c r="UBV853" s="53"/>
      <c r="UBW853" s="53"/>
      <c r="UBX853" s="53"/>
      <c r="UBY853" s="53"/>
      <c r="UBZ853" s="53"/>
      <c r="UCA853" s="53"/>
      <c r="UCB853" s="53"/>
      <c r="UCC853" s="53"/>
      <c r="UCD853" s="53"/>
      <c r="UCE853" s="53"/>
      <c r="UCF853" s="53"/>
      <c r="UCG853" s="53"/>
      <c r="UCH853" s="53"/>
      <c r="UCI853" s="53"/>
      <c r="UCJ853" s="53"/>
      <c r="UCK853" s="53"/>
      <c r="UCL853" s="53"/>
      <c r="UCM853" s="53"/>
      <c r="UCN853" s="53"/>
      <c r="UCO853" s="53"/>
      <c r="UCP853" s="53"/>
      <c r="UCQ853" s="53"/>
      <c r="UCR853" s="53"/>
      <c r="UCS853" s="53"/>
      <c r="UCT853" s="53"/>
      <c r="UCU853" s="53"/>
      <c r="UCV853" s="53"/>
      <c r="UCW853" s="53"/>
      <c r="UCX853" s="53"/>
      <c r="UCY853" s="53"/>
      <c r="UCZ853" s="53"/>
      <c r="UDA853" s="53"/>
      <c r="UDB853" s="53"/>
      <c r="UDC853" s="53"/>
      <c r="UDD853" s="53"/>
      <c r="UDE853" s="53"/>
      <c r="UDF853" s="53"/>
      <c r="UDG853" s="53"/>
      <c r="UDH853" s="53"/>
      <c r="UDI853" s="53"/>
      <c r="UDJ853" s="53"/>
      <c r="UDK853" s="53"/>
      <c r="UDL853" s="53"/>
      <c r="UDM853" s="53"/>
      <c r="UDN853" s="53"/>
      <c r="UDO853" s="53"/>
      <c r="UDP853" s="53"/>
      <c r="UDQ853" s="53"/>
      <c r="UDR853" s="53"/>
      <c r="UDS853" s="53"/>
      <c r="UDT853" s="53"/>
      <c r="UDU853" s="53"/>
      <c r="UDV853" s="53"/>
      <c r="UDW853" s="53"/>
      <c r="UDX853" s="53"/>
      <c r="UDY853" s="53"/>
      <c r="UDZ853" s="53"/>
      <c r="UEA853" s="53"/>
      <c r="UEB853" s="53"/>
      <c r="UEC853" s="53"/>
      <c r="UED853" s="53"/>
      <c r="UEE853" s="53"/>
      <c r="UEF853" s="53"/>
      <c r="UEG853" s="53"/>
      <c r="UEH853" s="53"/>
      <c r="UEI853" s="53"/>
      <c r="UEJ853" s="53"/>
      <c r="UEK853" s="53"/>
      <c r="UEL853" s="53"/>
      <c r="UEM853" s="53"/>
      <c r="UEN853" s="53"/>
      <c r="UEO853" s="53"/>
      <c r="UEP853" s="53"/>
      <c r="UEQ853" s="53"/>
      <c r="UER853" s="53"/>
      <c r="UES853" s="53"/>
      <c r="UET853" s="53"/>
      <c r="UEU853" s="53"/>
      <c r="UEV853" s="53"/>
      <c r="UEW853" s="53"/>
      <c r="UEX853" s="53"/>
      <c r="UEY853" s="53"/>
      <c r="UEZ853" s="53"/>
      <c r="UFA853" s="53"/>
      <c r="UFB853" s="53"/>
      <c r="UFC853" s="53"/>
      <c r="UFD853" s="53"/>
      <c r="UFE853" s="53"/>
      <c r="UFF853" s="53"/>
      <c r="UFG853" s="53"/>
      <c r="UFH853" s="53"/>
      <c r="UFI853" s="53"/>
      <c r="UFJ853" s="53"/>
      <c r="UFK853" s="53"/>
      <c r="UFL853" s="53"/>
      <c r="UFM853" s="53"/>
      <c r="UFN853" s="53"/>
      <c r="UFO853" s="53"/>
      <c r="UFP853" s="53"/>
      <c r="UFQ853" s="53"/>
      <c r="UFR853" s="53"/>
      <c r="UFS853" s="53"/>
      <c r="UFT853" s="53"/>
      <c r="UFU853" s="53"/>
      <c r="UFV853" s="53"/>
      <c r="UFW853" s="53"/>
      <c r="UFX853" s="53"/>
      <c r="UFY853" s="53"/>
      <c r="UFZ853" s="53"/>
      <c r="UGA853" s="53"/>
      <c r="UGB853" s="53"/>
      <c r="UGC853" s="53"/>
      <c r="UGD853" s="53"/>
      <c r="UGE853" s="53"/>
      <c r="UGF853" s="53"/>
      <c r="UGG853" s="53"/>
      <c r="UGH853" s="53"/>
      <c r="UGI853" s="53"/>
      <c r="UGJ853" s="53"/>
      <c r="UGK853" s="53"/>
      <c r="UGL853" s="53"/>
      <c r="UGM853" s="53"/>
      <c r="UGN853" s="53"/>
      <c r="UGO853" s="53"/>
      <c r="UGP853" s="53"/>
      <c r="UGQ853" s="53"/>
      <c r="UGR853" s="53"/>
      <c r="UGS853" s="53"/>
      <c r="UGT853" s="53"/>
      <c r="UGU853" s="53"/>
      <c r="UGV853" s="53"/>
      <c r="UGW853" s="53"/>
      <c r="UGX853" s="53"/>
      <c r="UGY853" s="53"/>
      <c r="UGZ853" s="53"/>
      <c r="UHA853" s="53"/>
      <c r="UHB853" s="53"/>
      <c r="UHC853" s="53"/>
      <c r="UHD853" s="53"/>
      <c r="UHE853" s="53"/>
      <c r="UHF853" s="53"/>
      <c r="UHG853" s="53"/>
      <c r="UHH853" s="53"/>
      <c r="UHI853" s="53"/>
      <c r="UHJ853" s="53"/>
      <c r="UHK853" s="53"/>
      <c r="UHL853" s="53"/>
      <c r="UHM853" s="53"/>
      <c r="UHN853" s="53"/>
      <c r="UHO853" s="53"/>
      <c r="UHP853" s="53"/>
      <c r="UHQ853" s="53"/>
      <c r="UHR853" s="53"/>
      <c r="UHS853" s="53"/>
      <c r="UHT853" s="53"/>
      <c r="UHU853" s="53"/>
      <c r="UHV853" s="53"/>
      <c r="UHW853" s="53"/>
      <c r="UHX853" s="53"/>
      <c r="UHY853" s="53"/>
      <c r="UHZ853" s="53"/>
      <c r="UIA853" s="53"/>
      <c r="UIB853" s="53"/>
      <c r="UIC853" s="53"/>
      <c r="UID853" s="53"/>
      <c r="UIE853" s="53"/>
      <c r="UIF853" s="53"/>
      <c r="UIG853" s="53"/>
      <c r="UIH853" s="53"/>
      <c r="UII853" s="53"/>
      <c r="UIJ853" s="53"/>
      <c r="UIK853" s="53"/>
      <c r="UIL853" s="53"/>
      <c r="UIM853" s="53"/>
      <c r="UIN853" s="53"/>
      <c r="UIO853" s="53"/>
      <c r="UIP853" s="53"/>
      <c r="UIQ853" s="53"/>
      <c r="UIR853" s="53"/>
      <c r="UIS853" s="53"/>
      <c r="UIT853" s="53"/>
      <c r="UIU853" s="53"/>
      <c r="UIV853" s="53"/>
      <c r="UIW853" s="53"/>
      <c r="UIX853" s="53"/>
      <c r="UIY853" s="53"/>
      <c r="UIZ853" s="53"/>
      <c r="UJA853" s="53"/>
      <c r="UJB853" s="53"/>
      <c r="UJC853" s="53"/>
      <c r="UJD853" s="53"/>
      <c r="UJE853" s="53"/>
      <c r="UJF853" s="53"/>
      <c r="UJG853" s="53"/>
      <c r="UJH853" s="53"/>
      <c r="UJI853" s="53"/>
      <c r="UJJ853" s="53"/>
      <c r="UJK853" s="53"/>
      <c r="UJL853" s="53"/>
      <c r="UJM853" s="53"/>
      <c r="UJN853" s="53"/>
      <c r="UJO853" s="53"/>
      <c r="UJP853" s="53"/>
      <c r="UJQ853" s="53"/>
      <c r="UJR853" s="53"/>
      <c r="UJS853" s="53"/>
      <c r="UJT853" s="53"/>
      <c r="UJU853" s="53"/>
      <c r="UJV853" s="53"/>
      <c r="UJW853" s="53"/>
      <c r="UJX853" s="53"/>
      <c r="UJY853" s="53"/>
      <c r="UJZ853" s="53"/>
      <c r="UKA853" s="53"/>
      <c r="UKB853" s="53"/>
      <c r="UKC853" s="53"/>
      <c r="UKD853" s="53"/>
      <c r="UKE853" s="53"/>
      <c r="UKF853" s="53"/>
      <c r="UKG853" s="53"/>
      <c r="UKH853" s="53"/>
      <c r="UKI853" s="53"/>
      <c r="UKJ853" s="53"/>
      <c r="UKK853" s="53"/>
      <c r="UKL853" s="53"/>
      <c r="UKM853" s="53"/>
      <c r="UKN853" s="53"/>
      <c r="UKO853" s="53"/>
      <c r="UKP853" s="53"/>
      <c r="UKQ853" s="53"/>
      <c r="UKR853" s="53"/>
      <c r="UKS853" s="53"/>
      <c r="UKT853" s="53"/>
      <c r="UKU853" s="53"/>
      <c r="UKV853" s="53"/>
      <c r="UKW853" s="53"/>
      <c r="UKX853" s="53"/>
      <c r="UKY853" s="53"/>
      <c r="UKZ853" s="53"/>
      <c r="ULA853" s="53"/>
      <c r="ULB853" s="53"/>
      <c r="ULC853" s="53"/>
      <c r="ULD853" s="53"/>
      <c r="ULE853" s="53"/>
      <c r="ULF853" s="53"/>
      <c r="ULG853" s="53"/>
      <c r="ULH853" s="53"/>
      <c r="ULI853" s="53"/>
      <c r="ULJ853" s="53"/>
      <c r="ULK853" s="53"/>
      <c r="ULL853" s="53"/>
      <c r="ULM853" s="53"/>
      <c r="ULN853" s="53"/>
      <c r="ULO853" s="53"/>
      <c r="ULP853" s="53"/>
      <c r="ULQ853" s="53"/>
      <c r="ULR853" s="53"/>
      <c r="ULS853" s="53"/>
      <c r="ULT853" s="53"/>
      <c r="ULU853" s="53"/>
      <c r="ULV853" s="53"/>
      <c r="ULW853" s="53"/>
      <c r="ULX853" s="53"/>
      <c r="ULY853" s="53"/>
      <c r="ULZ853" s="53"/>
      <c r="UMA853" s="53"/>
      <c r="UMB853" s="53"/>
      <c r="UMC853" s="53"/>
      <c r="UMD853" s="53"/>
      <c r="UME853" s="53"/>
      <c r="UMF853" s="53"/>
      <c r="UMG853" s="53"/>
      <c r="UMH853" s="53"/>
      <c r="UMI853" s="53"/>
      <c r="UMJ853" s="53"/>
      <c r="UMK853" s="53"/>
      <c r="UML853" s="53"/>
      <c r="UMM853" s="53"/>
      <c r="UMN853" s="53"/>
      <c r="UMO853" s="53"/>
      <c r="UMP853" s="53"/>
      <c r="UMQ853" s="53"/>
      <c r="UMR853" s="53"/>
      <c r="UMS853" s="53"/>
      <c r="UMT853" s="53"/>
      <c r="UMU853" s="53"/>
      <c r="UMV853" s="53"/>
      <c r="UMW853" s="53"/>
      <c r="UMX853" s="53"/>
      <c r="UMY853" s="53"/>
      <c r="UMZ853" s="53"/>
      <c r="UNA853" s="53"/>
      <c r="UNB853" s="53"/>
      <c r="UNC853" s="53"/>
      <c r="UND853" s="53"/>
      <c r="UNE853" s="53"/>
      <c r="UNF853" s="53"/>
      <c r="UNG853" s="53"/>
      <c r="UNH853" s="53"/>
      <c r="UNI853" s="53"/>
      <c r="UNJ853" s="53"/>
      <c r="UNK853" s="53"/>
      <c r="UNL853" s="53"/>
      <c r="UNM853" s="53"/>
      <c r="UNN853" s="53"/>
      <c r="UNO853" s="53"/>
      <c r="UNP853" s="53"/>
      <c r="UNQ853" s="53"/>
      <c r="UNR853" s="53"/>
      <c r="UNS853" s="53"/>
      <c r="UNT853" s="53"/>
      <c r="UNU853" s="53"/>
      <c r="UNV853" s="53"/>
      <c r="UNW853" s="53"/>
      <c r="UNX853" s="53"/>
      <c r="UNY853" s="53"/>
      <c r="UNZ853" s="53"/>
      <c r="UOA853" s="53"/>
      <c r="UOB853" s="53"/>
      <c r="UOC853" s="53"/>
      <c r="UOD853" s="53"/>
      <c r="UOE853" s="53"/>
      <c r="UOF853" s="53"/>
      <c r="UOG853" s="53"/>
      <c r="UOH853" s="53"/>
      <c r="UOI853" s="53"/>
      <c r="UOJ853" s="53"/>
      <c r="UOK853" s="53"/>
      <c r="UOL853" s="53"/>
      <c r="UOM853" s="53"/>
      <c r="UON853" s="53"/>
      <c r="UOO853" s="53"/>
      <c r="UOP853" s="53"/>
      <c r="UOQ853" s="53"/>
      <c r="UOR853" s="53"/>
      <c r="UOS853" s="53"/>
      <c r="UOT853" s="53"/>
      <c r="UOU853" s="53"/>
      <c r="UOV853" s="53"/>
      <c r="UOW853" s="53"/>
      <c r="UOX853" s="53"/>
      <c r="UOY853" s="53"/>
      <c r="UOZ853" s="53"/>
      <c r="UPA853" s="53"/>
      <c r="UPB853" s="53"/>
      <c r="UPC853" s="53"/>
      <c r="UPD853" s="53"/>
      <c r="UPE853" s="53"/>
      <c r="UPF853" s="53"/>
      <c r="UPG853" s="53"/>
      <c r="UPH853" s="53"/>
      <c r="UPI853" s="53"/>
      <c r="UPJ853" s="53"/>
      <c r="UPK853" s="53"/>
      <c r="UPL853" s="53"/>
      <c r="UPM853" s="53"/>
      <c r="UPN853" s="53"/>
      <c r="UPO853" s="53"/>
      <c r="UPP853" s="53"/>
      <c r="UPQ853" s="53"/>
      <c r="UPR853" s="53"/>
      <c r="UPS853" s="53"/>
      <c r="UPT853" s="53"/>
      <c r="UPU853" s="53"/>
      <c r="UPV853" s="53"/>
      <c r="UPW853" s="53"/>
      <c r="UPX853" s="53"/>
      <c r="UPY853" s="53"/>
      <c r="UPZ853" s="53"/>
      <c r="UQA853" s="53"/>
      <c r="UQB853" s="53"/>
      <c r="UQC853" s="53"/>
      <c r="UQD853" s="53"/>
      <c r="UQE853" s="53"/>
      <c r="UQF853" s="53"/>
      <c r="UQG853" s="53"/>
      <c r="UQH853" s="53"/>
      <c r="UQI853" s="53"/>
      <c r="UQJ853" s="53"/>
      <c r="UQK853" s="53"/>
      <c r="UQL853" s="53"/>
      <c r="UQM853" s="53"/>
      <c r="UQN853" s="53"/>
      <c r="UQO853" s="53"/>
      <c r="UQP853" s="53"/>
      <c r="UQQ853" s="53"/>
      <c r="UQR853" s="53"/>
      <c r="UQS853" s="53"/>
      <c r="UQT853" s="53"/>
      <c r="UQU853" s="53"/>
      <c r="UQV853" s="53"/>
      <c r="UQW853" s="53"/>
      <c r="UQX853" s="53"/>
      <c r="UQY853" s="53"/>
      <c r="UQZ853" s="53"/>
      <c r="URA853" s="53"/>
      <c r="URB853" s="53"/>
      <c r="URC853" s="53"/>
      <c r="URD853" s="53"/>
      <c r="URE853" s="53"/>
      <c r="URF853" s="53"/>
      <c r="URG853" s="53"/>
      <c r="URH853" s="53"/>
      <c r="URI853" s="53"/>
      <c r="URJ853" s="53"/>
      <c r="URK853" s="53"/>
      <c r="URL853" s="53"/>
      <c r="URM853" s="53"/>
      <c r="URN853" s="53"/>
      <c r="URO853" s="53"/>
      <c r="URP853" s="53"/>
      <c r="URQ853" s="53"/>
      <c r="URR853" s="53"/>
      <c r="URS853" s="53"/>
      <c r="URT853" s="53"/>
      <c r="URU853" s="53"/>
      <c r="URV853" s="53"/>
      <c r="URW853" s="53"/>
      <c r="URX853" s="53"/>
      <c r="URY853" s="53"/>
      <c r="URZ853" s="53"/>
      <c r="USA853" s="53"/>
      <c r="USB853" s="53"/>
      <c r="USC853" s="53"/>
      <c r="USD853" s="53"/>
      <c r="USE853" s="53"/>
      <c r="USF853" s="53"/>
      <c r="USG853" s="53"/>
      <c r="USH853" s="53"/>
      <c r="USI853" s="53"/>
      <c r="USJ853" s="53"/>
      <c r="USK853" s="53"/>
      <c r="USL853" s="53"/>
      <c r="USM853" s="53"/>
      <c r="USN853" s="53"/>
      <c r="USO853" s="53"/>
      <c r="USP853" s="53"/>
      <c r="USQ853" s="53"/>
      <c r="USR853" s="53"/>
      <c r="USS853" s="53"/>
      <c r="UST853" s="53"/>
      <c r="USU853" s="53"/>
      <c r="USV853" s="53"/>
      <c r="USW853" s="53"/>
      <c r="USX853" s="53"/>
      <c r="USY853" s="53"/>
      <c r="USZ853" s="53"/>
      <c r="UTA853" s="53"/>
      <c r="UTB853" s="53"/>
      <c r="UTC853" s="53"/>
      <c r="UTD853" s="53"/>
      <c r="UTE853" s="53"/>
      <c r="UTF853" s="53"/>
      <c r="UTG853" s="53"/>
      <c r="UTH853" s="53"/>
      <c r="UTI853" s="53"/>
      <c r="UTJ853" s="53"/>
      <c r="UTK853" s="53"/>
      <c r="UTL853" s="53"/>
      <c r="UTM853" s="53"/>
      <c r="UTN853" s="53"/>
      <c r="UTO853" s="53"/>
      <c r="UTP853" s="53"/>
      <c r="UTQ853" s="53"/>
      <c r="UTR853" s="53"/>
      <c r="UTS853" s="53"/>
      <c r="UTT853" s="53"/>
      <c r="UTU853" s="53"/>
      <c r="UTV853" s="53"/>
      <c r="UTW853" s="53"/>
      <c r="UTX853" s="53"/>
      <c r="UTY853" s="53"/>
      <c r="UTZ853" s="53"/>
      <c r="UUA853" s="53"/>
      <c r="UUB853" s="53"/>
      <c r="UUC853" s="53"/>
      <c r="UUD853" s="53"/>
      <c r="UUE853" s="53"/>
      <c r="UUF853" s="53"/>
      <c r="UUG853" s="53"/>
      <c r="UUH853" s="53"/>
      <c r="UUI853" s="53"/>
      <c r="UUJ853" s="53"/>
      <c r="UUK853" s="53"/>
      <c r="UUL853" s="53"/>
      <c r="UUM853" s="53"/>
      <c r="UUN853" s="53"/>
      <c r="UUO853" s="53"/>
      <c r="UUP853" s="53"/>
      <c r="UUQ853" s="53"/>
      <c r="UUR853" s="53"/>
      <c r="UUS853" s="53"/>
      <c r="UUT853" s="53"/>
      <c r="UUU853" s="53"/>
      <c r="UUV853" s="53"/>
      <c r="UUW853" s="53"/>
      <c r="UUX853" s="53"/>
      <c r="UUY853" s="53"/>
      <c r="UUZ853" s="53"/>
      <c r="UVA853" s="53"/>
      <c r="UVB853" s="53"/>
      <c r="UVC853" s="53"/>
      <c r="UVD853" s="53"/>
      <c r="UVE853" s="53"/>
      <c r="UVF853" s="53"/>
      <c r="UVG853" s="53"/>
      <c r="UVH853" s="53"/>
      <c r="UVI853" s="53"/>
      <c r="UVJ853" s="53"/>
      <c r="UVK853" s="53"/>
      <c r="UVL853" s="53"/>
      <c r="UVM853" s="53"/>
      <c r="UVN853" s="53"/>
      <c r="UVO853" s="53"/>
      <c r="UVP853" s="53"/>
      <c r="UVQ853" s="53"/>
      <c r="UVR853" s="53"/>
      <c r="UVS853" s="53"/>
      <c r="UVT853" s="53"/>
      <c r="UVU853" s="53"/>
      <c r="UVV853" s="53"/>
      <c r="UVW853" s="53"/>
      <c r="UVX853" s="53"/>
      <c r="UVY853" s="53"/>
      <c r="UVZ853" s="53"/>
      <c r="UWA853" s="53"/>
      <c r="UWB853" s="53"/>
      <c r="UWC853" s="53"/>
      <c r="UWD853" s="53"/>
      <c r="UWE853" s="53"/>
      <c r="UWF853" s="53"/>
      <c r="UWG853" s="53"/>
      <c r="UWH853" s="53"/>
      <c r="UWI853" s="53"/>
      <c r="UWJ853" s="53"/>
      <c r="UWK853" s="53"/>
      <c r="UWL853" s="53"/>
      <c r="UWM853" s="53"/>
      <c r="UWN853" s="53"/>
      <c r="UWO853" s="53"/>
      <c r="UWP853" s="53"/>
      <c r="UWQ853" s="53"/>
      <c r="UWR853" s="53"/>
      <c r="UWS853" s="53"/>
      <c r="UWT853" s="53"/>
      <c r="UWU853" s="53"/>
      <c r="UWV853" s="53"/>
      <c r="UWW853" s="53"/>
      <c r="UWX853" s="53"/>
      <c r="UWY853" s="53"/>
      <c r="UWZ853" s="53"/>
      <c r="UXA853" s="53"/>
      <c r="UXB853" s="53"/>
      <c r="UXC853" s="53"/>
      <c r="UXD853" s="53"/>
      <c r="UXE853" s="53"/>
      <c r="UXF853" s="53"/>
      <c r="UXG853" s="53"/>
      <c r="UXH853" s="53"/>
      <c r="UXI853" s="53"/>
      <c r="UXJ853" s="53"/>
      <c r="UXK853" s="53"/>
      <c r="UXL853" s="53"/>
      <c r="UXM853" s="53"/>
      <c r="UXN853" s="53"/>
      <c r="UXO853" s="53"/>
      <c r="UXP853" s="53"/>
      <c r="UXQ853" s="53"/>
      <c r="UXR853" s="53"/>
      <c r="UXS853" s="53"/>
      <c r="UXT853" s="53"/>
      <c r="UXU853" s="53"/>
      <c r="UXV853" s="53"/>
      <c r="UXW853" s="53"/>
      <c r="UXX853" s="53"/>
      <c r="UXY853" s="53"/>
      <c r="UXZ853" s="53"/>
      <c r="UYA853" s="53"/>
      <c r="UYB853" s="53"/>
      <c r="UYC853" s="53"/>
      <c r="UYD853" s="53"/>
      <c r="UYE853" s="53"/>
      <c r="UYF853" s="53"/>
      <c r="UYG853" s="53"/>
      <c r="UYH853" s="53"/>
      <c r="UYI853" s="53"/>
      <c r="UYJ853" s="53"/>
      <c r="UYK853" s="53"/>
      <c r="UYL853" s="53"/>
      <c r="UYM853" s="53"/>
      <c r="UYN853" s="53"/>
      <c r="UYO853" s="53"/>
      <c r="UYP853" s="53"/>
      <c r="UYQ853" s="53"/>
      <c r="UYR853" s="53"/>
      <c r="UYS853" s="53"/>
      <c r="UYT853" s="53"/>
      <c r="UYU853" s="53"/>
      <c r="UYV853" s="53"/>
      <c r="UYW853" s="53"/>
      <c r="UYX853" s="53"/>
      <c r="UYY853" s="53"/>
      <c r="UYZ853" s="53"/>
      <c r="UZA853" s="53"/>
      <c r="UZB853" s="53"/>
      <c r="UZC853" s="53"/>
      <c r="UZD853" s="53"/>
      <c r="UZE853" s="53"/>
      <c r="UZF853" s="53"/>
      <c r="UZG853" s="53"/>
      <c r="UZH853" s="53"/>
      <c r="UZI853" s="53"/>
      <c r="UZJ853" s="53"/>
      <c r="UZK853" s="53"/>
      <c r="UZL853" s="53"/>
      <c r="UZM853" s="53"/>
      <c r="UZN853" s="53"/>
      <c r="UZO853" s="53"/>
      <c r="UZP853" s="53"/>
      <c r="UZQ853" s="53"/>
      <c r="UZR853" s="53"/>
      <c r="UZS853" s="53"/>
      <c r="UZT853" s="53"/>
      <c r="UZU853" s="53"/>
      <c r="UZV853" s="53"/>
      <c r="UZW853" s="53"/>
      <c r="UZX853" s="53"/>
      <c r="UZY853" s="53"/>
      <c r="UZZ853" s="53"/>
      <c r="VAA853" s="53"/>
      <c r="VAB853" s="53"/>
      <c r="VAC853" s="53"/>
      <c r="VAD853" s="53"/>
      <c r="VAE853" s="53"/>
      <c r="VAF853" s="53"/>
      <c r="VAG853" s="53"/>
      <c r="VAH853" s="53"/>
      <c r="VAI853" s="53"/>
      <c r="VAJ853" s="53"/>
      <c r="VAK853" s="53"/>
      <c r="VAL853" s="53"/>
      <c r="VAM853" s="53"/>
      <c r="VAN853" s="53"/>
      <c r="VAO853" s="53"/>
      <c r="VAP853" s="53"/>
      <c r="VAQ853" s="53"/>
      <c r="VAR853" s="53"/>
      <c r="VAS853" s="53"/>
      <c r="VAT853" s="53"/>
      <c r="VAU853" s="53"/>
      <c r="VAV853" s="53"/>
      <c r="VAW853" s="53"/>
      <c r="VAX853" s="53"/>
      <c r="VAY853" s="53"/>
      <c r="VAZ853" s="53"/>
      <c r="VBA853" s="53"/>
      <c r="VBB853" s="53"/>
      <c r="VBC853" s="53"/>
      <c r="VBD853" s="53"/>
      <c r="VBE853" s="53"/>
      <c r="VBF853" s="53"/>
      <c r="VBG853" s="53"/>
      <c r="VBH853" s="53"/>
      <c r="VBI853" s="53"/>
      <c r="VBJ853" s="53"/>
      <c r="VBK853" s="53"/>
      <c r="VBL853" s="53"/>
      <c r="VBM853" s="53"/>
      <c r="VBN853" s="53"/>
      <c r="VBO853" s="53"/>
      <c r="VBP853" s="53"/>
      <c r="VBQ853" s="53"/>
      <c r="VBR853" s="53"/>
      <c r="VBS853" s="53"/>
      <c r="VBT853" s="53"/>
      <c r="VBU853" s="53"/>
      <c r="VBV853" s="53"/>
      <c r="VBW853" s="53"/>
      <c r="VBX853" s="53"/>
      <c r="VBY853" s="53"/>
      <c r="VBZ853" s="53"/>
      <c r="VCA853" s="53"/>
      <c r="VCB853" s="53"/>
      <c r="VCC853" s="53"/>
      <c r="VCD853" s="53"/>
      <c r="VCE853" s="53"/>
      <c r="VCF853" s="53"/>
      <c r="VCG853" s="53"/>
      <c r="VCH853" s="53"/>
      <c r="VCI853" s="53"/>
      <c r="VCJ853" s="53"/>
      <c r="VCK853" s="53"/>
      <c r="VCL853" s="53"/>
      <c r="VCM853" s="53"/>
      <c r="VCN853" s="53"/>
      <c r="VCO853" s="53"/>
      <c r="VCP853" s="53"/>
      <c r="VCQ853" s="53"/>
      <c r="VCR853" s="53"/>
      <c r="VCS853" s="53"/>
      <c r="VCT853" s="53"/>
      <c r="VCU853" s="53"/>
      <c r="VCV853" s="53"/>
      <c r="VCW853" s="53"/>
      <c r="VCX853" s="53"/>
      <c r="VCY853" s="53"/>
      <c r="VCZ853" s="53"/>
      <c r="VDA853" s="53"/>
      <c r="VDB853" s="53"/>
      <c r="VDC853" s="53"/>
      <c r="VDD853" s="53"/>
      <c r="VDE853" s="53"/>
      <c r="VDF853" s="53"/>
      <c r="VDG853" s="53"/>
      <c r="VDH853" s="53"/>
      <c r="VDI853" s="53"/>
      <c r="VDJ853" s="53"/>
      <c r="VDK853" s="53"/>
      <c r="VDL853" s="53"/>
      <c r="VDM853" s="53"/>
      <c r="VDN853" s="53"/>
      <c r="VDO853" s="53"/>
      <c r="VDP853" s="53"/>
      <c r="VDQ853" s="53"/>
      <c r="VDR853" s="53"/>
      <c r="VDS853" s="53"/>
      <c r="VDT853" s="53"/>
      <c r="VDU853" s="53"/>
      <c r="VDV853" s="53"/>
      <c r="VDW853" s="53"/>
      <c r="VDX853" s="53"/>
      <c r="VDY853" s="53"/>
      <c r="VDZ853" s="53"/>
      <c r="VEA853" s="53"/>
      <c r="VEB853" s="53"/>
      <c r="VEC853" s="53"/>
      <c r="VED853" s="53"/>
      <c r="VEE853" s="53"/>
      <c r="VEF853" s="53"/>
      <c r="VEG853" s="53"/>
      <c r="VEH853" s="53"/>
      <c r="VEI853" s="53"/>
      <c r="VEJ853" s="53"/>
      <c r="VEK853" s="53"/>
      <c r="VEL853" s="53"/>
      <c r="VEM853" s="53"/>
      <c r="VEN853" s="53"/>
      <c r="VEO853" s="53"/>
      <c r="VEP853" s="53"/>
      <c r="VEQ853" s="53"/>
      <c r="VER853" s="53"/>
      <c r="VES853" s="53"/>
      <c r="VET853" s="53"/>
      <c r="VEU853" s="53"/>
      <c r="VEV853" s="53"/>
      <c r="VEW853" s="53"/>
      <c r="VEX853" s="53"/>
      <c r="VEY853" s="53"/>
      <c r="VEZ853" s="53"/>
      <c r="VFA853" s="53"/>
      <c r="VFB853" s="53"/>
      <c r="VFC853" s="53"/>
      <c r="VFD853" s="53"/>
      <c r="VFE853" s="53"/>
      <c r="VFF853" s="53"/>
      <c r="VFG853" s="53"/>
      <c r="VFH853" s="53"/>
      <c r="VFI853" s="53"/>
      <c r="VFJ853" s="53"/>
      <c r="VFK853" s="53"/>
      <c r="VFL853" s="53"/>
      <c r="VFM853" s="53"/>
      <c r="VFN853" s="53"/>
      <c r="VFO853" s="53"/>
      <c r="VFP853" s="53"/>
      <c r="VFQ853" s="53"/>
      <c r="VFR853" s="53"/>
      <c r="VFS853" s="53"/>
      <c r="VFT853" s="53"/>
      <c r="VFU853" s="53"/>
      <c r="VFV853" s="53"/>
      <c r="VFW853" s="53"/>
      <c r="VFX853" s="53"/>
      <c r="VFY853" s="53"/>
      <c r="VFZ853" s="53"/>
      <c r="VGA853" s="53"/>
      <c r="VGB853" s="53"/>
      <c r="VGC853" s="53"/>
      <c r="VGD853" s="53"/>
      <c r="VGE853" s="53"/>
      <c r="VGF853" s="53"/>
      <c r="VGG853" s="53"/>
      <c r="VGH853" s="53"/>
      <c r="VGI853" s="53"/>
      <c r="VGJ853" s="53"/>
      <c r="VGK853" s="53"/>
      <c r="VGL853" s="53"/>
      <c r="VGM853" s="53"/>
      <c r="VGN853" s="53"/>
      <c r="VGO853" s="53"/>
      <c r="VGP853" s="53"/>
      <c r="VGQ853" s="53"/>
      <c r="VGR853" s="53"/>
      <c r="VGS853" s="53"/>
      <c r="VGT853" s="53"/>
      <c r="VGU853" s="53"/>
      <c r="VGV853" s="53"/>
      <c r="VGW853" s="53"/>
      <c r="VGX853" s="53"/>
      <c r="VGY853" s="53"/>
      <c r="VGZ853" s="53"/>
      <c r="VHA853" s="53"/>
      <c r="VHB853" s="53"/>
      <c r="VHC853" s="53"/>
      <c r="VHD853" s="53"/>
      <c r="VHE853" s="53"/>
      <c r="VHF853" s="53"/>
      <c r="VHG853" s="53"/>
      <c r="VHH853" s="53"/>
      <c r="VHI853" s="53"/>
      <c r="VHJ853" s="53"/>
      <c r="VHK853" s="53"/>
      <c r="VHL853" s="53"/>
      <c r="VHM853" s="53"/>
      <c r="VHN853" s="53"/>
      <c r="VHO853" s="53"/>
      <c r="VHP853" s="53"/>
      <c r="VHQ853" s="53"/>
      <c r="VHR853" s="53"/>
      <c r="VHS853" s="53"/>
      <c r="VHT853" s="53"/>
      <c r="VHU853" s="53"/>
      <c r="VHV853" s="53"/>
      <c r="VHW853" s="53"/>
      <c r="VHX853" s="53"/>
      <c r="VHY853" s="53"/>
      <c r="VHZ853" s="53"/>
      <c r="VIA853" s="53"/>
      <c r="VIB853" s="53"/>
      <c r="VIC853" s="53"/>
      <c r="VID853" s="53"/>
      <c r="VIE853" s="53"/>
      <c r="VIF853" s="53"/>
      <c r="VIG853" s="53"/>
      <c r="VIH853" s="53"/>
      <c r="VII853" s="53"/>
      <c r="VIJ853" s="53"/>
      <c r="VIK853" s="53"/>
      <c r="VIL853" s="53"/>
      <c r="VIM853" s="53"/>
      <c r="VIN853" s="53"/>
      <c r="VIO853" s="53"/>
      <c r="VIP853" s="53"/>
      <c r="VIQ853" s="53"/>
      <c r="VIR853" s="53"/>
      <c r="VIS853" s="53"/>
      <c r="VIT853" s="53"/>
      <c r="VIU853" s="53"/>
      <c r="VIV853" s="53"/>
      <c r="VIW853" s="53"/>
      <c r="VIX853" s="53"/>
      <c r="VIY853" s="53"/>
      <c r="VIZ853" s="53"/>
      <c r="VJA853" s="53"/>
      <c r="VJB853" s="53"/>
      <c r="VJC853" s="53"/>
      <c r="VJD853" s="53"/>
      <c r="VJE853" s="53"/>
      <c r="VJF853" s="53"/>
      <c r="VJG853" s="53"/>
      <c r="VJH853" s="53"/>
      <c r="VJI853" s="53"/>
      <c r="VJJ853" s="53"/>
      <c r="VJK853" s="53"/>
      <c r="VJL853" s="53"/>
      <c r="VJM853" s="53"/>
      <c r="VJN853" s="53"/>
      <c r="VJO853" s="53"/>
      <c r="VJP853" s="53"/>
      <c r="VJQ853" s="53"/>
      <c r="VJR853" s="53"/>
      <c r="VJS853" s="53"/>
      <c r="VJT853" s="53"/>
      <c r="VJU853" s="53"/>
      <c r="VJV853" s="53"/>
      <c r="VJW853" s="53"/>
      <c r="VJX853" s="53"/>
      <c r="VJY853" s="53"/>
      <c r="VJZ853" s="53"/>
      <c r="VKA853" s="53"/>
      <c r="VKB853" s="53"/>
      <c r="VKC853" s="53"/>
      <c r="VKD853" s="53"/>
      <c r="VKE853" s="53"/>
      <c r="VKF853" s="53"/>
      <c r="VKG853" s="53"/>
      <c r="VKH853" s="53"/>
      <c r="VKI853" s="53"/>
      <c r="VKJ853" s="53"/>
      <c r="VKK853" s="53"/>
      <c r="VKL853" s="53"/>
      <c r="VKM853" s="53"/>
      <c r="VKN853" s="53"/>
      <c r="VKO853" s="53"/>
      <c r="VKP853" s="53"/>
      <c r="VKQ853" s="53"/>
      <c r="VKR853" s="53"/>
      <c r="VKS853" s="53"/>
      <c r="VKT853" s="53"/>
      <c r="VKU853" s="53"/>
      <c r="VKV853" s="53"/>
      <c r="VKW853" s="53"/>
      <c r="VKX853" s="53"/>
      <c r="VKY853" s="53"/>
      <c r="VKZ853" s="53"/>
      <c r="VLA853" s="53"/>
      <c r="VLB853" s="53"/>
      <c r="VLC853" s="53"/>
      <c r="VLD853" s="53"/>
      <c r="VLE853" s="53"/>
      <c r="VLF853" s="53"/>
      <c r="VLG853" s="53"/>
      <c r="VLH853" s="53"/>
      <c r="VLI853" s="53"/>
      <c r="VLJ853" s="53"/>
      <c r="VLK853" s="53"/>
      <c r="VLL853" s="53"/>
      <c r="VLM853" s="53"/>
      <c r="VLN853" s="53"/>
      <c r="VLO853" s="53"/>
      <c r="VLP853" s="53"/>
      <c r="VLQ853" s="53"/>
      <c r="VLR853" s="53"/>
      <c r="VLS853" s="53"/>
      <c r="VLT853" s="53"/>
      <c r="VLU853" s="53"/>
      <c r="VLV853" s="53"/>
      <c r="VLW853" s="53"/>
      <c r="VLX853" s="53"/>
      <c r="VLY853" s="53"/>
      <c r="VLZ853" s="53"/>
      <c r="VMA853" s="53"/>
      <c r="VMB853" s="53"/>
      <c r="VMC853" s="53"/>
      <c r="VMD853" s="53"/>
      <c r="VME853" s="53"/>
      <c r="VMF853" s="53"/>
      <c r="VMG853" s="53"/>
      <c r="VMH853" s="53"/>
      <c r="VMI853" s="53"/>
      <c r="VMJ853" s="53"/>
      <c r="VMK853" s="53"/>
      <c r="VML853" s="53"/>
      <c r="VMM853" s="53"/>
      <c r="VMN853" s="53"/>
      <c r="VMO853" s="53"/>
      <c r="VMP853" s="53"/>
      <c r="VMQ853" s="53"/>
      <c r="VMR853" s="53"/>
      <c r="VMS853" s="53"/>
      <c r="VMT853" s="53"/>
      <c r="VMU853" s="53"/>
      <c r="VMV853" s="53"/>
      <c r="VMW853" s="53"/>
      <c r="VMX853" s="53"/>
      <c r="VMY853" s="53"/>
      <c r="VMZ853" s="53"/>
      <c r="VNA853" s="53"/>
      <c r="VNB853" s="53"/>
      <c r="VNC853" s="53"/>
      <c r="VND853" s="53"/>
      <c r="VNE853" s="53"/>
      <c r="VNF853" s="53"/>
      <c r="VNG853" s="53"/>
      <c r="VNH853" s="53"/>
      <c r="VNI853" s="53"/>
      <c r="VNJ853" s="53"/>
      <c r="VNK853" s="53"/>
      <c r="VNL853" s="53"/>
      <c r="VNM853" s="53"/>
      <c r="VNN853" s="53"/>
      <c r="VNO853" s="53"/>
      <c r="VNP853" s="53"/>
      <c r="VNQ853" s="53"/>
      <c r="VNR853" s="53"/>
      <c r="VNS853" s="53"/>
      <c r="VNT853" s="53"/>
      <c r="VNU853" s="53"/>
      <c r="VNV853" s="53"/>
      <c r="VNW853" s="53"/>
      <c r="VNX853" s="53"/>
      <c r="VNY853" s="53"/>
      <c r="VNZ853" s="53"/>
      <c r="VOA853" s="53"/>
      <c r="VOB853" s="53"/>
      <c r="VOC853" s="53"/>
      <c r="VOD853" s="53"/>
      <c r="VOE853" s="53"/>
      <c r="VOF853" s="53"/>
      <c r="VOG853" s="53"/>
      <c r="VOH853" s="53"/>
      <c r="VOI853" s="53"/>
      <c r="VOJ853" s="53"/>
      <c r="VOK853" s="53"/>
      <c r="VOL853" s="53"/>
      <c r="VOM853" s="53"/>
      <c r="VON853" s="53"/>
      <c r="VOO853" s="53"/>
      <c r="VOP853" s="53"/>
      <c r="VOQ853" s="53"/>
      <c r="VOR853" s="53"/>
      <c r="VOS853" s="53"/>
      <c r="VOT853" s="53"/>
      <c r="VOU853" s="53"/>
      <c r="VOV853" s="53"/>
      <c r="VOW853" s="53"/>
      <c r="VOX853" s="53"/>
      <c r="VOY853" s="53"/>
      <c r="VOZ853" s="53"/>
      <c r="VPA853" s="53"/>
      <c r="VPB853" s="53"/>
      <c r="VPC853" s="53"/>
      <c r="VPD853" s="53"/>
      <c r="VPE853" s="53"/>
      <c r="VPF853" s="53"/>
      <c r="VPG853" s="53"/>
      <c r="VPH853" s="53"/>
      <c r="VPI853" s="53"/>
      <c r="VPJ853" s="53"/>
      <c r="VPK853" s="53"/>
      <c r="VPL853" s="53"/>
      <c r="VPM853" s="53"/>
      <c r="VPN853" s="53"/>
      <c r="VPO853" s="53"/>
      <c r="VPP853" s="53"/>
      <c r="VPQ853" s="53"/>
      <c r="VPR853" s="53"/>
      <c r="VPS853" s="53"/>
      <c r="VPT853" s="53"/>
      <c r="VPU853" s="53"/>
      <c r="VPV853" s="53"/>
      <c r="VPW853" s="53"/>
      <c r="VPX853" s="53"/>
      <c r="VPY853" s="53"/>
      <c r="VPZ853" s="53"/>
      <c r="VQA853" s="53"/>
      <c r="VQB853" s="53"/>
      <c r="VQC853" s="53"/>
      <c r="VQD853" s="53"/>
      <c r="VQE853" s="53"/>
      <c r="VQF853" s="53"/>
      <c r="VQG853" s="53"/>
      <c r="VQH853" s="53"/>
      <c r="VQI853" s="53"/>
      <c r="VQJ853" s="53"/>
      <c r="VQK853" s="53"/>
      <c r="VQL853" s="53"/>
      <c r="VQM853" s="53"/>
      <c r="VQN853" s="53"/>
      <c r="VQO853" s="53"/>
      <c r="VQP853" s="53"/>
      <c r="VQQ853" s="53"/>
      <c r="VQR853" s="53"/>
      <c r="VQS853" s="53"/>
      <c r="VQT853" s="53"/>
      <c r="VQU853" s="53"/>
      <c r="VQV853" s="53"/>
      <c r="VQW853" s="53"/>
      <c r="VQX853" s="53"/>
      <c r="VQY853" s="53"/>
      <c r="VQZ853" s="53"/>
      <c r="VRA853" s="53"/>
      <c r="VRB853" s="53"/>
      <c r="VRC853" s="53"/>
      <c r="VRD853" s="53"/>
      <c r="VRE853" s="53"/>
      <c r="VRF853" s="53"/>
      <c r="VRG853" s="53"/>
      <c r="VRH853" s="53"/>
      <c r="VRI853" s="53"/>
      <c r="VRJ853" s="53"/>
      <c r="VRK853" s="53"/>
      <c r="VRL853" s="53"/>
      <c r="VRM853" s="53"/>
      <c r="VRN853" s="53"/>
      <c r="VRO853" s="53"/>
      <c r="VRP853" s="53"/>
      <c r="VRQ853" s="53"/>
      <c r="VRR853" s="53"/>
      <c r="VRS853" s="53"/>
      <c r="VRT853" s="53"/>
      <c r="VRU853" s="53"/>
      <c r="VRV853" s="53"/>
      <c r="VRW853" s="53"/>
      <c r="VRX853" s="53"/>
      <c r="VRY853" s="53"/>
      <c r="VRZ853" s="53"/>
      <c r="VSA853" s="53"/>
      <c r="VSB853" s="53"/>
      <c r="VSC853" s="53"/>
      <c r="VSD853" s="53"/>
      <c r="VSE853" s="53"/>
      <c r="VSF853" s="53"/>
      <c r="VSG853" s="53"/>
      <c r="VSH853" s="53"/>
      <c r="VSI853" s="53"/>
      <c r="VSJ853" s="53"/>
      <c r="VSK853" s="53"/>
      <c r="VSL853" s="53"/>
      <c r="VSM853" s="53"/>
      <c r="VSN853" s="53"/>
      <c r="VSO853" s="53"/>
      <c r="VSP853" s="53"/>
      <c r="VSQ853" s="53"/>
      <c r="VSR853" s="53"/>
      <c r="VSS853" s="53"/>
      <c r="VST853" s="53"/>
      <c r="VSU853" s="53"/>
      <c r="VSV853" s="53"/>
      <c r="VSW853" s="53"/>
      <c r="VSX853" s="53"/>
      <c r="VSY853" s="53"/>
      <c r="VSZ853" s="53"/>
      <c r="VTA853" s="53"/>
      <c r="VTB853" s="53"/>
      <c r="VTC853" s="53"/>
      <c r="VTD853" s="53"/>
      <c r="VTE853" s="53"/>
      <c r="VTF853" s="53"/>
      <c r="VTG853" s="53"/>
      <c r="VTH853" s="53"/>
      <c r="VTI853" s="53"/>
      <c r="VTJ853" s="53"/>
      <c r="VTK853" s="53"/>
      <c r="VTL853" s="53"/>
      <c r="VTM853" s="53"/>
      <c r="VTN853" s="53"/>
      <c r="VTO853" s="53"/>
      <c r="VTP853" s="53"/>
      <c r="VTQ853" s="53"/>
      <c r="VTR853" s="53"/>
      <c r="VTS853" s="53"/>
      <c r="VTT853" s="53"/>
      <c r="VTU853" s="53"/>
      <c r="VTV853" s="53"/>
      <c r="VTW853" s="53"/>
      <c r="VTX853" s="53"/>
      <c r="VTY853" s="53"/>
      <c r="VTZ853" s="53"/>
      <c r="VUA853" s="53"/>
      <c r="VUB853" s="53"/>
      <c r="VUC853" s="53"/>
      <c r="VUD853" s="53"/>
      <c r="VUE853" s="53"/>
      <c r="VUF853" s="53"/>
      <c r="VUG853" s="53"/>
      <c r="VUH853" s="53"/>
      <c r="VUI853" s="53"/>
      <c r="VUJ853" s="53"/>
      <c r="VUK853" s="53"/>
      <c r="VUL853" s="53"/>
      <c r="VUM853" s="53"/>
      <c r="VUN853" s="53"/>
      <c r="VUO853" s="53"/>
      <c r="VUP853" s="53"/>
      <c r="VUQ853" s="53"/>
      <c r="VUR853" s="53"/>
      <c r="VUS853" s="53"/>
      <c r="VUT853" s="53"/>
      <c r="VUU853" s="53"/>
      <c r="VUV853" s="53"/>
      <c r="VUW853" s="53"/>
      <c r="VUX853" s="53"/>
      <c r="VUY853" s="53"/>
      <c r="VUZ853" s="53"/>
      <c r="VVA853" s="53"/>
      <c r="VVB853" s="53"/>
      <c r="VVC853" s="53"/>
      <c r="VVD853" s="53"/>
      <c r="VVE853" s="53"/>
      <c r="VVF853" s="53"/>
      <c r="VVG853" s="53"/>
      <c r="VVH853" s="53"/>
      <c r="VVI853" s="53"/>
      <c r="VVJ853" s="53"/>
      <c r="VVK853" s="53"/>
      <c r="VVL853" s="53"/>
      <c r="VVM853" s="53"/>
      <c r="VVN853" s="53"/>
      <c r="VVO853" s="53"/>
      <c r="VVP853" s="53"/>
      <c r="VVQ853" s="53"/>
      <c r="VVR853" s="53"/>
      <c r="VVS853" s="53"/>
      <c r="VVT853" s="53"/>
      <c r="VVU853" s="53"/>
      <c r="VVV853" s="53"/>
      <c r="VVW853" s="53"/>
      <c r="VVX853" s="53"/>
      <c r="VVY853" s="53"/>
      <c r="VVZ853" s="53"/>
      <c r="VWA853" s="53"/>
      <c r="VWB853" s="53"/>
      <c r="VWC853" s="53"/>
      <c r="VWD853" s="53"/>
      <c r="VWE853" s="53"/>
      <c r="VWF853" s="53"/>
      <c r="VWG853" s="53"/>
      <c r="VWH853" s="53"/>
      <c r="VWI853" s="53"/>
      <c r="VWJ853" s="53"/>
      <c r="VWK853" s="53"/>
      <c r="VWL853" s="53"/>
      <c r="VWM853" s="53"/>
      <c r="VWN853" s="53"/>
      <c r="VWO853" s="53"/>
      <c r="VWP853" s="53"/>
      <c r="VWQ853" s="53"/>
      <c r="VWR853" s="53"/>
      <c r="VWS853" s="53"/>
      <c r="VWT853" s="53"/>
      <c r="VWU853" s="53"/>
      <c r="VWV853" s="53"/>
      <c r="VWW853" s="53"/>
      <c r="VWX853" s="53"/>
      <c r="VWY853" s="53"/>
      <c r="VWZ853" s="53"/>
      <c r="VXA853" s="53"/>
      <c r="VXB853" s="53"/>
      <c r="VXC853" s="53"/>
      <c r="VXD853" s="53"/>
      <c r="VXE853" s="53"/>
      <c r="VXF853" s="53"/>
      <c r="VXG853" s="53"/>
      <c r="VXH853" s="53"/>
      <c r="VXI853" s="53"/>
      <c r="VXJ853" s="53"/>
      <c r="VXK853" s="53"/>
      <c r="VXL853" s="53"/>
      <c r="VXM853" s="53"/>
      <c r="VXN853" s="53"/>
      <c r="VXO853" s="53"/>
      <c r="VXP853" s="53"/>
      <c r="VXQ853" s="53"/>
      <c r="VXR853" s="53"/>
      <c r="VXS853" s="53"/>
      <c r="VXT853" s="53"/>
      <c r="VXU853" s="53"/>
      <c r="VXV853" s="53"/>
      <c r="VXW853" s="53"/>
      <c r="VXX853" s="53"/>
      <c r="VXY853" s="53"/>
      <c r="VXZ853" s="53"/>
      <c r="VYA853" s="53"/>
      <c r="VYB853" s="53"/>
      <c r="VYC853" s="53"/>
      <c r="VYD853" s="53"/>
      <c r="VYE853" s="53"/>
      <c r="VYF853" s="53"/>
      <c r="VYG853" s="53"/>
      <c r="VYH853" s="53"/>
      <c r="VYI853" s="53"/>
      <c r="VYJ853" s="53"/>
      <c r="VYK853" s="53"/>
      <c r="VYL853" s="53"/>
      <c r="VYM853" s="53"/>
      <c r="VYN853" s="53"/>
      <c r="VYO853" s="53"/>
      <c r="VYP853" s="53"/>
      <c r="VYQ853" s="53"/>
      <c r="VYR853" s="53"/>
      <c r="VYS853" s="53"/>
      <c r="VYT853" s="53"/>
      <c r="VYU853" s="53"/>
      <c r="VYV853" s="53"/>
      <c r="VYW853" s="53"/>
      <c r="VYX853" s="53"/>
      <c r="VYY853" s="53"/>
      <c r="VYZ853" s="53"/>
      <c r="VZA853" s="53"/>
      <c r="VZB853" s="53"/>
      <c r="VZC853" s="53"/>
      <c r="VZD853" s="53"/>
      <c r="VZE853" s="53"/>
      <c r="VZF853" s="53"/>
      <c r="VZG853" s="53"/>
      <c r="VZH853" s="53"/>
      <c r="VZI853" s="53"/>
      <c r="VZJ853" s="53"/>
      <c r="VZK853" s="53"/>
      <c r="VZL853" s="53"/>
      <c r="VZM853" s="53"/>
      <c r="VZN853" s="53"/>
      <c r="VZO853" s="53"/>
      <c r="VZP853" s="53"/>
      <c r="VZQ853" s="53"/>
      <c r="VZR853" s="53"/>
      <c r="VZS853" s="53"/>
      <c r="VZT853" s="53"/>
      <c r="VZU853" s="53"/>
      <c r="VZV853" s="53"/>
      <c r="VZW853" s="53"/>
      <c r="VZX853" s="53"/>
      <c r="VZY853" s="53"/>
      <c r="VZZ853" s="53"/>
      <c r="WAA853" s="53"/>
      <c r="WAB853" s="53"/>
      <c r="WAC853" s="53"/>
      <c r="WAD853" s="53"/>
      <c r="WAE853" s="53"/>
      <c r="WAF853" s="53"/>
      <c r="WAG853" s="53"/>
      <c r="WAH853" s="53"/>
      <c r="WAI853" s="53"/>
      <c r="WAJ853" s="53"/>
      <c r="WAK853" s="53"/>
      <c r="WAL853" s="53"/>
      <c r="WAM853" s="53"/>
      <c r="WAN853" s="53"/>
      <c r="WAO853" s="53"/>
      <c r="WAP853" s="53"/>
      <c r="WAQ853" s="53"/>
      <c r="WAR853" s="53"/>
      <c r="WAS853" s="53"/>
      <c r="WAT853" s="53"/>
      <c r="WAU853" s="53"/>
      <c r="WAV853" s="53"/>
      <c r="WAW853" s="53"/>
      <c r="WAX853" s="53"/>
      <c r="WAY853" s="53"/>
      <c r="WAZ853" s="53"/>
      <c r="WBA853" s="53"/>
      <c r="WBB853" s="53"/>
      <c r="WBC853" s="53"/>
      <c r="WBD853" s="53"/>
      <c r="WBE853" s="53"/>
      <c r="WBF853" s="53"/>
      <c r="WBG853" s="53"/>
      <c r="WBH853" s="53"/>
      <c r="WBI853" s="53"/>
      <c r="WBJ853" s="53"/>
      <c r="WBK853" s="53"/>
      <c r="WBL853" s="53"/>
      <c r="WBM853" s="53"/>
      <c r="WBN853" s="53"/>
      <c r="WBO853" s="53"/>
      <c r="WBP853" s="53"/>
      <c r="WBQ853" s="53"/>
      <c r="WBR853" s="53"/>
      <c r="WBS853" s="53"/>
      <c r="WBT853" s="53"/>
      <c r="WBU853" s="53"/>
      <c r="WBV853" s="53"/>
      <c r="WBW853" s="53"/>
      <c r="WBX853" s="53"/>
      <c r="WBY853" s="53"/>
      <c r="WBZ853" s="53"/>
      <c r="WCA853" s="53"/>
      <c r="WCB853" s="53"/>
      <c r="WCC853" s="53"/>
      <c r="WCD853" s="53"/>
      <c r="WCE853" s="53"/>
      <c r="WCF853" s="53"/>
      <c r="WCG853" s="53"/>
      <c r="WCH853" s="53"/>
      <c r="WCI853" s="53"/>
      <c r="WCJ853" s="53"/>
      <c r="WCK853" s="53"/>
      <c r="WCL853" s="53"/>
      <c r="WCM853" s="53"/>
      <c r="WCN853" s="53"/>
      <c r="WCO853" s="53"/>
      <c r="WCP853" s="53"/>
      <c r="WCQ853" s="53"/>
      <c r="WCR853" s="53"/>
      <c r="WCS853" s="53"/>
      <c r="WCT853" s="53"/>
      <c r="WCU853" s="53"/>
      <c r="WCV853" s="53"/>
      <c r="WCW853" s="53"/>
      <c r="WCX853" s="53"/>
      <c r="WCY853" s="53"/>
      <c r="WCZ853" s="53"/>
      <c r="WDA853" s="53"/>
      <c r="WDB853" s="53"/>
      <c r="WDC853" s="53"/>
      <c r="WDD853" s="53"/>
      <c r="WDE853" s="53"/>
      <c r="WDF853" s="53"/>
      <c r="WDG853" s="53"/>
      <c r="WDH853" s="53"/>
      <c r="WDI853" s="53"/>
      <c r="WDJ853" s="53"/>
      <c r="WDK853" s="53"/>
      <c r="WDL853" s="53"/>
      <c r="WDM853" s="53"/>
      <c r="WDN853" s="53"/>
      <c r="WDO853" s="53"/>
      <c r="WDP853" s="53"/>
      <c r="WDQ853" s="53"/>
      <c r="WDR853" s="53"/>
      <c r="WDS853" s="53"/>
      <c r="WDT853" s="53"/>
      <c r="WDU853" s="53"/>
      <c r="WDV853" s="53"/>
      <c r="WDW853" s="53"/>
      <c r="WDX853" s="53"/>
      <c r="WDY853" s="53"/>
      <c r="WDZ853" s="53"/>
      <c r="WEA853" s="53"/>
      <c r="WEB853" s="53"/>
      <c r="WEC853" s="53"/>
      <c r="WED853" s="53"/>
      <c r="WEE853" s="53"/>
      <c r="WEF853" s="53"/>
      <c r="WEG853" s="53"/>
      <c r="WEH853" s="53"/>
      <c r="WEI853" s="53"/>
      <c r="WEJ853" s="53"/>
      <c r="WEK853" s="53"/>
      <c r="WEL853" s="53"/>
      <c r="WEM853" s="53"/>
      <c r="WEN853" s="53"/>
      <c r="WEO853" s="53"/>
      <c r="WEP853" s="53"/>
      <c r="WEQ853" s="53"/>
      <c r="WER853" s="53"/>
      <c r="WES853" s="53"/>
      <c r="WET853" s="53"/>
      <c r="WEU853" s="53"/>
      <c r="WEV853" s="53"/>
      <c r="WEW853" s="53"/>
      <c r="WEX853" s="53"/>
      <c r="WEY853" s="53"/>
      <c r="WEZ853" s="53"/>
      <c r="WFA853" s="53"/>
      <c r="WFB853" s="53"/>
      <c r="WFC853" s="53"/>
      <c r="WFD853" s="53"/>
      <c r="WFE853" s="53"/>
      <c r="WFF853" s="53"/>
      <c r="WFG853" s="53"/>
      <c r="WFH853" s="53"/>
      <c r="WFI853" s="53"/>
      <c r="WFJ853" s="53"/>
      <c r="WFK853" s="53"/>
      <c r="WFL853" s="53"/>
      <c r="WFM853" s="53"/>
      <c r="WFN853" s="53"/>
      <c r="WFO853" s="53"/>
      <c r="WFP853" s="53"/>
      <c r="WFQ853" s="53"/>
      <c r="WFR853" s="53"/>
      <c r="WFS853" s="53"/>
      <c r="WFT853" s="53"/>
      <c r="WFU853" s="53"/>
      <c r="WFV853" s="53"/>
      <c r="WFW853" s="53"/>
      <c r="WFX853" s="53"/>
      <c r="WFY853" s="53"/>
      <c r="WFZ853" s="53"/>
      <c r="WGA853" s="53"/>
      <c r="WGB853" s="53"/>
      <c r="WGC853" s="53"/>
      <c r="WGD853" s="53"/>
      <c r="WGE853" s="53"/>
      <c r="WGF853" s="53"/>
      <c r="WGG853" s="53"/>
      <c r="WGH853" s="53"/>
      <c r="WGI853" s="53"/>
      <c r="WGJ853" s="53"/>
      <c r="WGK853" s="53"/>
      <c r="WGL853" s="53"/>
      <c r="WGM853" s="53"/>
      <c r="WGN853" s="53"/>
      <c r="WGO853" s="53"/>
      <c r="WGP853" s="53"/>
      <c r="WGQ853" s="53"/>
      <c r="WGR853" s="53"/>
      <c r="WGS853" s="53"/>
      <c r="WGT853" s="53"/>
      <c r="WGU853" s="53"/>
      <c r="WGV853" s="53"/>
      <c r="WGW853" s="53"/>
      <c r="WGX853" s="53"/>
      <c r="WGY853" s="53"/>
      <c r="WGZ853" s="53"/>
      <c r="WHA853" s="53"/>
      <c r="WHB853" s="53"/>
      <c r="WHC853" s="53"/>
      <c r="WHD853" s="53"/>
      <c r="WHE853" s="53"/>
      <c r="WHF853" s="53"/>
      <c r="WHG853" s="53"/>
      <c r="WHH853" s="53"/>
      <c r="WHI853" s="53"/>
      <c r="WHJ853" s="53"/>
      <c r="WHK853" s="53"/>
      <c r="WHL853" s="53"/>
      <c r="WHM853" s="53"/>
      <c r="WHN853" s="53"/>
      <c r="WHO853" s="53"/>
      <c r="WHP853" s="53"/>
      <c r="WHQ853" s="53"/>
      <c r="WHR853" s="53"/>
      <c r="WHS853" s="53"/>
      <c r="WHT853" s="53"/>
      <c r="WHU853" s="53"/>
      <c r="WHV853" s="53"/>
      <c r="WHW853" s="53"/>
      <c r="WHX853" s="53"/>
      <c r="WHY853" s="53"/>
      <c r="WHZ853" s="53"/>
      <c r="WIA853" s="53"/>
      <c r="WIB853" s="53"/>
      <c r="WIC853" s="53"/>
      <c r="WID853" s="53"/>
      <c r="WIE853" s="53"/>
      <c r="WIF853" s="53"/>
      <c r="WIG853" s="53"/>
      <c r="WIH853" s="53"/>
      <c r="WII853" s="53"/>
      <c r="WIJ853" s="53"/>
      <c r="WIK853" s="53"/>
      <c r="WIL853" s="53"/>
      <c r="WIM853" s="53"/>
      <c r="WIN853" s="53"/>
      <c r="WIO853" s="53"/>
      <c r="WIP853" s="53"/>
      <c r="WIQ853" s="53"/>
      <c r="WIR853" s="53"/>
      <c r="WIS853" s="53"/>
      <c r="WIT853" s="53"/>
      <c r="WIU853" s="53"/>
      <c r="WIV853" s="53"/>
      <c r="WIW853" s="53"/>
      <c r="WIX853" s="53"/>
      <c r="WIY853" s="53"/>
      <c r="WIZ853" s="53"/>
      <c r="WJA853" s="53"/>
      <c r="WJB853" s="53"/>
      <c r="WJC853" s="53"/>
      <c r="WJD853" s="53"/>
      <c r="WJE853" s="53"/>
      <c r="WJF853" s="53"/>
      <c r="WJG853" s="53"/>
      <c r="WJH853" s="53"/>
      <c r="WJI853" s="53"/>
      <c r="WJJ853" s="53"/>
      <c r="WJK853" s="53"/>
      <c r="WJL853" s="53"/>
      <c r="WJM853" s="53"/>
      <c r="WJN853" s="53"/>
      <c r="WJO853" s="53"/>
      <c r="WJP853" s="53"/>
      <c r="WJQ853" s="53"/>
      <c r="WJR853" s="53"/>
      <c r="WJS853" s="53"/>
      <c r="WJT853" s="53"/>
      <c r="WJU853" s="53"/>
      <c r="WJV853" s="53"/>
      <c r="WJW853" s="53"/>
      <c r="WJX853" s="53"/>
      <c r="WJY853" s="53"/>
      <c r="WJZ853" s="53"/>
      <c r="WKA853" s="53"/>
      <c r="WKB853" s="53"/>
      <c r="WKC853" s="53"/>
      <c r="WKD853" s="53"/>
      <c r="WKE853" s="53"/>
      <c r="WKF853" s="53"/>
      <c r="WKG853" s="53"/>
      <c r="WKH853" s="53"/>
      <c r="WKI853" s="53"/>
      <c r="WKJ853" s="53"/>
      <c r="WKK853" s="53"/>
      <c r="WKL853" s="53"/>
      <c r="WKM853" s="53"/>
      <c r="WKN853" s="53"/>
      <c r="WKO853" s="53"/>
      <c r="WKP853" s="53"/>
      <c r="WKQ853" s="53"/>
      <c r="WKR853" s="53"/>
      <c r="WKS853" s="53"/>
      <c r="WKT853" s="53"/>
      <c r="WKU853" s="53"/>
      <c r="WKV853" s="53"/>
      <c r="WKW853" s="53"/>
      <c r="WKX853" s="53"/>
      <c r="WKY853" s="53"/>
      <c r="WKZ853" s="53"/>
      <c r="WLA853" s="53"/>
      <c r="WLB853" s="53"/>
      <c r="WLC853" s="53"/>
      <c r="WLD853" s="53"/>
      <c r="WLE853" s="53"/>
      <c r="WLF853" s="53"/>
      <c r="WLG853" s="53"/>
      <c r="WLH853" s="53"/>
      <c r="WLI853" s="53"/>
      <c r="WLJ853" s="53"/>
      <c r="WLK853" s="53"/>
      <c r="WLL853" s="53"/>
      <c r="WLM853" s="53"/>
      <c r="WLN853" s="53"/>
      <c r="WLO853" s="53"/>
      <c r="WLP853" s="53"/>
      <c r="WLQ853" s="53"/>
      <c r="WLR853" s="53"/>
      <c r="WLS853" s="53"/>
      <c r="WLT853" s="53"/>
      <c r="WLU853" s="53"/>
      <c r="WLV853" s="53"/>
      <c r="WLW853" s="53"/>
      <c r="WLX853" s="53"/>
      <c r="WLY853" s="53"/>
      <c r="WLZ853" s="53"/>
      <c r="WMA853" s="53"/>
      <c r="WMB853" s="53"/>
      <c r="WMC853" s="53"/>
      <c r="WMD853" s="53"/>
      <c r="WME853" s="53"/>
      <c r="WMF853" s="53"/>
      <c r="WMG853" s="53"/>
      <c r="WMH853" s="53"/>
      <c r="WMI853" s="53"/>
      <c r="WMJ853" s="53"/>
      <c r="WMK853" s="53"/>
      <c r="WML853" s="53"/>
      <c r="WMM853" s="53"/>
      <c r="WMN853" s="53"/>
      <c r="WMO853" s="53"/>
      <c r="WMP853" s="53"/>
      <c r="WMQ853" s="53"/>
      <c r="WMR853" s="53"/>
      <c r="WMS853" s="53"/>
      <c r="WMT853" s="53"/>
      <c r="WMU853" s="53"/>
      <c r="WMV853" s="53"/>
      <c r="WMW853" s="53"/>
      <c r="WMX853" s="53"/>
      <c r="WMY853" s="53"/>
      <c r="WMZ853" s="53"/>
      <c r="WNA853" s="53"/>
      <c r="WNB853" s="53"/>
      <c r="WNC853" s="53"/>
      <c r="WND853" s="53"/>
      <c r="WNE853" s="53"/>
      <c r="WNF853" s="53"/>
      <c r="WNG853" s="53"/>
      <c r="WNH853" s="53"/>
      <c r="WNI853" s="53"/>
      <c r="WNJ853" s="53"/>
      <c r="WNK853" s="53"/>
      <c r="WNL853" s="53"/>
      <c r="WNM853" s="53"/>
      <c r="WNN853" s="53"/>
      <c r="WNO853" s="53"/>
      <c r="WNP853" s="53"/>
      <c r="WNQ853" s="53"/>
      <c r="WNR853" s="53"/>
      <c r="WNS853" s="53"/>
      <c r="WNT853" s="53"/>
      <c r="WNU853" s="53"/>
      <c r="WNV853" s="53"/>
      <c r="WNW853" s="53"/>
      <c r="WNX853" s="53"/>
      <c r="WNY853" s="53"/>
      <c r="WNZ853" s="53"/>
      <c r="WOA853" s="53"/>
      <c r="WOB853" s="53"/>
      <c r="WOC853" s="53"/>
      <c r="WOD853" s="53"/>
      <c r="WOE853" s="53"/>
      <c r="WOF853" s="53"/>
      <c r="WOG853" s="53"/>
      <c r="WOH853" s="53"/>
      <c r="WOI853" s="53"/>
      <c r="WOJ853" s="53"/>
      <c r="WOK853" s="53"/>
      <c r="WOL853" s="53"/>
      <c r="WOM853" s="53"/>
      <c r="WON853" s="53"/>
      <c r="WOO853" s="53"/>
      <c r="WOP853" s="53"/>
      <c r="WOQ853" s="53"/>
      <c r="WOR853" s="53"/>
      <c r="WOS853" s="53"/>
      <c r="WOT853" s="53"/>
      <c r="WOU853" s="53"/>
      <c r="WOV853" s="53"/>
      <c r="WOW853" s="53"/>
      <c r="WOX853" s="53"/>
      <c r="WOY853" s="53"/>
      <c r="WOZ853" s="53"/>
      <c r="WPA853" s="53"/>
      <c r="WPB853" s="53"/>
      <c r="WPC853" s="53"/>
      <c r="WPD853" s="53"/>
      <c r="WPE853" s="53"/>
      <c r="WPF853" s="53"/>
      <c r="WPG853" s="53"/>
      <c r="WPH853" s="53"/>
      <c r="WPI853" s="53"/>
      <c r="WPJ853" s="53"/>
      <c r="WPK853" s="53"/>
      <c r="WPL853" s="53"/>
      <c r="WPM853" s="53"/>
      <c r="WPN853" s="53"/>
      <c r="WPO853" s="53"/>
      <c r="WPP853" s="53"/>
      <c r="WPQ853" s="53"/>
      <c r="WPR853" s="53"/>
      <c r="WPS853" s="53"/>
      <c r="WPT853" s="53"/>
      <c r="WPU853" s="53"/>
      <c r="WPV853" s="53"/>
      <c r="WPW853" s="53"/>
      <c r="WPX853" s="53"/>
      <c r="WPY853" s="53"/>
      <c r="WPZ853" s="53"/>
      <c r="WQA853" s="53"/>
      <c r="WQB853" s="53"/>
      <c r="WQC853" s="53"/>
      <c r="WQD853" s="53"/>
      <c r="WQE853" s="53"/>
      <c r="WQF853" s="53"/>
      <c r="WQG853" s="53"/>
      <c r="WQH853" s="53"/>
      <c r="WQI853" s="53"/>
      <c r="WQJ853" s="53"/>
      <c r="WQK853" s="53"/>
      <c r="WQL853" s="53"/>
      <c r="WQM853" s="53"/>
      <c r="WQN853" s="53"/>
      <c r="WQO853" s="53"/>
      <c r="WQP853" s="53"/>
      <c r="WQQ853" s="53"/>
      <c r="WQR853" s="53"/>
      <c r="WQS853" s="53"/>
      <c r="WQT853" s="53"/>
      <c r="WQU853" s="53"/>
      <c r="WQV853" s="53"/>
      <c r="WQW853" s="53"/>
      <c r="WQX853" s="53"/>
      <c r="WQY853" s="53"/>
      <c r="WQZ853" s="53"/>
      <c r="WRA853" s="53"/>
      <c r="WRB853" s="53"/>
      <c r="WRC853" s="53"/>
      <c r="WRD853" s="53"/>
      <c r="WRE853" s="53"/>
      <c r="WRF853" s="53"/>
      <c r="WRG853" s="53"/>
      <c r="WRH853" s="53"/>
      <c r="WRI853" s="53"/>
      <c r="WRJ853" s="53"/>
      <c r="WRK853" s="53"/>
      <c r="WRL853" s="53"/>
      <c r="WRM853" s="53"/>
      <c r="WRN853" s="53"/>
      <c r="WRO853" s="53"/>
      <c r="WRP853" s="53"/>
      <c r="WRQ853" s="53"/>
      <c r="WRR853" s="53"/>
      <c r="WRS853" s="53"/>
      <c r="WRT853" s="53"/>
      <c r="WRU853" s="53"/>
      <c r="WRV853" s="53"/>
      <c r="WRW853" s="53"/>
      <c r="WRX853" s="53"/>
      <c r="WRY853" s="53"/>
      <c r="WRZ853" s="53"/>
      <c r="WSA853" s="53"/>
      <c r="WSB853" s="53"/>
      <c r="WSC853" s="53"/>
      <c r="WSD853" s="53"/>
      <c r="WSE853" s="53"/>
      <c r="WSF853" s="53"/>
      <c r="WSG853" s="53"/>
      <c r="WSH853" s="53"/>
      <c r="WSI853" s="53"/>
      <c r="WSJ853" s="53"/>
      <c r="WSK853" s="53"/>
      <c r="WSL853" s="53"/>
      <c r="WSM853" s="53"/>
      <c r="WSN853" s="53"/>
      <c r="WSO853" s="53"/>
      <c r="WSP853" s="53"/>
      <c r="WSQ853" s="53"/>
      <c r="WSR853" s="53"/>
      <c r="WSS853" s="53"/>
      <c r="WST853" s="53"/>
      <c r="WSU853" s="53"/>
      <c r="WSV853" s="53"/>
      <c r="WSW853" s="53"/>
      <c r="WSX853" s="53"/>
      <c r="WSY853" s="53"/>
      <c r="WSZ853" s="53"/>
      <c r="WTA853" s="53"/>
      <c r="WTB853" s="53"/>
      <c r="WTC853" s="53"/>
      <c r="WTD853" s="53"/>
      <c r="WTE853" s="53"/>
      <c r="WTF853" s="53"/>
      <c r="WTG853" s="53"/>
      <c r="WTH853" s="53"/>
      <c r="WTI853" s="53"/>
      <c r="WTJ853" s="53"/>
      <c r="WTK853" s="53"/>
      <c r="WTL853" s="53"/>
      <c r="WTM853" s="53"/>
      <c r="WTN853" s="53"/>
      <c r="WTO853" s="53"/>
      <c r="WTP853" s="53"/>
      <c r="WTQ853" s="53"/>
      <c r="WTR853" s="53"/>
      <c r="WTS853" s="53"/>
      <c r="WTT853" s="53"/>
      <c r="WTU853" s="53"/>
      <c r="WTV853" s="53"/>
      <c r="WTW853" s="53"/>
      <c r="WTX853" s="53"/>
      <c r="WTY853" s="53"/>
      <c r="WTZ853" s="53"/>
      <c r="WUA853" s="53"/>
      <c r="WUB853" s="53"/>
      <c r="WUC853" s="53"/>
      <c r="WUD853" s="53"/>
      <c r="WUE853" s="53"/>
      <c r="WUF853" s="53"/>
      <c r="WUG853" s="53"/>
      <c r="WUH853" s="53"/>
      <c r="WUI853" s="53"/>
      <c r="WUJ853" s="53"/>
      <c r="WUK853" s="53"/>
      <c r="WUL853" s="53"/>
      <c r="WUM853" s="53"/>
      <c r="WUN853" s="53"/>
      <c r="WUO853" s="53"/>
      <c r="WUP853" s="53"/>
      <c r="WUQ853" s="53"/>
      <c r="WUR853" s="53"/>
      <c r="WUS853" s="53"/>
      <c r="WUT853" s="53"/>
      <c r="WUU853" s="53"/>
      <c r="WUV853" s="53"/>
      <c r="WUW853" s="53"/>
      <c r="WUX853" s="53"/>
      <c r="WUY853" s="53"/>
      <c r="WUZ853" s="53"/>
      <c r="WVA853" s="53"/>
      <c r="WVB853" s="53"/>
      <c r="WVC853" s="53"/>
      <c r="WVD853" s="53"/>
      <c r="WVE853" s="53"/>
      <c r="WVF853" s="53"/>
      <c r="WVG853" s="53"/>
      <c r="WVH853" s="53"/>
      <c r="WVI853" s="53"/>
      <c r="WVJ853" s="53"/>
      <c r="WVK853" s="53"/>
      <c r="WVL853" s="53"/>
      <c r="WVM853" s="53"/>
      <c r="WVN853" s="53"/>
      <c r="WVO853" s="53"/>
      <c r="WVP853" s="53"/>
      <c r="WVQ853" s="53"/>
      <c r="WVR853" s="53"/>
      <c r="WVS853" s="53"/>
      <c r="WVT853" s="53"/>
      <c r="WVU853" s="53"/>
      <c r="WVV853" s="53"/>
      <c r="WVW853" s="53"/>
      <c r="WVX853" s="53"/>
      <c r="WVY853" s="53"/>
      <c r="WVZ853" s="53"/>
      <c r="WWA853" s="53"/>
      <c r="WWB853" s="53"/>
      <c r="WWC853" s="53"/>
      <c r="WWD853" s="53"/>
      <c r="WWE853" s="53"/>
      <c r="WWF853" s="53"/>
      <c r="WWG853" s="53"/>
      <c r="WWH853" s="53"/>
      <c r="WWI853" s="53"/>
      <c r="WWJ853" s="53"/>
      <c r="WWK853" s="53"/>
      <c r="WWL853" s="53"/>
      <c r="WWM853" s="53"/>
      <c r="WWN853" s="53"/>
      <c r="WWO853" s="53"/>
      <c r="WWP853" s="53"/>
      <c r="WWQ853" s="53"/>
      <c r="WWR853" s="53"/>
      <c r="WWS853" s="53"/>
      <c r="WWT853" s="53"/>
      <c r="WWU853" s="53"/>
      <c r="WWV853" s="53"/>
      <c r="WWW853" s="53"/>
      <c r="WWX853" s="53"/>
      <c r="WWY853" s="53"/>
      <c r="WWZ853" s="53"/>
      <c r="WXA853" s="53"/>
      <c r="WXB853" s="53"/>
      <c r="WXC853" s="53"/>
      <c r="WXD853" s="53"/>
      <c r="WXE853" s="53"/>
      <c r="WXF853" s="53"/>
      <c r="WXG853" s="53"/>
      <c r="WXH853" s="53"/>
      <c r="WXI853" s="53"/>
      <c r="WXJ853" s="53"/>
      <c r="WXK853" s="53"/>
      <c r="WXL853" s="53"/>
      <c r="WXM853" s="53"/>
      <c r="WXN853" s="53"/>
      <c r="WXO853" s="53"/>
      <c r="WXP853" s="53"/>
      <c r="WXQ853" s="53"/>
      <c r="WXR853" s="53"/>
      <c r="WXS853" s="53"/>
      <c r="WXT853" s="53"/>
      <c r="WXU853" s="53"/>
      <c r="WXV853" s="53"/>
      <c r="WXW853" s="53"/>
      <c r="WXX853" s="53"/>
      <c r="WXY853" s="53"/>
      <c r="WXZ853" s="53"/>
      <c r="WYA853" s="53"/>
      <c r="WYB853" s="53"/>
      <c r="WYC853" s="53"/>
      <c r="WYD853" s="53"/>
      <c r="WYE853" s="53"/>
      <c r="WYF853" s="53"/>
      <c r="WYG853" s="53"/>
      <c r="WYH853" s="53"/>
      <c r="WYI853" s="53"/>
      <c r="WYJ853" s="53"/>
      <c r="WYK853" s="53"/>
      <c r="WYL853" s="53"/>
      <c r="WYM853" s="53"/>
      <c r="WYN853" s="53"/>
      <c r="WYO853" s="53"/>
      <c r="WYP853" s="53"/>
      <c r="WYQ853" s="53"/>
      <c r="WYR853" s="53"/>
      <c r="WYS853" s="53"/>
      <c r="WYT853" s="53"/>
      <c r="WYU853" s="53"/>
      <c r="WYV853" s="53"/>
      <c r="WYW853" s="53"/>
      <c r="WYX853" s="53"/>
      <c r="WYY853" s="53"/>
      <c r="WYZ853" s="53"/>
      <c r="WZA853" s="53"/>
      <c r="WZB853" s="53"/>
      <c r="WZC853" s="53"/>
      <c r="WZD853" s="53"/>
      <c r="WZE853" s="53"/>
      <c r="WZF853" s="53"/>
      <c r="WZG853" s="53"/>
      <c r="WZH853" s="53"/>
      <c r="WZI853" s="53"/>
      <c r="WZJ853" s="53"/>
      <c r="WZK853" s="53"/>
      <c r="WZL853" s="53"/>
      <c r="WZM853" s="53"/>
      <c r="WZN853" s="53"/>
      <c r="WZO853" s="53"/>
      <c r="WZP853" s="53"/>
      <c r="WZQ853" s="53"/>
      <c r="WZR853" s="53"/>
      <c r="WZS853" s="53"/>
      <c r="WZT853" s="53"/>
      <c r="WZU853" s="53"/>
      <c r="WZV853" s="53"/>
      <c r="WZW853" s="53"/>
      <c r="WZX853" s="53"/>
      <c r="WZY853" s="53"/>
      <c r="WZZ853" s="53"/>
      <c r="XAA853" s="53"/>
      <c r="XAB853" s="53"/>
      <c r="XAC853" s="53"/>
      <c r="XAD853" s="53"/>
      <c r="XAE853" s="53"/>
      <c r="XAF853" s="53"/>
      <c r="XAG853" s="53"/>
      <c r="XAH853" s="53"/>
      <c r="XAI853" s="53"/>
      <c r="XAJ853" s="53"/>
      <c r="XAK853" s="53"/>
      <c r="XAL853" s="53"/>
      <c r="XAM853" s="53"/>
      <c r="XAN853" s="53"/>
      <c r="XAO853" s="53"/>
      <c r="XAP853" s="53"/>
      <c r="XAQ853" s="53"/>
      <c r="XAR853" s="53"/>
      <c r="XAS853" s="53"/>
      <c r="XAT853" s="53"/>
      <c r="XAU853" s="53"/>
      <c r="XAV853" s="53"/>
      <c r="XAW853" s="53"/>
      <c r="XAX853" s="53"/>
      <c r="XAY853" s="53"/>
      <c r="XAZ853" s="53"/>
      <c r="XBA853" s="53"/>
      <c r="XBB853" s="53"/>
      <c r="XBC853" s="53"/>
      <c r="XBD853" s="53"/>
      <c r="XBE853" s="53"/>
      <c r="XBF853" s="53"/>
      <c r="XBG853" s="53"/>
      <c r="XBH853" s="53"/>
      <c r="XBI853" s="53"/>
      <c r="XBJ853" s="53"/>
      <c r="XBK853" s="53"/>
      <c r="XBL853" s="53"/>
      <c r="XBM853" s="53"/>
      <c r="XBN853" s="53"/>
      <c r="XBO853" s="53"/>
      <c r="XBP853" s="53"/>
      <c r="XBQ853" s="53"/>
      <c r="XBR853" s="53"/>
      <c r="XBS853" s="53"/>
      <c r="XBT853" s="53"/>
      <c r="XBU853" s="53"/>
      <c r="XBV853" s="53"/>
      <c r="XBW853" s="53"/>
      <c r="XBX853" s="53"/>
      <c r="XBY853" s="53"/>
      <c r="XBZ853" s="53"/>
      <c r="XCA853" s="53"/>
      <c r="XCB853" s="53"/>
      <c r="XCC853" s="53"/>
      <c r="XCD853" s="53"/>
      <c r="XCE853" s="53"/>
      <c r="XCF853" s="53"/>
      <c r="XCG853" s="53"/>
      <c r="XCH853" s="53"/>
      <c r="XCI853" s="53"/>
      <c r="XCJ853" s="53"/>
      <c r="XCK853" s="53"/>
      <c r="XCL853" s="53"/>
      <c r="XCM853" s="53"/>
      <c r="XCN853" s="53"/>
      <c r="XCO853" s="53"/>
      <c r="XCP853" s="53"/>
      <c r="XCQ853" s="53"/>
      <c r="XCR853" s="53"/>
      <c r="XCS853" s="53"/>
      <c r="XCT853" s="53"/>
      <c r="XCU853" s="53"/>
      <c r="XCV853" s="53"/>
      <c r="XCW853" s="53"/>
      <c r="XCX853" s="53"/>
      <c r="XCY853" s="53"/>
      <c r="XCZ853" s="53"/>
      <c r="XDA853" s="53"/>
      <c r="XDB853" s="53"/>
      <c r="XDC853" s="53"/>
      <c r="XDD853" s="53"/>
      <c r="XDE853" s="53"/>
      <c r="XDF853" s="53"/>
      <c r="XDG853" s="53"/>
      <c r="XDH853" s="53"/>
      <c r="XDI853" s="53"/>
      <c r="XDJ853" s="53"/>
      <c r="XDK853" s="53"/>
      <c r="XDL853" s="53"/>
      <c r="XDM853" s="53"/>
      <c r="XDN853" s="53"/>
      <c r="XDO853" s="53"/>
      <c r="XDP853" s="53"/>
      <c r="XDQ853" s="53"/>
      <c r="XDR853" s="53"/>
      <c r="XDS853" s="53"/>
      <c r="XDT853" s="53"/>
      <c r="XDU853" s="53"/>
      <c r="XDV853" s="53"/>
      <c r="XDW853" s="53"/>
      <c r="XDX853" s="53"/>
      <c r="XDY853" s="53"/>
      <c r="XDZ853" s="53"/>
      <c r="XEA853" s="53"/>
      <c r="XEB853" s="53"/>
      <c r="XEC853" s="53"/>
      <c r="XED853" s="53"/>
      <c r="XEE853" s="53"/>
      <c r="XEF853" s="53"/>
      <c r="XEG853" s="53"/>
      <c r="XEH853" s="53"/>
      <c r="XEI853" s="53"/>
      <c r="XEJ853" s="53"/>
      <c r="XEK853" s="53"/>
      <c r="XEL853" s="53"/>
      <c r="XEM853" s="53"/>
    </row>
    <row r="854" spans="1:16367" s="52" customFormat="1" ht="21" customHeight="1" x14ac:dyDescent="0.25">
      <c r="A854" s="39"/>
      <c r="B854" s="138"/>
      <c r="C854" s="138"/>
      <c r="D854" s="63"/>
      <c r="E854" s="63"/>
      <c r="F854" s="63"/>
      <c r="G854" s="64" t="s">
        <v>137</v>
      </c>
      <c r="H854" s="63"/>
      <c r="I854" s="64" t="s">
        <v>45</v>
      </c>
      <c r="J854" s="64" t="s">
        <v>107</v>
      </c>
      <c r="K854" s="64" t="s">
        <v>120</v>
      </c>
      <c r="L854" s="63" t="s">
        <v>594</v>
      </c>
      <c r="M854" s="63" t="s">
        <v>298</v>
      </c>
      <c r="N854" s="63" t="s">
        <v>322</v>
      </c>
      <c r="O854" s="63" t="s">
        <v>323</v>
      </c>
      <c r="P854" s="126" t="s">
        <v>13</v>
      </c>
      <c r="Q854" s="170">
        <v>1</v>
      </c>
      <c r="R854" s="170">
        <v>1</v>
      </c>
      <c r="S854" s="170">
        <v>1</v>
      </c>
      <c r="T854" s="170"/>
      <c r="U854" s="170"/>
      <c r="V854" s="170"/>
      <c r="W854" s="170"/>
      <c r="X854" s="170"/>
      <c r="Y854" s="170"/>
      <c r="Z854" s="417"/>
      <c r="AA854" s="170"/>
      <c r="AB854" s="170"/>
      <c r="AC854" s="170">
        <f>SUM(Q854:AB854)</f>
        <v>3</v>
      </c>
      <c r="AD854" s="294">
        <f t="shared" ref="AD854:AD855" si="2060">+Q854</f>
        <v>1</v>
      </c>
      <c r="AE854" s="315">
        <f>SUM($Q$11:R854)</f>
        <v>55229.709583725031</v>
      </c>
      <c r="AF854" s="315">
        <f>SUM($Q$11:S854)</f>
        <v>94122.376271642745</v>
      </c>
      <c r="AG854" s="315" t="e">
        <f>SUM($Q$11:T854)</f>
        <v>#DIV/0!</v>
      </c>
      <c r="AH854" s="315" t="e">
        <f>SUM($Q$11:U854)</f>
        <v>#DIV/0!</v>
      </c>
      <c r="AI854" s="315" t="e">
        <f>SUM($Q$11:V854)</f>
        <v>#DIV/0!</v>
      </c>
      <c r="AJ854" s="315" t="e">
        <f>SUM($Q$11:W854)</f>
        <v>#DIV/0!</v>
      </c>
      <c r="AK854" s="315" t="e">
        <f>SUM($Q$11:X854)</f>
        <v>#DIV/0!</v>
      </c>
      <c r="AL854" s="315" t="e">
        <f>SUM($Q$11:Y854)</f>
        <v>#DIV/0!</v>
      </c>
      <c r="AM854" s="315" t="e">
        <f>SUM($Q$11:Z854)</f>
        <v>#DIV/0!</v>
      </c>
      <c r="AN854" s="315" t="e">
        <f>SUM($Q$11:AA854)</f>
        <v>#DIV/0!</v>
      </c>
      <c r="AO854" s="315" t="e">
        <f>SUM($Q$11:AB854)</f>
        <v>#DIV/0!</v>
      </c>
      <c r="AP854" s="127" t="s">
        <v>929</v>
      </c>
      <c r="AQ854" s="127" t="s">
        <v>930</v>
      </c>
      <c r="AR854" s="127"/>
      <c r="AS854" s="63"/>
      <c r="AT854" s="127" t="s">
        <v>931</v>
      </c>
      <c r="AU854" s="127" t="s">
        <v>932</v>
      </c>
      <c r="AV854" s="63"/>
      <c r="AW854" s="63"/>
      <c r="AX854" s="138"/>
      <c r="AY854" s="138"/>
      <c r="AZ854" s="138"/>
      <c r="BA854" s="138"/>
      <c r="BB854" s="138"/>
      <c r="BC854" s="138"/>
      <c r="BD854" s="138"/>
      <c r="BE854" s="138"/>
      <c r="BF854" s="138"/>
      <c r="BG854" s="138"/>
      <c r="BH854" s="138"/>
      <c r="BI854" s="138"/>
      <c r="BJ854" s="138"/>
      <c r="BK854" s="138"/>
      <c r="BL854" s="138"/>
      <c r="BM854" s="7"/>
    </row>
    <row r="855" spans="1:16367" s="52" customFormat="1" ht="20.100000000000001" customHeight="1" x14ac:dyDescent="0.25">
      <c r="A855" s="39"/>
      <c r="B855" s="138"/>
      <c r="C855" s="138"/>
      <c r="D855" s="63"/>
      <c r="E855" s="63"/>
      <c r="F855" s="63"/>
      <c r="G855" s="64" t="s">
        <v>137</v>
      </c>
      <c r="H855" s="63"/>
      <c r="I855" s="64" t="s">
        <v>45</v>
      </c>
      <c r="J855" s="64" t="s">
        <v>107</v>
      </c>
      <c r="K855" s="64" t="s">
        <v>120</v>
      </c>
      <c r="L855" s="63" t="s">
        <v>595</v>
      </c>
      <c r="M855" s="63" t="s">
        <v>298</v>
      </c>
      <c r="N855" s="63" t="s">
        <v>322</v>
      </c>
      <c r="O855" s="63" t="s">
        <v>323</v>
      </c>
      <c r="P855" s="126" t="s">
        <v>14</v>
      </c>
      <c r="Q855" s="278">
        <f t="shared" ref="Q855:AB855" si="2061">+Q854/Q853</f>
        <v>1</v>
      </c>
      <c r="R855" s="278">
        <f t="shared" si="2061"/>
        <v>1</v>
      </c>
      <c r="S855" s="278">
        <f t="shared" si="2061"/>
        <v>1</v>
      </c>
      <c r="T855" s="278" t="e">
        <f t="shared" si="2061"/>
        <v>#DIV/0!</v>
      </c>
      <c r="U855" s="278" t="e">
        <f t="shared" si="2061"/>
        <v>#DIV/0!</v>
      </c>
      <c r="V855" s="278" t="e">
        <f t="shared" si="2061"/>
        <v>#DIV/0!</v>
      </c>
      <c r="W855" s="278" t="e">
        <f t="shared" si="2061"/>
        <v>#DIV/0!</v>
      </c>
      <c r="X855" s="278" t="e">
        <f t="shared" si="2061"/>
        <v>#DIV/0!</v>
      </c>
      <c r="Y855" s="278" t="e">
        <f t="shared" si="2061"/>
        <v>#DIV/0!</v>
      </c>
      <c r="Z855" s="278" t="e">
        <f t="shared" si="2061"/>
        <v>#DIV/0!</v>
      </c>
      <c r="AA855" s="278" t="e">
        <f t="shared" si="2061"/>
        <v>#DIV/0!</v>
      </c>
      <c r="AB855" s="278" t="e">
        <f t="shared" si="2061"/>
        <v>#DIV/0!</v>
      </c>
      <c r="AC855" s="278">
        <f>+AC854/AC853</f>
        <v>1</v>
      </c>
      <c r="AD855" s="262">
        <f t="shared" si="2060"/>
        <v>1</v>
      </c>
      <c r="AE855" s="389">
        <f>SUM($Q$10:R855)</f>
        <v>55231.709583725031</v>
      </c>
      <c r="AF855" s="389">
        <f>SUM($Q$10:S855)</f>
        <v>94125.376271642745</v>
      </c>
      <c r="AG855" s="389" t="e">
        <f>SUM($Q$10:T855)</f>
        <v>#DIV/0!</v>
      </c>
      <c r="AH855" s="389" t="e">
        <f>SUM($Q$10:U855)</f>
        <v>#DIV/0!</v>
      </c>
      <c r="AI855" s="389" t="e">
        <f>SUM($Q$10:V855)</f>
        <v>#DIV/0!</v>
      </c>
      <c r="AJ855" s="389" t="e">
        <f>SUM($Q$10:W855)</f>
        <v>#DIV/0!</v>
      </c>
      <c r="AK855" s="389" t="e">
        <f>SUM($Q$10:X855)</f>
        <v>#DIV/0!</v>
      </c>
      <c r="AL855" s="389" t="e">
        <f>SUM($Q$10:Y855)</f>
        <v>#DIV/0!</v>
      </c>
      <c r="AM855" s="389" t="e">
        <f>SUM($Q$10:Z855)</f>
        <v>#DIV/0!</v>
      </c>
      <c r="AN855" s="389" t="e">
        <f>SUM($Q$10:AA855)</f>
        <v>#DIV/0!</v>
      </c>
      <c r="AO855" s="389" t="e">
        <f>SUM($Q$10:AB855)</f>
        <v>#DIV/0!</v>
      </c>
      <c r="AP855" s="63"/>
      <c r="AQ855" s="63"/>
      <c r="AR855" s="63"/>
      <c r="AS855" s="63"/>
      <c r="AT855" s="63"/>
      <c r="AU855" s="63"/>
      <c r="AV855" s="63"/>
      <c r="AW855" s="63"/>
      <c r="AX855" s="138"/>
      <c r="AY855" s="138"/>
      <c r="AZ855" s="138"/>
      <c r="BA855" s="138"/>
      <c r="BB855" s="138"/>
      <c r="BC855" s="138"/>
      <c r="BD855" s="138"/>
      <c r="BE855" s="138"/>
      <c r="BF855" s="138"/>
      <c r="BG855" s="138"/>
      <c r="BH855" s="138"/>
      <c r="BI855" s="138"/>
      <c r="BJ855" s="138"/>
      <c r="BK855" s="138"/>
      <c r="BL855" s="138"/>
      <c r="BM855" s="7"/>
      <c r="BN855" s="52">
        <v>47</v>
      </c>
    </row>
    <row r="856" spans="1:16367" ht="45.75" customHeight="1" x14ac:dyDescent="0.25">
      <c r="A856" s="39"/>
      <c r="B856" s="138"/>
      <c r="C856" s="138"/>
      <c r="D856" s="63">
        <f>+D853+1</f>
        <v>283</v>
      </c>
      <c r="E856" s="63">
        <v>86</v>
      </c>
      <c r="F856" s="63">
        <v>4</v>
      </c>
      <c r="G856" s="65" t="s">
        <v>231</v>
      </c>
      <c r="H856" s="74">
        <v>1</v>
      </c>
      <c r="I856" s="64" t="s">
        <v>53</v>
      </c>
      <c r="J856" s="64" t="s">
        <v>111</v>
      </c>
      <c r="K856" s="64" t="s">
        <v>133</v>
      </c>
      <c r="L856" s="65" t="s">
        <v>1034</v>
      </c>
      <c r="M856" s="63" t="s">
        <v>298</v>
      </c>
      <c r="N856" s="63" t="s">
        <v>337</v>
      </c>
      <c r="O856" s="63" t="s">
        <v>339</v>
      </c>
      <c r="P856" s="126" t="s">
        <v>12</v>
      </c>
      <c r="Q856" s="125">
        <v>0</v>
      </c>
      <c r="R856" s="125">
        <v>0</v>
      </c>
      <c r="S856" s="125">
        <v>0</v>
      </c>
      <c r="T856" s="125">
        <v>0</v>
      </c>
      <c r="U856" s="125">
        <v>0</v>
      </c>
      <c r="V856" s="125">
        <v>0</v>
      </c>
      <c r="W856" s="125">
        <v>0</v>
      </c>
      <c r="X856" s="125">
        <v>0</v>
      </c>
      <c r="Y856" s="125">
        <v>0</v>
      </c>
      <c r="Z856" s="125">
        <v>0</v>
      </c>
      <c r="AA856" s="125">
        <v>0.5</v>
      </c>
      <c r="AB856" s="125">
        <v>0.5</v>
      </c>
      <c r="AC856" s="295">
        <f>SUM(Q856:AB856)</f>
        <v>1</v>
      </c>
      <c r="AD856" s="294">
        <v>0</v>
      </c>
      <c r="AE856" s="315" t="e">
        <v>#DIV/0!</v>
      </c>
      <c r="AF856" s="315" t="e">
        <v>#DIV/0!</v>
      </c>
      <c r="AG856" s="315" t="e">
        <v>#DIV/0!</v>
      </c>
      <c r="AH856" s="315" t="e">
        <v>#DIV/0!</v>
      </c>
      <c r="AI856" s="315" t="e">
        <v>#DIV/0!</v>
      </c>
      <c r="AJ856" s="315" t="e">
        <v>#DIV/0!</v>
      </c>
      <c r="AK856" s="315" t="e">
        <v>#DIV/0!</v>
      </c>
      <c r="AL856" s="315" t="e">
        <v>#DIV/0!</v>
      </c>
      <c r="AM856" s="315" t="e">
        <v>#DIV/0!</v>
      </c>
      <c r="AN856" s="315" t="e">
        <v>#DIV/0!</v>
      </c>
      <c r="AO856" s="315" t="e">
        <v>#DIV/0!</v>
      </c>
      <c r="AP856" s="63"/>
      <c r="AQ856" s="63"/>
      <c r="AR856" s="63"/>
      <c r="AS856" s="63"/>
      <c r="AT856" s="63"/>
      <c r="AU856" s="63"/>
      <c r="AV856" s="63"/>
      <c r="AW856" s="63"/>
      <c r="AX856" s="138"/>
      <c r="AY856" s="138"/>
      <c r="AZ856" s="138"/>
      <c r="BA856" s="138"/>
      <c r="BB856" s="138"/>
      <c r="BC856" s="138"/>
      <c r="BD856" s="138"/>
      <c r="BE856" s="138"/>
      <c r="BF856" s="138"/>
      <c r="BG856" s="138"/>
      <c r="BH856" s="138"/>
      <c r="BI856" s="138"/>
      <c r="BJ856" s="138"/>
      <c r="BK856" s="138"/>
      <c r="BL856" s="138"/>
      <c r="BM856" s="7"/>
      <c r="BN856" s="26"/>
    </row>
    <row r="857" spans="1:16367" ht="20.100000000000001" customHeight="1" x14ac:dyDescent="0.25">
      <c r="A857" s="39"/>
      <c r="B857" s="138"/>
      <c r="C857" s="138"/>
      <c r="D857" s="63"/>
      <c r="E857" s="63"/>
      <c r="F857" s="63"/>
      <c r="G857" s="65" t="s">
        <v>231</v>
      </c>
      <c r="H857" s="74"/>
      <c r="I857" s="64" t="s">
        <v>53</v>
      </c>
      <c r="J857" s="64" t="s">
        <v>111</v>
      </c>
      <c r="K857" s="64" t="s">
        <v>133</v>
      </c>
      <c r="L857" s="65" t="s">
        <v>1034</v>
      </c>
      <c r="M857" s="63" t="s">
        <v>298</v>
      </c>
      <c r="N857" s="63" t="s">
        <v>337</v>
      </c>
      <c r="O857" s="63" t="s">
        <v>339</v>
      </c>
      <c r="P857" s="126" t="s">
        <v>13</v>
      </c>
      <c r="Q857" s="72">
        <v>0</v>
      </c>
      <c r="R857" s="72">
        <v>0</v>
      </c>
      <c r="S857" s="72">
        <v>0</v>
      </c>
      <c r="T857" s="124"/>
      <c r="U857" s="124"/>
      <c r="V857" s="124"/>
      <c r="W857" s="367"/>
      <c r="X857" s="124"/>
      <c r="Y857" s="124"/>
      <c r="Z857" s="295"/>
      <c r="AA857" s="63"/>
      <c r="AB857" s="63"/>
      <c r="AC857" s="295">
        <f>SUM(Q857:AB857)</f>
        <v>0</v>
      </c>
      <c r="AD857" s="294">
        <f t="shared" ref="AD857:AD858" si="2062">+Q857</f>
        <v>0</v>
      </c>
      <c r="AE857" s="315">
        <f>SUM($Q$11:R857)</f>
        <v>55231.709583725031</v>
      </c>
      <c r="AF857" s="315">
        <f>SUM($Q$11:S857)</f>
        <v>94125.376271642745</v>
      </c>
      <c r="AG857" s="315" t="e">
        <f>SUM($Q$11:T857)</f>
        <v>#DIV/0!</v>
      </c>
      <c r="AH857" s="315" t="e">
        <f>SUM($Q$11:U857)</f>
        <v>#DIV/0!</v>
      </c>
      <c r="AI857" s="315" t="e">
        <f>SUM($Q$11:V857)</f>
        <v>#DIV/0!</v>
      </c>
      <c r="AJ857" s="315" t="e">
        <f>SUM($Q$11:W857)</f>
        <v>#DIV/0!</v>
      </c>
      <c r="AK857" s="315" t="e">
        <f>SUM($Q$11:X857)</f>
        <v>#DIV/0!</v>
      </c>
      <c r="AL857" s="315" t="e">
        <f>SUM($Q$11:Y857)</f>
        <v>#DIV/0!</v>
      </c>
      <c r="AM857" s="315" t="e">
        <f>SUM($Q$11:Z857)</f>
        <v>#DIV/0!</v>
      </c>
      <c r="AN857" s="315" t="e">
        <f>SUM($Q$11:AA857)</f>
        <v>#DIV/0!</v>
      </c>
      <c r="AO857" s="315" t="e">
        <f>SUM($Q$11:AB857)</f>
        <v>#DIV/0!</v>
      </c>
      <c r="AP857" s="63"/>
      <c r="AQ857" s="63"/>
      <c r="AR857" s="63"/>
      <c r="AS857" s="63"/>
      <c r="AT857" s="63"/>
      <c r="AU857" s="63"/>
      <c r="AV857" s="63"/>
      <c r="AW857" s="63"/>
      <c r="AX857" s="138"/>
      <c r="AY857" s="138"/>
      <c r="AZ857" s="138"/>
      <c r="BA857" s="138"/>
      <c r="BB857" s="138"/>
      <c r="BC857" s="138"/>
      <c r="BD857" s="138"/>
      <c r="BE857" s="138"/>
      <c r="BF857" s="138"/>
      <c r="BG857" s="138"/>
      <c r="BH857" s="138"/>
      <c r="BI857" s="138"/>
      <c r="BJ857" s="138"/>
      <c r="BK857" s="138"/>
      <c r="BL857" s="138"/>
      <c r="BM857" s="7"/>
      <c r="BN857" s="26"/>
    </row>
    <row r="858" spans="1:16367" ht="20.100000000000001" customHeight="1" x14ac:dyDescent="0.25">
      <c r="A858" s="39"/>
      <c r="B858" s="138"/>
      <c r="C858" s="138"/>
      <c r="D858" s="63"/>
      <c r="E858" s="63"/>
      <c r="F858" s="63"/>
      <c r="G858" s="65" t="s">
        <v>231</v>
      </c>
      <c r="H858" s="74"/>
      <c r="I858" s="64" t="s">
        <v>53</v>
      </c>
      <c r="J858" s="64" t="s">
        <v>111</v>
      </c>
      <c r="K858" s="64" t="s">
        <v>133</v>
      </c>
      <c r="L858" s="65" t="s">
        <v>1034</v>
      </c>
      <c r="M858" s="63" t="s">
        <v>298</v>
      </c>
      <c r="N858" s="63" t="s">
        <v>337</v>
      </c>
      <c r="O858" s="63" t="s">
        <v>339</v>
      </c>
      <c r="P858" s="126" t="s">
        <v>14</v>
      </c>
      <c r="Q858" s="278">
        <v>0</v>
      </c>
      <c r="R858" s="278">
        <v>0</v>
      </c>
      <c r="S858" s="278">
        <v>0</v>
      </c>
      <c r="T858" s="278" t="e">
        <v>#DIV/0!</v>
      </c>
      <c r="U858" s="278" t="e">
        <v>#DIV/0!</v>
      </c>
      <c r="V858" s="278" t="e">
        <v>#DIV/0!</v>
      </c>
      <c r="W858" s="278" t="e">
        <v>#DIV/0!</v>
      </c>
      <c r="X858" s="278" t="e">
        <v>#DIV/0!</v>
      </c>
      <c r="Y858" s="278" t="e">
        <v>#DIV/0!</v>
      </c>
      <c r="Z858" s="278" t="e">
        <v>#DIV/0!</v>
      </c>
      <c r="AA858" s="278" t="e">
        <v>#DIV/0!</v>
      </c>
      <c r="AB858" s="278" t="e">
        <v>#DIV/0!</v>
      </c>
      <c r="AC858" s="278">
        <f>+AC857/AC856</f>
        <v>0</v>
      </c>
      <c r="AD858" s="262">
        <f t="shared" si="2062"/>
        <v>0</v>
      </c>
      <c r="AE858" s="389">
        <f>SUM($Q$10:R858)</f>
        <v>55231.709583725031</v>
      </c>
      <c r="AF858" s="389">
        <f>SUM($Q$10:S858)</f>
        <v>94125.376271642745</v>
      </c>
      <c r="AG858" s="389" t="e">
        <f>SUM($Q$10:T858)</f>
        <v>#DIV/0!</v>
      </c>
      <c r="AH858" s="389" t="e">
        <f>SUM($Q$10:U858)</f>
        <v>#DIV/0!</v>
      </c>
      <c r="AI858" s="389" t="e">
        <f>SUM($Q$10:V858)</f>
        <v>#DIV/0!</v>
      </c>
      <c r="AJ858" s="389" t="e">
        <f>SUM($Q$10:W858)</f>
        <v>#DIV/0!</v>
      </c>
      <c r="AK858" s="389" t="e">
        <f>SUM($Q$10:X858)</f>
        <v>#DIV/0!</v>
      </c>
      <c r="AL858" s="389" t="e">
        <f>SUM($Q$10:Y858)</f>
        <v>#DIV/0!</v>
      </c>
      <c r="AM858" s="389" t="e">
        <f>SUM($Q$10:Z858)</f>
        <v>#DIV/0!</v>
      </c>
      <c r="AN858" s="389" t="e">
        <f>SUM($Q$10:AA858)</f>
        <v>#DIV/0!</v>
      </c>
      <c r="AO858" s="389" t="e">
        <f>SUM($Q$10:AB858)</f>
        <v>#DIV/0!</v>
      </c>
      <c r="AP858" s="63"/>
      <c r="AQ858" s="63"/>
      <c r="AR858" s="63"/>
      <c r="AS858" s="63"/>
      <c r="AT858" s="63"/>
      <c r="AU858" s="63"/>
      <c r="AV858" s="63"/>
      <c r="AW858" s="63"/>
      <c r="AX858" s="138"/>
      <c r="AY858" s="138"/>
      <c r="AZ858" s="138"/>
      <c r="BA858" s="138"/>
      <c r="BB858" s="138"/>
      <c r="BC858" s="138"/>
      <c r="BD858" s="138"/>
      <c r="BE858" s="138"/>
      <c r="BF858" s="138"/>
      <c r="BG858" s="138"/>
      <c r="BH858" s="138"/>
      <c r="BI858" s="138"/>
      <c r="BJ858" s="138"/>
      <c r="BK858" s="138"/>
      <c r="BL858" s="138"/>
      <c r="BM858" s="7"/>
      <c r="BN858" s="26"/>
    </row>
    <row r="859" spans="1:16367" ht="53.25" customHeight="1" x14ac:dyDescent="0.25">
      <c r="A859" s="39"/>
      <c r="B859" s="138"/>
      <c r="C859" s="138"/>
      <c r="D859" s="63">
        <f>+D856+1</f>
        <v>284</v>
      </c>
      <c r="E859" s="63">
        <v>87</v>
      </c>
      <c r="F859" s="63">
        <v>5</v>
      </c>
      <c r="G859" s="65" t="s">
        <v>234</v>
      </c>
      <c r="H859" s="74">
        <v>1</v>
      </c>
      <c r="I859" s="64" t="s">
        <v>53</v>
      </c>
      <c r="J859" s="64" t="s">
        <v>111</v>
      </c>
      <c r="K859" s="64" t="s">
        <v>133</v>
      </c>
      <c r="L859" s="65" t="s">
        <v>1083</v>
      </c>
      <c r="M859" s="63" t="s">
        <v>298</v>
      </c>
      <c r="N859" s="63" t="s">
        <v>337</v>
      </c>
      <c r="O859" s="63" t="s">
        <v>339</v>
      </c>
      <c r="P859" s="126" t="s">
        <v>12</v>
      </c>
      <c r="Q859" s="125">
        <v>0</v>
      </c>
      <c r="R859" s="125">
        <v>0</v>
      </c>
      <c r="S859" s="125">
        <v>0</v>
      </c>
      <c r="T859" s="125">
        <v>0.33333299999999999</v>
      </c>
      <c r="U859" s="125">
        <v>0</v>
      </c>
      <c r="V859" s="125">
        <v>0</v>
      </c>
      <c r="W859" s="125">
        <v>0</v>
      </c>
      <c r="X859" s="125">
        <v>0.33333000000000002</v>
      </c>
      <c r="Y859" s="125">
        <v>0</v>
      </c>
      <c r="Z859" s="125">
        <v>0</v>
      </c>
      <c r="AA859" s="125">
        <v>0</v>
      </c>
      <c r="AB859" s="125">
        <v>0.33333299999999999</v>
      </c>
      <c r="AC859" s="295">
        <v>0.999996</v>
      </c>
      <c r="AD859" s="294">
        <v>0</v>
      </c>
      <c r="AE859" s="315" t="e">
        <v>#DIV/0!</v>
      </c>
      <c r="AF859" s="315" t="e">
        <v>#DIV/0!</v>
      </c>
      <c r="AG859" s="315" t="e">
        <v>#DIV/0!</v>
      </c>
      <c r="AH859" s="315" t="e">
        <v>#DIV/0!</v>
      </c>
      <c r="AI859" s="315" t="e">
        <v>#DIV/0!</v>
      </c>
      <c r="AJ859" s="315" t="e">
        <v>#DIV/0!</v>
      </c>
      <c r="AK859" s="315" t="e">
        <v>#DIV/0!</v>
      </c>
      <c r="AL859" s="315" t="e">
        <v>#DIV/0!</v>
      </c>
      <c r="AM859" s="315" t="e">
        <v>#DIV/0!</v>
      </c>
      <c r="AN859" s="315" t="e">
        <v>#DIV/0!</v>
      </c>
      <c r="AO859" s="315" t="e">
        <v>#DIV/0!</v>
      </c>
      <c r="AP859" s="63"/>
      <c r="AQ859" s="63"/>
      <c r="AR859" s="63"/>
      <c r="AS859" s="63"/>
      <c r="AT859" s="63"/>
      <c r="AU859" s="63"/>
      <c r="AV859" s="63"/>
      <c r="AW859" s="63"/>
      <c r="AX859" s="138"/>
      <c r="AY859" s="138"/>
      <c r="AZ859" s="138"/>
      <c r="BA859" s="138"/>
      <c r="BB859" s="138"/>
      <c r="BC859" s="138"/>
      <c r="BD859" s="138"/>
      <c r="BE859" s="138"/>
      <c r="BF859" s="138"/>
      <c r="BG859" s="138"/>
      <c r="BH859" s="138"/>
      <c r="BI859" s="138"/>
      <c r="BJ859" s="138"/>
      <c r="BK859" s="138"/>
      <c r="BL859" s="138"/>
      <c r="BM859" s="7"/>
      <c r="BN859" s="26"/>
    </row>
    <row r="860" spans="1:16367" ht="20.100000000000001" customHeight="1" x14ac:dyDescent="0.25">
      <c r="A860" s="39"/>
      <c r="B860" s="138"/>
      <c r="C860" s="138"/>
      <c r="D860" s="63"/>
      <c r="E860" s="63"/>
      <c r="F860" s="63"/>
      <c r="G860" s="65" t="s">
        <v>234</v>
      </c>
      <c r="H860" s="74"/>
      <c r="I860" s="64" t="s">
        <v>53</v>
      </c>
      <c r="J860" s="64" t="s">
        <v>111</v>
      </c>
      <c r="K860" s="64" t="s">
        <v>133</v>
      </c>
      <c r="L860" s="65" t="s">
        <v>1083</v>
      </c>
      <c r="M860" s="63" t="s">
        <v>298</v>
      </c>
      <c r="N860" s="63" t="s">
        <v>337</v>
      </c>
      <c r="O860" s="63" t="s">
        <v>339</v>
      </c>
      <c r="P860" s="126" t="s">
        <v>13</v>
      </c>
      <c r="Q860" s="125">
        <v>0</v>
      </c>
      <c r="R860" s="125">
        <v>0</v>
      </c>
      <c r="S860" s="125">
        <v>0</v>
      </c>
      <c r="T860" s="124"/>
      <c r="U860" s="124"/>
      <c r="V860" s="124"/>
      <c r="W860" s="367"/>
      <c r="X860" s="124"/>
      <c r="Y860" s="124"/>
      <c r="Z860" s="295"/>
      <c r="AA860" s="63"/>
      <c r="AB860" s="63"/>
      <c r="AC860" s="295">
        <v>0</v>
      </c>
      <c r="AD860" s="294">
        <f t="shared" ref="AD860:AD861" si="2063">+Q860</f>
        <v>0</v>
      </c>
      <c r="AE860" s="315">
        <f>SUM($Q$11:R860)</f>
        <v>55231.709583725031</v>
      </c>
      <c r="AF860" s="315">
        <f>SUM($Q$11:S860)</f>
        <v>94125.376271642745</v>
      </c>
      <c r="AG860" s="315" t="e">
        <f>SUM($Q$11:T860)</f>
        <v>#DIV/0!</v>
      </c>
      <c r="AH860" s="315" t="e">
        <f>SUM($Q$11:U860)</f>
        <v>#DIV/0!</v>
      </c>
      <c r="AI860" s="315" t="e">
        <f>SUM($Q$11:V860)</f>
        <v>#DIV/0!</v>
      </c>
      <c r="AJ860" s="315" t="e">
        <f>SUM($Q$11:W860)</f>
        <v>#DIV/0!</v>
      </c>
      <c r="AK860" s="315" t="e">
        <f>SUM($Q$11:X860)</f>
        <v>#DIV/0!</v>
      </c>
      <c r="AL860" s="315" t="e">
        <f>SUM($Q$11:Y860)</f>
        <v>#DIV/0!</v>
      </c>
      <c r="AM860" s="315" t="e">
        <f>SUM($Q$11:Z860)</f>
        <v>#DIV/0!</v>
      </c>
      <c r="AN860" s="315" t="e">
        <f>SUM($Q$11:AA860)</f>
        <v>#DIV/0!</v>
      </c>
      <c r="AO860" s="315" t="e">
        <f>SUM($Q$11:AB860)</f>
        <v>#DIV/0!</v>
      </c>
      <c r="AP860" s="63"/>
      <c r="AQ860" s="63"/>
      <c r="AR860" s="63"/>
      <c r="AS860" s="63"/>
      <c r="AT860" s="63"/>
      <c r="AU860" s="63"/>
      <c r="AV860" s="63"/>
      <c r="AW860" s="63"/>
      <c r="AX860" s="138"/>
      <c r="AY860" s="138"/>
      <c r="AZ860" s="138"/>
      <c r="BA860" s="138"/>
      <c r="BB860" s="138"/>
      <c r="BC860" s="138"/>
      <c r="BD860" s="138"/>
      <c r="BE860" s="138"/>
      <c r="BF860" s="138"/>
      <c r="BG860" s="138"/>
      <c r="BH860" s="138"/>
      <c r="BI860" s="138"/>
      <c r="BJ860" s="138"/>
      <c r="BK860" s="138"/>
      <c r="BL860" s="138"/>
      <c r="BM860" s="7"/>
      <c r="BN860" s="26"/>
    </row>
    <row r="861" spans="1:16367" ht="20.100000000000001" customHeight="1" x14ac:dyDescent="0.25">
      <c r="A861" s="39"/>
      <c r="B861" s="138"/>
      <c r="C861" s="138"/>
      <c r="D861" s="63"/>
      <c r="E861" s="63"/>
      <c r="F861" s="63"/>
      <c r="G861" s="65" t="s">
        <v>234</v>
      </c>
      <c r="H861" s="74"/>
      <c r="I861" s="64" t="s">
        <v>53</v>
      </c>
      <c r="J861" s="64" t="s">
        <v>111</v>
      </c>
      <c r="K861" s="64" t="s">
        <v>133</v>
      </c>
      <c r="L861" s="65" t="s">
        <v>1083</v>
      </c>
      <c r="M861" s="63" t="s">
        <v>298</v>
      </c>
      <c r="N861" s="63" t="s">
        <v>337</v>
      </c>
      <c r="O861" s="63" t="s">
        <v>339</v>
      </c>
      <c r="P861" s="126" t="s">
        <v>14</v>
      </c>
      <c r="Q861" s="278">
        <v>0</v>
      </c>
      <c r="R861" s="278">
        <v>0</v>
      </c>
      <c r="S861" s="278">
        <v>0</v>
      </c>
      <c r="T861" s="278" t="e">
        <v>#DIV/0!</v>
      </c>
      <c r="U861" s="278" t="e">
        <v>#DIV/0!</v>
      </c>
      <c r="V861" s="278" t="e">
        <v>#DIV/0!</v>
      </c>
      <c r="W861" s="278" t="e">
        <v>#DIV/0!</v>
      </c>
      <c r="X861" s="278" t="e">
        <v>#DIV/0!</v>
      </c>
      <c r="Y861" s="278" t="e">
        <v>#DIV/0!</v>
      </c>
      <c r="Z861" s="278" t="e">
        <v>#DIV/0!</v>
      </c>
      <c r="AA861" s="278" t="e">
        <v>#DIV/0!</v>
      </c>
      <c r="AB861" s="278" t="e">
        <v>#DIV/0!</v>
      </c>
      <c r="AC861" s="278">
        <f>+AC860/AC859</f>
        <v>0</v>
      </c>
      <c r="AD861" s="262">
        <f t="shared" si="2063"/>
        <v>0</v>
      </c>
      <c r="AE861" s="389">
        <f>SUM($Q$10:R861)</f>
        <v>55231.709583725031</v>
      </c>
      <c r="AF861" s="389">
        <f>SUM($Q$10:S861)</f>
        <v>94125.376271642745</v>
      </c>
      <c r="AG861" s="389" t="e">
        <f>SUM($Q$10:T861)</f>
        <v>#DIV/0!</v>
      </c>
      <c r="AH861" s="389" t="e">
        <f>SUM($Q$10:U861)</f>
        <v>#DIV/0!</v>
      </c>
      <c r="AI861" s="389" t="e">
        <f>SUM($Q$10:V861)</f>
        <v>#DIV/0!</v>
      </c>
      <c r="AJ861" s="389" t="e">
        <f>SUM($Q$10:W861)</f>
        <v>#DIV/0!</v>
      </c>
      <c r="AK861" s="389" t="e">
        <f>SUM($Q$10:X861)</f>
        <v>#DIV/0!</v>
      </c>
      <c r="AL861" s="389" t="e">
        <f>SUM($Q$10:Y861)</f>
        <v>#DIV/0!</v>
      </c>
      <c r="AM861" s="389" t="e">
        <f>SUM($Q$10:Z861)</f>
        <v>#DIV/0!</v>
      </c>
      <c r="AN861" s="389" t="e">
        <f>SUM($Q$10:AA861)</f>
        <v>#DIV/0!</v>
      </c>
      <c r="AO861" s="389" t="e">
        <f>SUM($Q$10:AB861)</f>
        <v>#DIV/0!</v>
      </c>
      <c r="AP861" s="63"/>
      <c r="AQ861" s="63"/>
      <c r="AR861" s="63"/>
      <c r="AS861" s="63"/>
      <c r="AT861" s="63"/>
      <c r="AU861" s="63"/>
      <c r="AV861" s="63"/>
      <c r="AW861" s="63"/>
      <c r="AX861" s="138"/>
      <c r="AY861" s="138"/>
      <c r="AZ861" s="138"/>
      <c r="BA861" s="138"/>
      <c r="BB861" s="138"/>
      <c r="BC861" s="138"/>
      <c r="BD861" s="138"/>
      <c r="BE861" s="138"/>
      <c r="BF861" s="138"/>
      <c r="BG861" s="138"/>
      <c r="BH861" s="138"/>
      <c r="BI861" s="138"/>
      <c r="BJ861" s="138"/>
      <c r="BK861" s="138"/>
      <c r="BL861" s="138"/>
      <c r="BM861" s="7"/>
      <c r="BN861" s="26"/>
    </row>
    <row r="862" spans="1:16367" s="52" customFormat="1" ht="20.100000000000001" customHeight="1" x14ac:dyDescent="0.25">
      <c r="A862" s="39"/>
      <c r="B862" s="138"/>
      <c r="C862" s="138"/>
      <c r="D862" s="63">
        <f>+D859+1</f>
        <v>285</v>
      </c>
      <c r="E862" s="63">
        <v>130</v>
      </c>
      <c r="F862" s="63">
        <v>1</v>
      </c>
      <c r="G862" s="64" t="s">
        <v>141</v>
      </c>
      <c r="H862" s="74">
        <v>1</v>
      </c>
      <c r="I862" s="64" t="s">
        <v>55</v>
      </c>
      <c r="J862" s="64" t="s">
        <v>1032</v>
      </c>
      <c r="K862" s="64" t="s">
        <v>120</v>
      </c>
      <c r="L862" s="65" t="s">
        <v>386</v>
      </c>
      <c r="M862" s="63" t="s">
        <v>299</v>
      </c>
      <c r="N862" s="63" t="s">
        <v>320</v>
      </c>
      <c r="O862" s="65" t="s">
        <v>321</v>
      </c>
      <c r="P862" s="126" t="s">
        <v>12</v>
      </c>
      <c r="Q862" s="121">
        <v>0</v>
      </c>
      <c r="R862" s="121">
        <v>0</v>
      </c>
      <c r="S862" s="121">
        <v>0.25</v>
      </c>
      <c r="T862" s="121">
        <v>0.25</v>
      </c>
      <c r="U862" s="121">
        <v>0</v>
      </c>
      <c r="V862" s="121">
        <v>0</v>
      </c>
      <c r="W862" s="121">
        <v>0.25</v>
      </c>
      <c r="X862" s="121">
        <v>0</v>
      </c>
      <c r="Y862" s="121">
        <v>0</v>
      </c>
      <c r="Z862" s="121">
        <v>0.25</v>
      </c>
      <c r="AA862" s="121">
        <v>0</v>
      </c>
      <c r="AB862" s="121">
        <v>0</v>
      </c>
      <c r="AC862" s="295">
        <f>SUM(Q862:AB862)</f>
        <v>1</v>
      </c>
      <c r="AD862" s="421"/>
      <c r="AE862" s="421"/>
      <c r="AF862" s="421"/>
      <c r="AG862" s="421"/>
      <c r="AH862" s="421"/>
      <c r="AI862" s="421"/>
      <c r="AJ862" s="421"/>
      <c r="AK862" s="421"/>
      <c r="AL862" s="421"/>
      <c r="AM862" s="421"/>
      <c r="AN862" s="421"/>
      <c r="AO862" s="421"/>
      <c r="AP862" s="63"/>
      <c r="AQ862" s="63"/>
      <c r="AR862" s="63"/>
      <c r="AS862" s="127"/>
      <c r="AT862" s="280"/>
      <c r="AU862" s="127"/>
      <c r="AV862" s="63"/>
      <c r="AW862" s="63"/>
      <c r="AX862" s="138"/>
      <c r="AY862" s="138"/>
      <c r="AZ862" s="138"/>
      <c r="BA862" s="138"/>
      <c r="BB862" s="138"/>
      <c r="BC862" s="138"/>
      <c r="BD862" s="138"/>
      <c r="BE862" s="138"/>
      <c r="BF862" s="138"/>
      <c r="BG862" s="138"/>
      <c r="BH862" s="138"/>
      <c r="BI862" s="138"/>
      <c r="BJ862" s="138"/>
      <c r="BK862" s="138"/>
      <c r="BL862" s="138"/>
      <c r="BM862" s="7"/>
    </row>
    <row r="863" spans="1:16367" ht="20.100000000000001" customHeight="1" x14ac:dyDescent="0.25">
      <c r="A863" s="39"/>
      <c r="B863" s="138"/>
      <c r="C863" s="138"/>
      <c r="D863" s="63"/>
      <c r="E863" s="63"/>
      <c r="F863" s="63"/>
      <c r="G863" s="64" t="s">
        <v>141</v>
      </c>
      <c r="H863" s="74"/>
      <c r="I863" s="64" t="s">
        <v>55</v>
      </c>
      <c r="J863" s="64" t="s">
        <v>1032</v>
      </c>
      <c r="K863" s="64" t="s">
        <v>120</v>
      </c>
      <c r="L863" s="65" t="s">
        <v>386</v>
      </c>
      <c r="M863" s="63" t="s">
        <v>299</v>
      </c>
      <c r="N863" s="63" t="s">
        <v>320</v>
      </c>
      <c r="O863" s="65" t="s">
        <v>321</v>
      </c>
      <c r="P863" s="126" t="s">
        <v>13</v>
      </c>
      <c r="Q863" s="121">
        <v>0</v>
      </c>
      <c r="R863" s="121">
        <v>0</v>
      </c>
      <c r="S863" s="121">
        <v>0.25</v>
      </c>
      <c r="T863" s="121"/>
      <c r="U863" s="121"/>
      <c r="V863" s="121"/>
      <c r="W863" s="121"/>
      <c r="X863" s="121"/>
      <c r="Y863" s="121"/>
      <c r="Z863" s="121"/>
      <c r="AA863" s="121"/>
      <c r="AB863" s="121"/>
      <c r="AC863" s="295">
        <f>SUM(Q863:AB863)</f>
        <v>0.25</v>
      </c>
      <c r="AD863" s="421"/>
      <c r="AE863" s="421"/>
      <c r="AF863" s="421"/>
      <c r="AG863" s="421"/>
      <c r="AH863" s="421"/>
      <c r="AI863" s="421"/>
      <c r="AJ863" s="421"/>
      <c r="AK863" s="421"/>
      <c r="AL863" s="421"/>
      <c r="AM863" s="421"/>
      <c r="AN863" s="421"/>
      <c r="AO863" s="421"/>
      <c r="AP863" s="63"/>
      <c r="AQ863" s="63"/>
      <c r="AR863" s="63"/>
      <c r="AS863" s="127"/>
      <c r="AT863" s="63" t="s">
        <v>961</v>
      </c>
      <c r="AU863" s="127" t="s">
        <v>1172</v>
      </c>
      <c r="AV863" s="63"/>
      <c r="AW863" s="63"/>
      <c r="AX863" s="138"/>
      <c r="AY863" s="138"/>
      <c r="AZ863" s="138"/>
      <c r="BA863" s="138"/>
      <c r="BB863" s="138"/>
      <c r="BC863" s="138"/>
      <c r="BD863" s="138"/>
      <c r="BE863" s="138"/>
      <c r="BF863" s="138"/>
      <c r="BG863" s="138"/>
      <c r="BH863" s="138"/>
      <c r="BI863" s="138"/>
      <c r="BJ863" s="138"/>
      <c r="BK863" s="138"/>
      <c r="BL863" s="138"/>
      <c r="BM863" s="7"/>
      <c r="BN863" s="26"/>
    </row>
    <row r="864" spans="1:16367" ht="20.100000000000001" customHeight="1" x14ac:dyDescent="0.25">
      <c r="A864" s="39"/>
      <c r="B864" s="138"/>
      <c r="C864" s="138"/>
      <c r="D864" s="63"/>
      <c r="E864" s="63"/>
      <c r="F864" s="63"/>
      <c r="G864" s="64" t="s">
        <v>141</v>
      </c>
      <c r="H864" s="74"/>
      <c r="I864" s="64" t="s">
        <v>55</v>
      </c>
      <c r="J864" s="64" t="s">
        <v>1032</v>
      </c>
      <c r="K864" s="64" t="s">
        <v>120</v>
      </c>
      <c r="L864" s="65" t="s">
        <v>386</v>
      </c>
      <c r="M864" s="63" t="s">
        <v>299</v>
      </c>
      <c r="N864" s="63" t="s">
        <v>320</v>
      </c>
      <c r="O864" s="65" t="s">
        <v>321</v>
      </c>
      <c r="P864" s="126" t="s">
        <v>14</v>
      </c>
      <c r="Q864" s="278">
        <v>0</v>
      </c>
      <c r="R864" s="278">
        <v>0</v>
      </c>
      <c r="S864" s="278">
        <v>1</v>
      </c>
      <c r="T864" s="278">
        <v>0</v>
      </c>
      <c r="U864" s="278" t="e">
        <v>#DIV/0!</v>
      </c>
      <c r="V864" s="278" t="e">
        <v>#DIV/0!</v>
      </c>
      <c r="W864" s="278">
        <v>0</v>
      </c>
      <c r="X864" s="278" t="e">
        <v>#DIV/0!</v>
      </c>
      <c r="Y864" s="278" t="e">
        <v>#DIV/0!</v>
      </c>
      <c r="Z864" s="278">
        <v>0</v>
      </c>
      <c r="AA864" s="278" t="e">
        <v>#DIV/0!</v>
      </c>
      <c r="AB864" s="278" t="e">
        <v>#DIV/0!</v>
      </c>
      <c r="AC864" s="278">
        <f>+AC863/AC862</f>
        <v>0.25</v>
      </c>
      <c r="AD864" s="421"/>
      <c r="AE864" s="421"/>
      <c r="AF864" s="421"/>
      <c r="AG864" s="421"/>
      <c r="AH864" s="421"/>
      <c r="AI864" s="421"/>
      <c r="AJ864" s="421"/>
      <c r="AK864" s="421"/>
      <c r="AL864" s="421"/>
      <c r="AM864" s="421"/>
      <c r="AN864" s="421"/>
      <c r="AO864" s="421"/>
      <c r="AP864" s="63"/>
      <c r="AQ864" s="63"/>
      <c r="AR864" s="63"/>
      <c r="AS864" s="127"/>
      <c r="AT864" s="63" t="s">
        <v>15</v>
      </c>
      <c r="AU864" s="388"/>
      <c r="AV864" s="63"/>
      <c r="AW864" s="63"/>
      <c r="AX864" s="138"/>
      <c r="AY864" s="138"/>
      <c r="AZ864" s="138"/>
      <c r="BA864" s="138"/>
      <c r="BB864" s="138"/>
      <c r="BC864" s="138"/>
      <c r="BD864" s="138"/>
      <c r="BE864" s="138"/>
      <c r="BF864" s="138"/>
      <c r="BG864" s="138"/>
      <c r="BH864" s="138"/>
      <c r="BI864" s="138"/>
      <c r="BJ864" s="138"/>
      <c r="BK864" s="138"/>
      <c r="BL864" s="138"/>
      <c r="BM864" s="7"/>
      <c r="BN864" s="26"/>
    </row>
    <row r="865" spans="1:66" ht="20.100000000000001" customHeight="1" x14ac:dyDescent="0.25">
      <c r="A865" s="39"/>
      <c r="B865" s="138"/>
      <c r="C865" s="138"/>
      <c r="D865" s="63">
        <f>+D862+1</f>
        <v>286</v>
      </c>
      <c r="E865" s="63">
        <v>131</v>
      </c>
      <c r="F865" s="63">
        <v>2</v>
      </c>
      <c r="G865" s="64" t="s">
        <v>142</v>
      </c>
      <c r="H865" s="63">
        <v>1</v>
      </c>
      <c r="I865" s="64" t="s">
        <v>55</v>
      </c>
      <c r="J865" s="64" t="s">
        <v>1032</v>
      </c>
      <c r="K865" s="64" t="s">
        <v>120</v>
      </c>
      <c r="L865" s="68" t="s">
        <v>387</v>
      </c>
      <c r="M865" s="63" t="s">
        <v>299</v>
      </c>
      <c r="N865" s="63" t="s">
        <v>320</v>
      </c>
      <c r="O865" s="65" t="s">
        <v>321</v>
      </c>
      <c r="P865" s="126" t="s">
        <v>12</v>
      </c>
      <c r="Q865" s="121">
        <v>0</v>
      </c>
      <c r="R865" s="121">
        <v>0</v>
      </c>
      <c r="S865" s="121">
        <v>0</v>
      </c>
      <c r="T865" s="121">
        <v>0</v>
      </c>
      <c r="U865" s="121">
        <v>0</v>
      </c>
      <c r="V865" s="121">
        <v>1</v>
      </c>
      <c r="W865" s="121">
        <v>0</v>
      </c>
      <c r="X865" s="121">
        <v>0</v>
      </c>
      <c r="Y865" s="121">
        <v>0</v>
      </c>
      <c r="Z865" s="121">
        <v>0</v>
      </c>
      <c r="AA865" s="121">
        <v>0</v>
      </c>
      <c r="AB865" s="121">
        <v>0</v>
      </c>
      <c r="AC865" s="295">
        <f>SUM(Q865:AB865)</f>
        <v>1</v>
      </c>
      <c r="AD865" s="421"/>
      <c r="AE865" s="421"/>
      <c r="AF865" s="421"/>
      <c r="AG865" s="421"/>
      <c r="AH865" s="421"/>
      <c r="AI865" s="421"/>
      <c r="AJ865" s="421"/>
      <c r="AK865" s="421"/>
      <c r="AL865" s="421"/>
      <c r="AM865" s="421"/>
      <c r="AN865" s="421"/>
      <c r="AO865" s="421"/>
      <c r="AP865" s="63"/>
      <c r="AQ865" s="63"/>
      <c r="AR865" s="63"/>
      <c r="AS865" s="127"/>
      <c r="AT865" s="280"/>
      <c r="AU865" s="127"/>
      <c r="AV865" s="63"/>
      <c r="AW865" s="63"/>
      <c r="AX865" s="138"/>
      <c r="AY865" s="138"/>
      <c r="AZ865" s="138"/>
      <c r="BA865" s="138"/>
      <c r="BB865" s="138"/>
      <c r="BC865" s="138"/>
      <c r="BD865" s="138"/>
      <c r="BE865" s="138"/>
      <c r="BF865" s="138"/>
      <c r="BG865" s="138"/>
      <c r="BH865" s="138"/>
      <c r="BI865" s="138"/>
      <c r="BJ865" s="138"/>
      <c r="BK865" s="138"/>
      <c r="BL865" s="138"/>
      <c r="BM865" s="7"/>
      <c r="BN865" s="26"/>
    </row>
    <row r="866" spans="1:66" ht="20.100000000000001" customHeight="1" x14ac:dyDescent="0.25">
      <c r="A866" s="39"/>
      <c r="B866" s="138"/>
      <c r="C866" s="138"/>
      <c r="D866" s="63"/>
      <c r="E866" s="63"/>
      <c r="F866" s="63"/>
      <c r="G866" s="64" t="s">
        <v>142</v>
      </c>
      <c r="H866" s="63"/>
      <c r="I866" s="64" t="s">
        <v>55</v>
      </c>
      <c r="J866" s="64" t="s">
        <v>1032</v>
      </c>
      <c r="K866" s="64" t="s">
        <v>120</v>
      </c>
      <c r="L866" s="68" t="s">
        <v>387</v>
      </c>
      <c r="M866" s="63" t="s">
        <v>299</v>
      </c>
      <c r="N866" s="63" t="s">
        <v>320</v>
      </c>
      <c r="O866" s="65" t="s">
        <v>321</v>
      </c>
      <c r="P866" s="126" t="s">
        <v>13</v>
      </c>
      <c r="Q866" s="121">
        <v>0</v>
      </c>
      <c r="R866" s="121">
        <v>0</v>
      </c>
      <c r="S866" s="121">
        <v>0</v>
      </c>
      <c r="T866" s="121"/>
      <c r="U866" s="121"/>
      <c r="V866" s="121"/>
      <c r="W866" s="121"/>
      <c r="X866" s="121"/>
      <c r="Y866" s="121"/>
      <c r="Z866" s="121"/>
      <c r="AA866" s="121"/>
      <c r="AB866" s="121"/>
      <c r="AC866" s="295">
        <f>SUM(Q866:AB866)</f>
        <v>0</v>
      </c>
      <c r="AD866" s="421"/>
      <c r="AE866" s="421"/>
      <c r="AF866" s="421"/>
      <c r="AG866" s="421"/>
      <c r="AH866" s="421"/>
      <c r="AI866" s="421"/>
      <c r="AJ866" s="421"/>
      <c r="AK866" s="421"/>
      <c r="AL866" s="421"/>
      <c r="AM866" s="421"/>
      <c r="AN866" s="421"/>
      <c r="AO866" s="421"/>
      <c r="AP866" s="63"/>
      <c r="AQ866" s="63"/>
      <c r="AR866" s="63"/>
      <c r="AS866" s="127"/>
      <c r="AT866" s="280"/>
      <c r="AU866" s="127"/>
      <c r="AV866" s="63"/>
      <c r="AW866" s="63"/>
      <c r="AX866" s="138"/>
      <c r="AY866" s="138"/>
      <c r="AZ866" s="138"/>
      <c r="BA866" s="138"/>
      <c r="BB866" s="138"/>
      <c r="BC866" s="138"/>
      <c r="BD866" s="138"/>
      <c r="BE866" s="138"/>
      <c r="BF866" s="138"/>
      <c r="BG866" s="138"/>
      <c r="BH866" s="138"/>
      <c r="BI866" s="138"/>
      <c r="BJ866" s="138"/>
      <c r="BK866" s="138"/>
      <c r="BL866" s="138"/>
      <c r="BM866" s="7"/>
      <c r="BN866" s="26"/>
    </row>
    <row r="867" spans="1:66" ht="20.100000000000001" customHeight="1" x14ac:dyDescent="0.25">
      <c r="A867" s="39"/>
      <c r="B867" s="138"/>
      <c r="C867" s="138"/>
      <c r="D867" s="63"/>
      <c r="E867" s="63"/>
      <c r="F867" s="63"/>
      <c r="G867" s="64" t="s">
        <v>142</v>
      </c>
      <c r="H867" s="63"/>
      <c r="I867" s="64" t="s">
        <v>55</v>
      </c>
      <c r="J867" s="64" t="s">
        <v>1032</v>
      </c>
      <c r="K867" s="64" t="s">
        <v>120</v>
      </c>
      <c r="L867" s="68" t="s">
        <v>387</v>
      </c>
      <c r="M867" s="63" t="s">
        <v>299</v>
      </c>
      <c r="N867" s="63" t="s">
        <v>320</v>
      </c>
      <c r="O867" s="65" t="s">
        <v>321</v>
      </c>
      <c r="P867" s="126" t="s">
        <v>14</v>
      </c>
      <c r="Q867" s="278">
        <v>0</v>
      </c>
      <c r="R867" s="278">
        <v>0</v>
      </c>
      <c r="S867" s="278">
        <v>0</v>
      </c>
      <c r="T867" s="278" t="e">
        <v>#DIV/0!</v>
      </c>
      <c r="U867" s="278" t="e">
        <v>#DIV/0!</v>
      </c>
      <c r="V867" s="278">
        <v>0</v>
      </c>
      <c r="W867" s="278" t="e">
        <v>#DIV/0!</v>
      </c>
      <c r="X867" s="278" t="e">
        <v>#DIV/0!</v>
      </c>
      <c r="Y867" s="278" t="e">
        <v>#DIV/0!</v>
      </c>
      <c r="Z867" s="278" t="e">
        <v>#DIV/0!</v>
      </c>
      <c r="AA867" s="278" t="e">
        <v>#DIV/0!</v>
      </c>
      <c r="AB867" s="278" t="e">
        <v>#DIV/0!</v>
      </c>
      <c r="AC867" s="278">
        <f>+AC866/AC865</f>
        <v>0</v>
      </c>
      <c r="AD867" s="421"/>
      <c r="AE867" s="421"/>
      <c r="AF867" s="421"/>
      <c r="AG867" s="421"/>
      <c r="AH867" s="421"/>
      <c r="AI867" s="421"/>
      <c r="AJ867" s="421"/>
      <c r="AK867" s="421"/>
      <c r="AL867" s="421"/>
      <c r="AM867" s="421"/>
      <c r="AN867" s="421"/>
      <c r="AO867" s="421"/>
      <c r="AP867" s="63"/>
      <c r="AQ867" s="63"/>
      <c r="AR867" s="63"/>
      <c r="AS867" s="127"/>
      <c r="AT867" s="280"/>
      <c r="AU867" s="127"/>
      <c r="AV867" s="63"/>
      <c r="AW867" s="63"/>
      <c r="AX867" s="138"/>
      <c r="AY867" s="138"/>
      <c r="AZ867" s="138"/>
      <c r="BA867" s="138"/>
      <c r="BB867" s="138"/>
      <c r="BC867" s="138"/>
      <c r="BD867" s="138"/>
      <c r="BE867" s="138"/>
      <c r="BF867" s="138"/>
      <c r="BG867" s="138"/>
      <c r="BH867" s="138"/>
      <c r="BI867" s="138"/>
      <c r="BJ867" s="138"/>
      <c r="BK867" s="138"/>
      <c r="BL867" s="138"/>
      <c r="BM867" s="7"/>
      <c r="BN867" s="26"/>
    </row>
    <row r="868" spans="1:66" ht="20.100000000000001" customHeight="1" x14ac:dyDescent="0.25">
      <c r="A868" s="39"/>
      <c r="B868" s="138"/>
      <c r="C868" s="138"/>
      <c r="D868" s="63">
        <f>+D865+1</f>
        <v>287</v>
      </c>
      <c r="E868" s="63">
        <v>132</v>
      </c>
      <c r="F868" s="63">
        <v>3</v>
      </c>
      <c r="G868" s="64" t="s">
        <v>143</v>
      </c>
      <c r="H868" s="74">
        <v>1</v>
      </c>
      <c r="I868" s="64" t="s">
        <v>55</v>
      </c>
      <c r="J868" s="64" t="s">
        <v>1032</v>
      </c>
      <c r="K868" s="64" t="s">
        <v>120</v>
      </c>
      <c r="L868" s="65" t="s">
        <v>388</v>
      </c>
      <c r="M868" s="63" t="s">
        <v>299</v>
      </c>
      <c r="N868" s="63" t="s">
        <v>320</v>
      </c>
      <c r="O868" s="65" t="s">
        <v>321</v>
      </c>
      <c r="P868" s="126" t="s">
        <v>12</v>
      </c>
      <c r="Q868" s="121">
        <v>8.3400000000000002E-2</v>
      </c>
      <c r="R868" s="121">
        <v>8.3400000000000002E-2</v>
      </c>
      <c r="S868" s="121">
        <v>8.3400000000000002E-2</v>
      </c>
      <c r="T868" s="121">
        <v>8.3400000000000002E-2</v>
      </c>
      <c r="U868" s="121">
        <v>8.3400000000000002E-2</v>
      </c>
      <c r="V868" s="121">
        <v>8.3400000000000002E-2</v>
      </c>
      <c r="W868" s="121">
        <v>8.3400000000000002E-2</v>
      </c>
      <c r="X868" s="121">
        <v>8.3400000000000002E-2</v>
      </c>
      <c r="Y868" s="121">
        <v>8.3400000000000002E-2</v>
      </c>
      <c r="Z868" s="121">
        <v>8.3400000000000002E-2</v>
      </c>
      <c r="AA868" s="121">
        <v>8.3400000000000002E-2</v>
      </c>
      <c r="AB868" s="121">
        <v>8.3400000000000002E-2</v>
      </c>
      <c r="AC868" s="295">
        <f>SUM(Q868:AB868)</f>
        <v>1.0008000000000001</v>
      </c>
      <c r="AD868" s="421"/>
      <c r="AE868" s="421"/>
      <c r="AF868" s="421"/>
      <c r="AG868" s="421"/>
      <c r="AH868" s="421"/>
      <c r="AI868" s="421"/>
      <c r="AJ868" s="421"/>
      <c r="AK868" s="421"/>
      <c r="AL868" s="421"/>
      <c r="AM868" s="421"/>
      <c r="AN868" s="421"/>
      <c r="AO868" s="421"/>
      <c r="AP868" s="63"/>
      <c r="AQ868" s="63"/>
      <c r="AR868" s="63"/>
      <c r="AS868" s="127"/>
      <c r="AT868" s="301"/>
      <c r="AU868" s="300"/>
      <c r="AV868" s="63"/>
      <c r="AW868" s="63"/>
      <c r="AX868" s="138"/>
      <c r="AY868" s="138"/>
      <c r="AZ868" s="138"/>
      <c r="BA868" s="138"/>
      <c r="BB868" s="138"/>
      <c r="BC868" s="138"/>
      <c r="BD868" s="138"/>
      <c r="BE868" s="138"/>
      <c r="BF868" s="138"/>
      <c r="BG868" s="138"/>
      <c r="BH868" s="138"/>
      <c r="BI868" s="138"/>
      <c r="BJ868" s="138"/>
      <c r="BK868" s="138"/>
      <c r="BL868" s="138"/>
      <c r="BM868" s="7"/>
      <c r="BN868" s="26"/>
    </row>
    <row r="869" spans="1:66" ht="20.100000000000001" customHeight="1" x14ac:dyDescent="0.25">
      <c r="A869" s="39"/>
      <c r="B869" s="138"/>
      <c r="C869" s="138"/>
      <c r="D869" s="63"/>
      <c r="E869" s="63"/>
      <c r="F869" s="63"/>
      <c r="G869" s="64" t="s">
        <v>143</v>
      </c>
      <c r="H869" s="74"/>
      <c r="I869" s="64" t="s">
        <v>55</v>
      </c>
      <c r="J869" s="64" t="s">
        <v>1032</v>
      </c>
      <c r="K869" s="64" t="s">
        <v>120</v>
      </c>
      <c r="L869" s="65" t="s">
        <v>388</v>
      </c>
      <c r="M869" s="63" t="s">
        <v>299</v>
      </c>
      <c r="N869" s="63" t="s">
        <v>320</v>
      </c>
      <c r="O869" s="65" t="s">
        <v>321</v>
      </c>
      <c r="P869" s="126" t="s">
        <v>13</v>
      </c>
      <c r="Q869" s="121">
        <v>8.3400000000000002E-2</v>
      </c>
      <c r="R869" s="121">
        <v>8.3400000000000002E-2</v>
      </c>
      <c r="S869" s="121">
        <v>8.3400000000000002E-2</v>
      </c>
      <c r="T869" s="121"/>
      <c r="U869" s="121"/>
      <c r="V869" s="121"/>
      <c r="W869" s="121"/>
      <c r="X869" s="121"/>
      <c r="Y869" s="121"/>
      <c r="Z869" s="121"/>
      <c r="AA869" s="121"/>
      <c r="AB869" s="121"/>
      <c r="AC869" s="295">
        <f>SUM(Q869:AB869)</f>
        <v>0.25019999999999998</v>
      </c>
      <c r="AD869" s="421"/>
      <c r="AE869" s="421"/>
      <c r="AF869" s="421"/>
      <c r="AG869" s="421"/>
      <c r="AH869" s="421"/>
      <c r="AI869" s="421"/>
      <c r="AJ869" s="421"/>
      <c r="AK869" s="421"/>
      <c r="AL869" s="421"/>
      <c r="AM869" s="421"/>
      <c r="AN869" s="421"/>
      <c r="AO869" s="421"/>
      <c r="AP869" s="63" t="s">
        <v>962</v>
      </c>
      <c r="AQ869" s="63" t="s">
        <v>1174</v>
      </c>
      <c r="AR869" s="63" t="s">
        <v>964</v>
      </c>
      <c r="AS869" s="63" t="s">
        <v>1173</v>
      </c>
      <c r="AT869" s="63" t="s">
        <v>965</v>
      </c>
      <c r="AU869" s="63" t="s">
        <v>963</v>
      </c>
      <c r="AV869" s="63"/>
      <c r="AW869" s="63"/>
      <c r="AX869" s="138"/>
      <c r="AY869" s="138"/>
      <c r="AZ869" s="138"/>
      <c r="BA869" s="138"/>
      <c r="BB869" s="138"/>
      <c r="BC869" s="138"/>
      <c r="BD869" s="138"/>
      <c r="BE869" s="138"/>
      <c r="BF869" s="138"/>
      <c r="BG869" s="138"/>
      <c r="BH869" s="138"/>
      <c r="BI869" s="138"/>
      <c r="BJ869" s="138"/>
      <c r="BK869" s="138"/>
      <c r="BL869" s="138"/>
      <c r="BM869" s="7"/>
      <c r="BN869" s="26"/>
    </row>
    <row r="870" spans="1:66" ht="20.100000000000001" customHeight="1" x14ac:dyDescent="0.25">
      <c r="A870" s="39"/>
      <c r="B870" s="138"/>
      <c r="C870" s="138"/>
      <c r="D870" s="63"/>
      <c r="E870" s="63"/>
      <c r="F870" s="63"/>
      <c r="G870" s="64" t="s">
        <v>143</v>
      </c>
      <c r="H870" s="74"/>
      <c r="I870" s="64" t="s">
        <v>55</v>
      </c>
      <c r="J870" s="64" t="s">
        <v>1032</v>
      </c>
      <c r="K870" s="64" t="s">
        <v>120</v>
      </c>
      <c r="L870" s="65" t="s">
        <v>388</v>
      </c>
      <c r="M870" s="63" t="s">
        <v>299</v>
      </c>
      <c r="N870" s="63" t="s">
        <v>320</v>
      </c>
      <c r="O870" s="65" t="s">
        <v>321</v>
      </c>
      <c r="P870" s="126" t="s">
        <v>14</v>
      </c>
      <c r="Q870" s="278">
        <v>1</v>
      </c>
      <c r="R870" s="278">
        <v>0.99880095923261392</v>
      </c>
      <c r="S870" s="278">
        <v>1</v>
      </c>
      <c r="T870" s="278">
        <v>0</v>
      </c>
      <c r="U870" s="278">
        <v>0</v>
      </c>
      <c r="V870" s="278">
        <v>0</v>
      </c>
      <c r="W870" s="278">
        <v>0</v>
      </c>
      <c r="X870" s="278">
        <v>0</v>
      </c>
      <c r="Y870" s="278">
        <v>0</v>
      </c>
      <c r="Z870" s="278">
        <v>0</v>
      </c>
      <c r="AA870" s="278">
        <v>0</v>
      </c>
      <c r="AB870" s="278">
        <v>0</v>
      </c>
      <c r="AC870" s="278">
        <f>+AC869/AC868</f>
        <v>0.24999999999999994</v>
      </c>
      <c r="AD870" s="421"/>
      <c r="AE870" s="421"/>
      <c r="AF870" s="421"/>
      <c r="AG870" s="421"/>
      <c r="AH870" s="421"/>
      <c r="AI870" s="421"/>
      <c r="AJ870" s="421"/>
      <c r="AK870" s="421"/>
      <c r="AL870" s="421"/>
      <c r="AM870" s="421"/>
      <c r="AN870" s="421"/>
      <c r="AO870" s="421"/>
      <c r="AP870" s="63"/>
      <c r="AQ870" s="63"/>
      <c r="AR870" s="63"/>
      <c r="AS870" s="63"/>
      <c r="AT870" s="63"/>
      <c r="AU870" s="63"/>
      <c r="AV870" s="63"/>
      <c r="AW870" s="63"/>
      <c r="AX870" s="138"/>
      <c r="AY870" s="138"/>
      <c r="AZ870" s="138"/>
      <c r="BA870" s="138"/>
      <c r="BB870" s="138"/>
      <c r="BC870" s="138"/>
      <c r="BD870" s="138"/>
      <c r="BE870" s="138"/>
      <c r="BF870" s="138"/>
      <c r="BG870" s="138"/>
      <c r="BH870" s="138"/>
      <c r="BI870" s="138"/>
      <c r="BJ870" s="138"/>
      <c r="BK870" s="138"/>
      <c r="BL870" s="138"/>
      <c r="BM870" s="7"/>
      <c r="BN870" s="26"/>
    </row>
    <row r="871" spans="1:66" ht="20.100000000000001" customHeight="1" x14ac:dyDescent="0.25">
      <c r="A871" s="39"/>
      <c r="B871" s="138"/>
      <c r="C871" s="138"/>
      <c r="D871" s="63">
        <f>+D868+1</f>
        <v>288</v>
      </c>
      <c r="E871" s="63">
        <v>133</v>
      </c>
      <c r="F871" s="63">
        <v>4</v>
      </c>
      <c r="G871" s="64" t="s">
        <v>990</v>
      </c>
      <c r="H871" s="74">
        <v>1</v>
      </c>
      <c r="I871" s="64" t="s">
        <v>55</v>
      </c>
      <c r="J871" s="64" t="s">
        <v>1032</v>
      </c>
      <c r="K871" s="64" t="s">
        <v>120</v>
      </c>
      <c r="L871" s="65" t="s">
        <v>389</v>
      </c>
      <c r="M871" s="63" t="s">
        <v>299</v>
      </c>
      <c r="N871" s="63" t="s">
        <v>320</v>
      </c>
      <c r="O871" s="65" t="s">
        <v>321</v>
      </c>
      <c r="P871" s="126" t="s">
        <v>12</v>
      </c>
      <c r="Q871" s="121">
        <v>0</v>
      </c>
      <c r="R871" s="121">
        <v>0.25</v>
      </c>
      <c r="S871" s="121">
        <v>0.25</v>
      </c>
      <c r="T871" s="121">
        <v>0</v>
      </c>
      <c r="U871" s="121">
        <v>0</v>
      </c>
      <c r="V871" s="121">
        <v>0</v>
      </c>
      <c r="W871" s="121">
        <v>0.25</v>
      </c>
      <c r="X871" s="121">
        <v>0</v>
      </c>
      <c r="Y871" s="121">
        <v>0</v>
      </c>
      <c r="Z871" s="121">
        <v>0</v>
      </c>
      <c r="AA871" s="121">
        <v>0.25</v>
      </c>
      <c r="AB871" s="121">
        <v>0</v>
      </c>
      <c r="AC871" s="295">
        <f>SUM(Q871:AB871)</f>
        <v>1</v>
      </c>
      <c r="AD871" s="421"/>
      <c r="AE871" s="421"/>
      <c r="AF871" s="421"/>
      <c r="AG871" s="421"/>
      <c r="AH871" s="421"/>
      <c r="AI871" s="421"/>
      <c r="AJ871" s="421"/>
      <c r="AK871" s="421"/>
      <c r="AL871" s="421"/>
      <c r="AM871" s="421"/>
      <c r="AN871" s="421"/>
      <c r="AO871" s="421"/>
      <c r="AP871" s="127"/>
      <c r="AQ871" s="127"/>
      <c r="AR871" s="127"/>
      <c r="AS871" s="127"/>
      <c r="AT871" s="280"/>
      <c r="AU871" s="280"/>
      <c r="AV871" s="63"/>
      <c r="AW871" s="63"/>
      <c r="AX871" s="138"/>
      <c r="AY871" s="138"/>
      <c r="AZ871" s="138"/>
      <c r="BA871" s="138"/>
      <c r="BB871" s="138"/>
      <c r="BC871" s="138"/>
      <c r="BD871" s="138"/>
      <c r="BE871" s="138"/>
      <c r="BF871" s="138"/>
      <c r="BG871" s="138"/>
      <c r="BH871" s="138"/>
      <c r="BI871" s="138"/>
      <c r="BJ871" s="138"/>
      <c r="BK871" s="138"/>
      <c r="BL871" s="138"/>
      <c r="BM871" s="7"/>
      <c r="BN871" s="26"/>
    </row>
    <row r="872" spans="1:66" ht="20.100000000000001" customHeight="1" x14ac:dyDescent="0.25">
      <c r="A872" s="39"/>
      <c r="B872" s="138"/>
      <c r="C872" s="138"/>
      <c r="D872" s="63"/>
      <c r="E872" s="63"/>
      <c r="F872" s="63"/>
      <c r="G872" s="64" t="s">
        <v>305</v>
      </c>
      <c r="H872" s="74"/>
      <c r="I872" s="64" t="s">
        <v>55</v>
      </c>
      <c r="J872" s="64" t="s">
        <v>1032</v>
      </c>
      <c r="K872" s="64" t="s">
        <v>120</v>
      </c>
      <c r="L872" s="65" t="s">
        <v>389</v>
      </c>
      <c r="M872" s="63" t="s">
        <v>299</v>
      </c>
      <c r="N872" s="63" t="s">
        <v>320</v>
      </c>
      <c r="O872" s="65" t="s">
        <v>321</v>
      </c>
      <c r="P872" s="126" t="s">
        <v>13</v>
      </c>
      <c r="Q872" s="121">
        <v>0</v>
      </c>
      <c r="R872" s="121">
        <v>0.25</v>
      </c>
      <c r="S872" s="121">
        <v>0.25</v>
      </c>
      <c r="T872" s="121"/>
      <c r="U872" s="121"/>
      <c r="V872" s="121"/>
      <c r="W872" s="121"/>
      <c r="X872" s="121"/>
      <c r="Y872" s="121"/>
      <c r="Z872" s="121"/>
      <c r="AA872" s="121"/>
      <c r="AB872" s="121"/>
      <c r="AC872" s="295">
        <f>SUM(Q872:AB872)</f>
        <v>0.5</v>
      </c>
      <c r="AD872" s="421"/>
      <c r="AE872" s="421"/>
      <c r="AF872" s="421"/>
      <c r="AG872" s="421"/>
      <c r="AH872" s="421"/>
      <c r="AI872" s="421"/>
      <c r="AJ872" s="421"/>
      <c r="AK872" s="421"/>
      <c r="AL872" s="421"/>
      <c r="AM872" s="421"/>
      <c r="AN872" s="421"/>
      <c r="AO872" s="421"/>
      <c r="AP872" s="127" t="s">
        <v>966</v>
      </c>
      <c r="AQ872" s="127" t="s">
        <v>967</v>
      </c>
      <c r="AR872" s="127"/>
      <c r="AS872" s="127"/>
      <c r="AT872" s="127" t="s">
        <v>968</v>
      </c>
      <c r="AU872" s="127" t="s">
        <v>969</v>
      </c>
      <c r="AV872" s="63"/>
      <c r="AW872" s="63"/>
      <c r="AX872" s="138"/>
      <c r="AY872" s="138"/>
      <c r="AZ872" s="138"/>
      <c r="BA872" s="138"/>
      <c r="BB872" s="138"/>
      <c r="BC872" s="138"/>
      <c r="BD872" s="138"/>
      <c r="BE872" s="138"/>
      <c r="BF872" s="138"/>
      <c r="BG872" s="138"/>
      <c r="BH872" s="138"/>
      <c r="BI872" s="138"/>
      <c r="BJ872" s="138"/>
      <c r="BK872" s="138"/>
      <c r="BL872" s="138"/>
      <c r="BM872" s="7"/>
      <c r="BN872" s="26"/>
    </row>
    <row r="873" spans="1:66" ht="20.100000000000001" customHeight="1" x14ac:dyDescent="0.25">
      <c r="A873" s="39"/>
      <c r="B873" s="138"/>
      <c r="C873" s="138"/>
      <c r="D873" s="63"/>
      <c r="E873" s="63"/>
      <c r="F873" s="63"/>
      <c r="G873" s="64" t="s">
        <v>305</v>
      </c>
      <c r="H873" s="74"/>
      <c r="I873" s="64" t="s">
        <v>55</v>
      </c>
      <c r="J873" s="64" t="s">
        <v>1032</v>
      </c>
      <c r="K873" s="64" t="s">
        <v>120</v>
      </c>
      <c r="L873" s="65" t="s">
        <v>389</v>
      </c>
      <c r="M873" s="63" t="s">
        <v>299</v>
      </c>
      <c r="N873" s="63" t="s">
        <v>320</v>
      </c>
      <c r="O873" s="65" t="s">
        <v>321</v>
      </c>
      <c r="P873" s="126" t="s">
        <v>14</v>
      </c>
      <c r="Q873" s="278">
        <v>0</v>
      </c>
      <c r="R873" s="278">
        <v>1</v>
      </c>
      <c r="S873" s="278">
        <v>1</v>
      </c>
      <c r="T873" s="278" t="e">
        <v>#DIV/0!</v>
      </c>
      <c r="U873" s="278" t="e">
        <v>#DIV/0!</v>
      </c>
      <c r="V873" s="278" t="e">
        <v>#DIV/0!</v>
      </c>
      <c r="W873" s="278">
        <v>0</v>
      </c>
      <c r="X873" s="278" t="e">
        <v>#DIV/0!</v>
      </c>
      <c r="Y873" s="278" t="e">
        <v>#DIV/0!</v>
      </c>
      <c r="Z873" s="278" t="e">
        <v>#DIV/0!</v>
      </c>
      <c r="AA873" s="278">
        <v>0</v>
      </c>
      <c r="AB873" s="278" t="e">
        <v>#DIV/0!</v>
      </c>
      <c r="AC873" s="278">
        <f>+AC872/AC871</f>
        <v>0.5</v>
      </c>
      <c r="AD873" s="421"/>
      <c r="AE873" s="421"/>
      <c r="AF873" s="421"/>
      <c r="AG873" s="421"/>
      <c r="AH873" s="421"/>
      <c r="AI873" s="421"/>
      <c r="AJ873" s="421"/>
      <c r="AK873" s="421"/>
      <c r="AL873" s="421"/>
      <c r="AM873" s="421"/>
      <c r="AN873" s="421"/>
      <c r="AO873" s="421"/>
      <c r="AP873" s="127"/>
      <c r="AQ873" s="127"/>
      <c r="AR873" s="127"/>
      <c r="AS873" s="127"/>
      <c r="AT873" s="127"/>
      <c r="AU873" s="127"/>
      <c r="AV873" s="63"/>
      <c r="AW873" s="63"/>
      <c r="AX873" s="138"/>
      <c r="AY873" s="138"/>
      <c r="AZ873" s="138"/>
      <c r="BA873" s="138"/>
      <c r="BB873" s="138"/>
      <c r="BC873" s="138"/>
      <c r="BD873" s="138"/>
      <c r="BE873" s="138"/>
      <c r="BF873" s="138"/>
      <c r="BG873" s="138"/>
      <c r="BH873" s="138"/>
      <c r="BI873" s="138"/>
      <c r="BJ873" s="138"/>
      <c r="BK873" s="138"/>
      <c r="BL873" s="138"/>
      <c r="BM873" s="7"/>
      <c r="BN873" s="26"/>
    </row>
    <row r="874" spans="1:66" ht="20.100000000000001" customHeight="1" x14ac:dyDescent="0.25">
      <c r="A874" s="39"/>
      <c r="B874" s="138"/>
      <c r="C874" s="138"/>
      <c r="D874" s="63">
        <f>+D871+1</f>
        <v>289</v>
      </c>
      <c r="E874" s="63">
        <v>134</v>
      </c>
      <c r="F874" s="63">
        <v>5</v>
      </c>
      <c r="G874" s="64" t="s">
        <v>144</v>
      </c>
      <c r="H874" s="74">
        <v>1</v>
      </c>
      <c r="I874" s="64" t="s">
        <v>55</v>
      </c>
      <c r="J874" s="64" t="s">
        <v>1032</v>
      </c>
      <c r="K874" s="64" t="s">
        <v>120</v>
      </c>
      <c r="L874" s="65" t="s">
        <v>390</v>
      </c>
      <c r="M874" s="63" t="s">
        <v>299</v>
      </c>
      <c r="N874" s="63" t="s">
        <v>320</v>
      </c>
      <c r="O874" s="65" t="s">
        <v>321</v>
      </c>
      <c r="P874" s="126" t="s">
        <v>12</v>
      </c>
      <c r="Q874" s="121">
        <v>8.3400000000000002E-2</v>
      </c>
      <c r="R874" s="121">
        <v>8.3400000000000002E-2</v>
      </c>
      <c r="S874" s="121">
        <v>8.3400000000000002E-2</v>
      </c>
      <c r="T874" s="121">
        <v>8.3400000000000002E-2</v>
      </c>
      <c r="U874" s="121">
        <v>8.3400000000000002E-2</v>
      </c>
      <c r="V874" s="121">
        <v>8.3400000000000002E-2</v>
      </c>
      <c r="W874" s="121">
        <v>8.3400000000000002E-2</v>
      </c>
      <c r="X874" s="121">
        <v>8.3400000000000002E-2</v>
      </c>
      <c r="Y874" s="121">
        <v>8.3400000000000002E-2</v>
      </c>
      <c r="Z874" s="121">
        <v>8.3400000000000002E-2</v>
      </c>
      <c r="AA874" s="121">
        <v>8.3400000000000002E-2</v>
      </c>
      <c r="AB874" s="121">
        <v>8.3400000000000002E-2</v>
      </c>
      <c r="AC874" s="295">
        <f>SUM(Q874:AB874)</f>
        <v>1.0008000000000001</v>
      </c>
      <c r="AD874" s="421"/>
      <c r="AE874" s="421"/>
      <c r="AF874" s="421"/>
      <c r="AG874" s="421"/>
      <c r="AH874" s="421"/>
      <c r="AI874" s="421"/>
      <c r="AJ874" s="421"/>
      <c r="AK874" s="421"/>
      <c r="AL874" s="421"/>
      <c r="AM874" s="421"/>
      <c r="AN874" s="421"/>
      <c r="AO874" s="421"/>
      <c r="AP874" s="127"/>
      <c r="AQ874" s="127"/>
      <c r="AR874" s="127"/>
      <c r="AS874" s="127"/>
      <c r="AT874" s="280"/>
      <c r="AU874" s="280"/>
      <c r="AV874" s="63"/>
      <c r="AW874" s="63"/>
      <c r="AX874" s="138"/>
      <c r="AY874" s="138"/>
      <c r="AZ874" s="138"/>
      <c r="BA874" s="138"/>
      <c r="BB874" s="138"/>
      <c r="BC874" s="138"/>
      <c r="BD874" s="138"/>
      <c r="BE874" s="138"/>
      <c r="BF874" s="138"/>
      <c r="BG874" s="138"/>
      <c r="BH874" s="138"/>
      <c r="BI874" s="138"/>
      <c r="BJ874" s="138"/>
      <c r="BK874" s="138"/>
      <c r="BL874" s="138"/>
      <c r="BM874" s="7"/>
      <c r="BN874" s="26"/>
    </row>
    <row r="875" spans="1:66" ht="20.100000000000001" customHeight="1" x14ac:dyDescent="0.25">
      <c r="A875" s="39"/>
      <c r="B875" s="138"/>
      <c r="C875" s="138"/>
      <c r="D875" s="63"/>
      <c r="E875" s="63"/>
      <c r="F875" s="63"/>
      <c r="G875" s="64" t="s">
        <v>144</v>
      </c>
      <c r="H875" s="74"/>
      <c r="I875" s="64" t="s">
        <v>55</v>
      </c>
      <c r="J875" s="64" t="s">
        <v>1032</v>
      </c>
      <c r="K875" s="64" t="s">
        <v>120</v>
      </c>
      <c r="L875" s="65" t="s">
        <v>390</v>
      </c>
      <c r="M875" s="63" t="s">
        <v>299</v>
      </c>
      <c r="N875" s="63" t="s">
        <v>320</v>
      </c>
      <c r="O875" s="65" t="s">
        <v>321</v>
      </c>
      <c r="P875" s="126" t="s">
        <v>13</v>
      </c>
      <c r="Q875" s="121">
        <v>8.3400000000000002E-2</v>
      </c>
      <c r="R875" s="121">
        <v>8.3400000000000002E-2</v>
      </c>
      <c r="S875" s="121">
        <v>8.3400000000000002E-2</v>
      </c>
      <c r="T875" s="121"/>
      <c r="U875" s="121"/>
      <c r="V875" s="121"/>
      <c r="W875" s="121"/>
      <c r="X875" s="121"/>
      <c r="Y875" s="121"/>
      <c r="Z875" s="121"/>
      <c r="AA875" s="121"/>
      <c r="AB875" s="121"/>
      <c r="AC875" s="295">
        <f>SUM(Q875:AB875)</f>
        <v>0.25019999999999998</v>
      </c>
      <c r="AD875" s="421"/>
      <c r="AE875" s="421"/>
      <c r="AF875" s="421"/>
      <c r="AG875" s="421"/>
      <c r="AH875" s="421"/>
      <c r="AI875" s="421"/>
      <c r="AJ875" s="421"/>
      <c r="AK875" s="421"/>
      <c r="AL875" s="421"/>
      <c r="AM875" s="421"/>
      <c r="AN875" s="421"/>
      <c r="AO875" s="421"/>
      <c r="AP875" s="127" t="s">
        <v>970</v>
      </c>
      <c r="AQ875" s="127" t="s">
        <v>971</v>
      </c>
      <c r="AR875" s="127" t="s">
        <v>972</v>
      </c>
      <c r="AS875" s="127" t="s">
        <v>973</v>
      </c>
      <c r="AT875" s="127" t="s">
        <v>974</v>
      </c>
      <c r="AU875" s="127" t="s">
        <v>975</v>
      </c>
      <c r="AV875" s="63"/>
      <c r="AW875" s="63"/>
      <c r="AX875" s="138"/>
      <c r="AY875" s="138"/>
      <c r="AZ875" s="138"/>
      <c r="BA875" s="138"/>
      <c r="BB875" s="138"/>
      <c r="BC875" s="138"/>
      <c r="BD875" s="138"/>
      <c r="BE875" s="138"/>
      <c r="BF875" s="138"/>
      <c r="BG875" s="138"/>
      <c r="BH875" s="138"/>
      <c r="BI875" s="138"/>
      <c r="BJ875" s="138"/>
      <c r="BK875" s="138"/>
      <c r="BL875" s="138"/>
      <c r="BM875" s="7"/>
      <c r="BN875" s="26"/>
    </row>
    <row r="876" spans="1:66" ht="20.100000000000001" customHeight="1" x14ac:dyDescent="0.25">
      <c r="A876" s="39"/>
      <c r="B876" s="138"/>
      <c r="C876" s="138"/>
      <c r="D876" s="63"/>
      <c r="E876" s="63"/>
      <c r="F876" s="63"/>
      <c r="G876" s="64" t="s">
        <v>144</v>
      </c>
      <c r="H876" s="74"/>
      <c r="I876" s="64" t="s">
        <v>55</v>
      </c>
      <c r="J876" s="64" t="s">
        <v>1032</v>
      </c>
      <c r="K876" s="64" t="s">
        <v>120</v>
      </c>
      <c r="L876" s="65" t="s">
        <v>390</v>
      </c>
      <c r="M876" s="63" t="s">
        <v>299</v>
      </c>
      <c r="N876" s="63" t="s">
        <v>320</v>
      </c>
      <c r="O876" s="65" t="s">
        <v>321</v>
      </c>
      <c r="P876" s="126" t="s">
        <v>14</v>
      </c>
      <c r="Q876" s="278">
        <v>1</v>
      </c>
      <c r="R876" s="278">
        <v>1</v>
      </c>
      <c r="S876" s="278">
        <v>1</v>
      </c>
      <c r="T876" s="278">
        <v>0</v>
      </c>
      <c r="U876" s="278">
        <v>0</v>
      </c>
      <c r="V876" s="278">
        <v>0</v>
      </c>
      <c r="W876" s="278">
        <v>0</v>
      </c>
      <c r="X876" s="278">
        <v>0</v>
      </c>
      <c r="Y876" s="278">
        <v>0</v>
      </c>
      <c r="Z876" s="278">
        <v>0</v>
      </c>
      <c r="AA876" s="278">
        <v>0</v>
      </c>
      <c r="AB876" s="278">
        <v>0</v>
      </c>
      <c r="AC876" s="278">
        <f>+AC875/AC874</f>
        <v>0.24999999999999994</v>
      </c>
      <c r="AD876" s="421"/>
      <c r="AE876" s="421"/>
      <c r="AF876" s="421"/>
      <c r="AG876" s="421"/>
      <c r="AH876" s="421"/>
      <c r="AI876" s="421"/>
      <c r="AJ876" s="421"/>
      <c r="AK876" s="421"/>
      <c r="AL876" s="421"/>
      <c r="AM876" s="421"/>
      <c r="AN876" s="421"/>
      <c r="AO876" s="421"/>
      <c r="AP876" s="127"/>
      <c r="AQ876" s="127"/>
      <c r="AR876" s="127"/>
      <c r="AS876" s="127"/>
      <c r="AT876" s="127"/>
      <c r="AU876" s="127"/>
      <c r="AV876" s="63"/>
      <c r="AW876" s="63"/>
      <c r="AX876" s="138"/>
      <c r="AY876" s="138"/>
      <c r="AZ876" s="138"/>
      <c r="BA876" s="138"/>
      <c r="BB876" s="138"/>
      <c r="BC876" s="138"/>
      <c r="BD876" s="138"/>
      <c r="BE876" s="138"/>
      <c r="BF876" s="138"/>
      <c r="BG876" s="138"/>
      <c r="BH876" s="138"/>
      <c r="BI876" s="138"/>
      <c r="BJ876" s="138"/>
      <c r="BK876" s="138"/>
      <c r="BL876" s="138"/>
      <c r="BM876" s="7"/>
      <c r="BN876" s="26"/>
    </row>
    <row r="877" spans="1:66" ht="20.100000000000001" customHeight="1" x14ac:dyDescent="0.25">
      <c r="A877" s="39"/>
      <c r="B877" s="138"/>
      <c r="C877" s="138"/>
      <c r="D877" s="63">
        <f>+D874+1</f>
        <v>290</v>
      </c>
      <c r="E877" s="63">
        <v>88</v>
      </c>
      <c r="F877" s="63">
        <v>6</v>
      </c>
      <c r="G877" s="65" t="s">
        <v>231</v>
      </c>
      <c r="H877" s="74">
        <v>1</v>
      </c>
      <c r="I877" s="64" t="s">
        <v>53</v>
      </c>
      <c r="J877" s="64" t="s">
        <v>111</v>
      </c>
      <c r="K877" s="142" t="s">
        <v>133</v>
      </c>
      <c r="L877" s="65" t="s">
        <v>1034</v>
      </c>
      <c r="M877" s="63" t="s">
        <v>299</v>
      </c>
      <c r="N877" s="63" t="s">
        <v>320</v>
      </c>
      <c r="O877" s="63" t="s">
        <v>367</v>
      </c>
      <c r="P877" s="126" t="s">
        <v>12</v>
      </c>
      <c r="Q877" s="121">
        <v>0.5</v>
      </c>
      <c r="R877" s="121">
        <v>0</v>
      </c>
      <c r="S877" s="121">
        <v>0</v>
      </c>
      <c r="T877" s="121"/>
      <c r="U877" s="121">
        <v>0.25</v>
      </c>
      <c r="V877" s="121"/>
      <c r="W877" s="121"/>
      <c r="X877" s="121"/>
      <c r="Y877" s="121">
        <v>0.25</v>
      </c>
      <c r="Z877" s="121"/>
      <c r="AA877" s="121"/>
      <c r="AB877" s="121"/>
      <c r="AC877" s="295">
        <f>SUM(Q877:AB877)</f>
        <v>1</v>
      </c>
      <c r="AD877" s="421"/>
      <c r="AE877" s="421"/>
      <c r="AF877" s="421"/>
      <c r="AG877" s="421"/>
      <c r="AH877" s="421"/>
      <c r="AI877" s="421"/>
      <c r="AJ877" s="421"/>
      <c r="AK877" s="421"/>
      <c r="AL877" s="421"/>
      <c r="AM877" s="421"/>
      <c r="AN877" s="421"/>
      <c r="AO877" s="421"/>
      <c r="AP877" s="63"/>
      <c r="AQ877" s="63"/>
      <c r="AR877" s="63"/>
      <c r="AS877" s="63"/>
      <c r="AT877" s="63"/>
      <c r="AU877" s="63"/>
      <c r="AV877" s="63"/>
      <c r="AW877" s="63"/>
      <c r="AX877" s="138"/>
      <c r="AY877" s="138"/>
      <c r="AZ877" s="138"/>
      <c r="BA877" s="138"/>
      <c r="BB877" s="138"/>
      <c r="BC877" s="138"/>
      <c r="BD877" s="138"/>
      <c r="BE877" s="138"/>
      <c r="BF877" s="138"/>
      <c r="BG877" s="138"/>
      <c r="BH877" s="138"/>
      <c r="BI877" s="138"/>
      <c r="BJ877" s="138"/>
      <c r="BK877" s="138"/>
      <c r="BL877" s="138"/>
      <c r="BM877" s="7"/>
      <c r="BN877" s="26"/>
    </row>
    <row r="878" spans="1:66" ht="20.100000000000001" customHeight="1" x14ac:dyDescent="0.25">
      <c r="A878" s="39"/>
      <c r="B878" s="138"/>
      <c r="C878" s="138"/>
      <c r="D878" s="63"/>
      <c r="E878" s="63"/>
      <c r="F878" s="63"/>
      <c r="G878" s="65" t="s">
        <v>231</v>
      </c>
      <c r="H878" s="74"/>
      <c r="I878" s="64" t="s">
        <v>53</v>
      </c>
      <c r="J878" s="64" t="s">
        <v>111</v>
      </c>
      <c r="K878" s="64" t="s">
        <v>133</v>
      </c>
      <c r="L878" s="65" t="s">
        <v>1034</v>
      </c>
      <c r="M878" s="63" t="s">
        <v>299</v>
      </c>
      <c r="N878" s="63" t="s">
        <v>320</v>
      </c>
      <c r="O878" s="63" t="s">
        <v>367</v>
      </c>
      <c r="P878" s="126" t="s">
        <v>13</v>
      </c>
      <c r="Q878" s="121">
        <v>0.5</v>
      </c>
      <c r="R878" s="121">
        <v>0</v>
      </c>
      <c r="S878" s="121">
        <v>0</v>
      </c>
      <c r="T878" s="121"/>
      <c r="U878" s="121"/>
      <c r="V878" s="121"/>
      <c r="W878" s="121"/>
      <c r="X878" s="121"/>
      <c r="Y878" s="121"/>
      <c r="Z878" s="121"/>
      <c r="AA878" s="121"/>
      <c r="AB878" s="121"/>
      <c r="AC878" s="295">
        <f>SUM(Q878:AB878)</f>
        <v>0.5</v>
      </c>
      <c r="AD878" s="421"/>
      <c r="AE878" s="421"/>
      <c r="AF878" s="421"/>
      <c r="AG878" s="421"/>
      <c r="AH878" s="421"/>
      <c r="AI878" s="421"/>
      <c r="AJ878" s="421"/>
      <c r="AK878" s="421"/>
      <c r="AL878" s="421"/>
      <c r="AM878" s="421"/>
      <c r="AN878" s="421"/>
      <c r="AO878" s="421"/>
      <c r="AP878" s="63" t="s">
        <v>976</v>
      </c>
      <c r="AQ878" s="63" t="s">
        <v>977</v>
      </c>
      <c r="AR878" s="63"/>
      <c r="AS878" s="63"/>
      <c r="AT878" s="63"/>
      <c r="AU878" s="63"/>
      <c r="AV878" s="63"/>
      <c r="AW878" s="63"/>
      <c r="AX878" s="138"/>
      <c r="AY878" s="138"/>
      <c r="AZ878" s="138"/>
      <c r="BA878" s="138"/>
      <c r="BB878" s="138"/>
      <c r="BC878" s="138"/>
      <c r="BD878" s="138"/>
      <c r="BE878" s="138"/>
      <c r="BF878" s="138"/>
      <c r="BG878" s="138"/>
      <c r="BH878" s="138"/>
      <c r="BI878" s="138"/>
      <c r="BJ878" s="138"/>
      <c r="BK878" s="138"/>
      <c r="BL878" s="138"/>
      <c r="BM878" s="7"/>
      <c r="BN878" s="26"/>
    </row>
    <row r="879" spans="1:66" ht="20.100000000000001" customHeight="1" x14ac:dyDescent="0.25">
      <c r="A879" s="39"/>
      <c r="B879" s="138"/>
      <c r="C879" s="138"/>
      <c r="D879" s="63"/>
      <c r="E879" s="63"/>
      <c r="F879" s="63"/>
      <c r="G879" s="65" t="s">
        <v>231</v>
      </c>
      <c r="H879" s="74"/>
      <c r="I879" s="64" t="s">
        <v>53</v>
      </c>
      <c r="J879" s="64" t="s">
        <v>111</v>
      </c>
      <c r="K879" s="64" t="s">
        <v>133</v>
      </c>
      <c r="L879" s="65" t="s">
        <v>1034</v>
      </c>
      <c r="M879" s="63" t="s">
        <v>299</v>
      </c>
      <c r="N879" s="63" t="s">
        <v>320</v>
      </c>
      <c r="O879" s="63" t="s">
        <v>367</v>
      </c>
      <c r="P879" s="126" t="s">
        <v>14</v>
      </c>
      <c r="Q879" s="278">
        <v>1</v>
      </c>
      <c r="R879" s="278">
        <v>0</v>
      </c>
      <c r="S879" s="278">
        <v>0</v>
      </c>
      <c r="T879" s="278" t="e">
        <v>#DIV/0!</v>
      </c>
      <c r="U879" s="278">
        <v>0</v>
      </c>
      <c r="V879" s="278" t="e">
        <v>#DIV/0!</v>
      </c>
      <c r="W879" s="278" t="e">
        <v>#DIV/0!</v>
      </c>
      <c r="X879" s="278" t="e">
        <v>#DIV/0!</v>
      </c>
      <c r="Y879" s="278">
        <v>0</v>
      </c>
      <c r="Z879" s="278" t="e">
        <v>#DIV/0!</v>
      </c>
      <c r="AA879" s="278" t="e">
        <v>#DIV/0!</v>
      </c>
      <c r="AB879" s="278" t="e">
        <v>#DIV/0!</v>
      </c>
      <c r="AC879" s="278">
        <f>+AC878/AC877</f>
        <v>0.5</v>
      </c>
      <c r="AD879" s="421"/>
      <c r="AE879" s="421"/>
      <c r="AF879" s="421"/>
      <c r="AG879" s="421"/>
      <c r="AH879" s="421"/>
      <c r="AI879" s="421"/>
      <c r="AJ879" s="421"/>
      <c r="AK879" s="421"/>
      <c r="AL879" s="421"/>
      <c r="AM879" s="421"/>
      <c r="AN879" s="421"/>
      <c r="AO879" s="421"/>
      <c r="AP879" s="63"/>
      <c r="AQ879" s="63"/>
      <c r="AR879" s="63"/>
      <c r="AS879" s="63"/>
      <c r="AT879" s="63"/>
      <c r="AU879" s="63"/>
      <c r="AV879" s="63"/>
      <c r="AW879" s="63"/>
      <c r="AX879" s="138"/>
      <c r="AY879" s="138"/>
      <c r="AZ879" s="138"/>
      <c r="BA879" s="138"/>
      <c r="BB879" s="138"/>
      <c r="BC879" s="138"/>
      <c r="BD879" s="138"/>
      <c r="BE879" s="138"/>
      <c r="BF879" s="138"/>
      <c r="BG879" s="138"/>
      <c r="BH879" s="138"/>
      <c r="BI879" s="138"/>
      <c r="BJ879" s="138"/>
      <c r="BK879" s="138"/>
      <c r="BL879" s="138"/>
      <c r="BM879" s="7"/>
      <c r="BN879" s="26"/>
    </row>
    <row r="880" spans="1:66" ht="20.100000000000001" customHeight="1" x14ac:dyDescent="0.25">
      <c r="A880" s="39"/>
      <c r="B880" s="138"/>
      <c r="C880" s="138"/>
      <c r="D880" s="63">
        <f>+D877+1</f>
        <v>291</v>
      </c>
      <c r="E880" s="63">
        <v>89</v>
      </c>
      <c r="F880" s="63">
        <v>7</v>
      </c>
      <c r="G880" s="65" t="s">
        <v>234</v>
      </c>
      <c r="H880" s="74">
        <v>1</v>
      </c>
      <c r="I880" s="64" t="s">
        <v>53</v>
      </c>
      <c r="J880" s="64" t="s">
        <v>111</v>
      </c>
      <c r="K880" s="64" t="s">
        <v>133</v>
      </c>
      <c r="L880" s="65" t="s">
        <v>1083</v>
      </c>
      <c r="M880" s="63" t="s">
        <v>299</v>
      </c>
      <c r="N880" s="63" t="s">
        <v>320</v>
      </c>
      <c r="O880" s="63" t="s">
        <v>367</v>
      </c>
      <c r="P880" s="126" t="s">
        <v>12</v>
      </c>
      <c r="Q880" s="121">
        <v>0.5</v>
      </c>
      <c r="R880" s="121">
        <v>0</v>
      </c>
      <c r="S880" s="121">
        <v>0</v>
      </c>
      <c r="T880" s="121"/>
      <c r="U880" s="121">
        <v>0.25</v>
      </c>
      <c r="V880" s="121"/>
      <c r="W880" s="121"/>
      <c r="X880" s="121"/>
      <c r="Y880" s="121">
        <v>0.25</v>
      </c>
      <c r="Z880" s="121"/>
      <c r="AA880" s="121"/>
      <c r="AB880" s="121"/>
      <c r="AC880" s="295">
        <f>SUM(Q880:AB880)</f>
        <v>1</v>
      </c>
      <c r="AD880" s="421"/>
      <c r="AE880" s="421"/>
      <c r="AF880" s="421"/>
      <c r="AG880" s="421"/>
      <c r="AH880" s="421"/>
      <c r="AI880" s="421"/>
      <c r="AJ880" s="421"/>
      <c r="AK880" s="421"/>
      <c r="AL880" s="421"/>
      <c r="AM880" s="421"/>
      <c r="AN880" s="421"/>
      <c r="AO880" s="421"/>
      <c r="AP880" s="63"/>
      <c r="AQ880" s="63"/>
      <c r="AR880" s="63"/>
      <c r="AS880" s="63"/>
      <c r="AT880" s="63"/>
      <c r="AU880" s="63"/>
      <c r="AV880" s="63"/>
      <c r="AW880" s="63"/>
      <c r="AX880" s="138"/>
      <c r="AY880" s="138"/>
      <c r="AZ880" s="138"/>
      <c r="BA880" s="138"/>
      <c r="BB880" s="138"/>
      <c r="BC880" s="138"/>
      <c r="BD880" s="138"/>
      <c r="BE880" s="138"/>
      <c r="BF880" s="138"/>
      <c r="BG880" s="138"/>
      <c r="BH880" s="138"/>
      <c r="BI880" s="138"/>
      <c r="BJ880" s="138"/>
      <c r="BK880" s="138"/>
      <c r="BL880" s="138"/>
      <c r="BM880" s="7"/>
      <c r="BN880" s="26"/>
    </row>
    <row r="881" spans="1:66" ht="20.100000000000001" customHeight="1" x14ac:dyDescent="0.25">
      <c r="A881" s="39"/>
      <c r="B881" s="138"/>
      <c r="C881" s="138"/>
      <c r="D881" s="63"/>
      <c r="E881" s="63"/>
      <c r="F881" s="63"/>
      <c r="G881" s="65" t="s">
        <v>234</v>
      </c>
      <c r="H881" s="74"/>
      <c r="I881" s="64" t="s">
        <v>53</v>
      </c>
      <c r="J881" s="64" t="s">
        <v>111</v>
      </c>
      <c r="K881" s="64" t="s">
        <v>133</v>
      </c>
      <c r="L881" s="65" t="s">
        <v>1083</v>
      </c>
      <c r="M881" s="63" t="s">
        <v>299</v>
      </c>
      <c r="N881" s="63" t="s">
        <v>320</v>
      </c>
      <c r="O881" s="63" t="s">
        <v>367</v>
      </c>
      <c r="P881" s="126" t="s">
        <v>13</v>
      </c>
      <c r="Q881" s="121">
        <v>0.5</v>
      </c>
      <c r="R881" s="121">
        <v>0</v>
      </c>
      <c r="S881" s="121">
        <v>0</v>
      </c>
      <c r="T881" s="121"/>
      <c r="U881" s="121"/>
      <c r="V881" s="121"/>
      <c r="W881" s="121"/>
      <c r="X881" s="121"/>
      <c r="Y881" s="121"/>
      <c r="Z881" s="121"/>
      <c r="AA881" s="121"/>
      <c r="AB881" s="121"/>
      <c r="AC881" s="295">
        <f>SUM(Q881:AB881)</f>
        <v>0.5</v>
      </c>
      <c r="AD881" s="421"/>
      <c r="AE881" s="421"/>
      <c r="AF881" s="421"/>
      <c r="AG881" s="421"/>
      <c r="AH881" s="421"/>
      <c r="AI881" s="421"/>
      <c r="AJ881" s="421"/>
      <c r="AK881" s="421"/>
      <c r="AL881" s="421"/>
      <c r="AM881" s="421"/>
      <c r="AN881" s="421"/>
      <c r="AO881" s="421"/>
      <c r="AP881" s="63" t="s">
        <v>976</v>
      </c>
      <c r="AQ881" s="63" t="s">
        <v>977</v>
      </c>
      <c r="AR881" s="63"/>
      <c r="AS881" s="63"/>
      <c r="AT881" s="63"/>
      <c r="AU881" s="63"/>
      <c r="AV881" s="63"/>
      <c r="AW881" s="63"/>
      <c r="AX881" s="138"/>
      <c r="AY881" s="138"/>
      <c r="AZ881" s="138"/>
      <c r="BA881" s="138"/>
      <c r="BB881" s="138"/>
      <c r="BC881" s="138"/>
      <c r="BD881" s="138"/>
      <c r="BE881" s="138"/>
      <c r="BF881" s="138"/>
      <c r="BG881" s="138"/>
      <c r="BH881" s="138"/>
      <c r="BI881" s="138"/>
      <c r="BJ881" s="138"/>
      <c r="BK881" s="138"/>
      <c r="BL881" s="138"/>
      <c r="BM881" s="7"/>
      <c r="BN881" s="26"/>
    </row>
    <row r="882" spans="1:66" ht="20.100000000000001" customHeight="1" x14ac:dyDescent="0.2">
      <c r="A882" s="158" t="s">
        <v>34</v>
      </c>
      <c r="B882" s="145" t="s">
        <v>41</v>
      </c>
      <c r="C882" s="145" t="s">
        <v>42</v>
      </c>
      <c r="D882" s="68"/>
      <c r="E882" s="68"/>
      <c r="F882" s="66"/>
      <c r="G882" s="65" t="s">
        <v>234</v>
      </c>
      <c r="H882" s="74"/>
      <c r="I882" s="64" t="s">
        <v>53</v>
      </c>
      <c r="J882" s="64" t="s">
        <v>111</v>
      </c>
      <c r="K882" s="64" t="s">
        <v>133</v>
      </c>
      <c r="L882" s="65" t="s">
        <v>1083</v>
      </c>
      <c r="M882" s="63" t="s">
        <v>299</v>
      </c>
      <c r="N882" s="63" t="s">
        <v>320</v>
      </c>
      <c r="O882" s="63" t="s">
        <v>367</v>
      </c>
      <c r="P882" s="126" t="s">
        <v>14</v>
      </c>
      <c r="Q882" s="278">
        <v>1</v>
      </c>
      <c r="R882" s="278">
        <v>0</v>
      </c>
      <c r="S882" s="278">
        <v>0</v>
      </c>
      <c r="T882" s="278" t="e">
        <v>#DIV/0!</v>
      </c>
      <c r="U882" s="278">
        <v>0</v>
      </c>
      <c r="V882" s="278" t="e">
        <v>#DIV/0!</v>
      </c>
      <c r="W882" s="278" t="e">
        <v>#DIV/0!</v>
      </c>
      <c r="X882" s="278" t="e">
        <v>#DIV/0!</v>
      </c>
      <c r="Y882" s="278">
        <v>0</v>
      </c>
      <c r="Z882" s="278" t="e">
        <v>#DIV/0!</v>
      </c>
      <c r="AA882" s="278" t="e">
        <v>#DIV/0!</v>
      </c>
      <c r="AB882" s="278" t="e">
        <v>#DIV/0!</v>
      </c>
      <c r="AC882" s="278">
        <f>+AC881/AC880</f>
        <v>0.5</v>
      </c>
      <c r="AD882" s="421"/>
      <c r="AE882" s="421"/>
      <c r="AF882" s="421"/>
      <c r="AG882" s="421"/>
      <c r="AH882" s="421"/>
      <c r="AI882" s="421"/>
      <c r="AJ882" s="421"/>
      <c r="AK882" s="421"/>
      <c r="AL882" s="421"/>
      <c r="AM882" s="421"/>
      <c r="AN882" s="421"/>
      <c r="AO882" s="421"/>
      <c r="AP882" s="63"/>
      <c r="AQ882" s="63"/>
      <c r="AR882" s="63"/>
      <c r="AS882" s="63"/>
      <c r="AT882" s="63"/>
      <c r="AU882" s="63"/>
      <c r="AV882" s="63"/>
      <c r="AW882" s="63"/>
      <c r="AX882" s="138"/>
      <c r="AY882" s="138"/>
      <c r="AZ882" s="138"/>
      <c r="BA882" s="138"/>
      <c r="BB882" s="138"/>
      <c r="BC882" s="138"/>
      <c r="BD882" s="138"/>
      <c r="BE882" s="138"/>
      <c r="BF882" s="138"/>
      <c r="BG882" s="138"/>
      <c r="BH882" s="138"/>
      <c r="BI882" s="138"/>
      <c r="BJ882" s="138"/>
      <c r="BK882" s="138"/>
      <c r="BL882" s="138"/>
      <c r="BM882" s="7"/>
      <c r="BN882" s="26"/>
    </row>
    <row r="883" spans="1:66" ht="20.100000000000001" customHeight="1" x14ac:dyDescent="0.2">
      <c r="A883" s="158"/>
      <c r="B883" s="145"/>
      <c r="C883" s="145"/>
      <c r="D883" s="63">
        <f>+D880+1</f>
        <v>292</v>
      </c>
      <c r="E883" s="63">
        <v>90</v>
      </c>
      <c r="F883" s="66">
        <v>8</v>
      </c>
      <c r="G883" s="65" t="s">
        <v>236</v>
      </c>
      <c r="H883" s="74">
        <v>1</v>
      </c>
      <c r="I883" s="64" t="s">
        <v>53</v>
      </c>
      <c r="J883" s="64" t="s">
        <v>111</v>
      </c>
      <c r="K883" s="64" t="s">
        <v>133</v>
      </c>
      <c r="L883" s="65" t="s">
        <v>465</v>
      </c>
      <c r="M883" s="63" t="s">
        <v>299</v>
      </c>
      <c r="N883" s="63" t="s">
        <v>320</v>
      </c>
      <c r="O883" s="63" t="s">
        <v>367</v>
      </c>
      <c r="P883" s="126" t="s">
        <v>12</v>
      </c>
      <c r="Q883" s="121">
        <v>0.5</v>
      </c>
      <c r="R883" s="121">
        <v>0</v>
      </c>
      <c r="S883" s="121">
        <v>0</v>
      </c>
      <c r="T883" s="121"/>
      <c r="U883" s="121">
        <v>0.25</v>
      </c>
      <c r="V883" s="121"/>
      <c r="W883" s="121"/>
      <c r="X883" s="121"/>
      <c r="Y883" s="121">
        <v>0.25</v>
      </c>
      <c r="Z883" s="121"/>
      <c r="AA883" s="121"/>
      <c r="AB883" s="121"/>
      <c r="AC883" s="295">
        <f>SUM(Q883:AB883)</f>
        <v>1</v>
      </c>
      <c r="AD883" s="421"/>
      <c r="AE883" s="421"/>
      <c r="AF883" s="421"/>
      <c r="AG883" s="421"/>
      <c r="AH883" s="421"/>
      <c r="AI883" s="421"/>
      <c r="AJ883" s="421"/>
      <c r="AK883" s="421"/>
      <c r="AL883" s="421"/>
      <c r="AM883" s="421"/>
      <c r="AN883" s="421"/>
      <c r="AO883" s="421"/>
      <c r="AP883" s="63"/>
      <c r="AQ883" s="63"/>
      <c r="AR883" s="63"/>
      <c r="AS883" s="63"/>
      <c r="AT883" s="63"/>
      <c r="AU883" s="63"/>
      <c r="AV883" s="63"/>
      <c r="AW883" s="63"/>
      <c r="AX883" s="138"/>
      <c r="AY883" s="138"/>
      <c r="AZ883" s="138"/>
      <c r="BA883" s="138"/>
      <c r="BB883" s="138"/>
      <c r="BC883" s="138"/>
      <c r="BD883" s="138"/>
      <c r="BE883" s="138"/>
      <c r="BF883" s="138"/>
      <c r="BG883" s="138"/>
      <c r="BH883" s="138"/>
      <c r="BI883" s="138"/>
      <c r="BJ883" s="138"/>
      <c r="BK883" s="138"/>
      <c r="BL883" s="138"/>
      <c r="BM883" s="7"/>
      <c r="BN883" s="26"/>
    </row>
    <row r="884" spans="1:66" ht="20.100000000000001" customHeight="1" x14ac:dyDescent="0.2">
      <c r="A884" s="158"/>
      <c r="B884" s="145"/>
      <c r="C884" s="145"/>
      <c r="D884" s="68"/>
      <c r="E884" s="68"/>
      <c r="F884" s="66"/>
      <c r="G884" s="65" t="s">
        <v>236</v>
      </c>
      <c r="H884" s="74"/>
      <c r="I884" s="64" t="s">
        <v>53</v>
      </c>
      <c r="J884" s="64" t="s">
        <v>111</v>
      </c>
      <c r="K884" s="64" t="s">
        <v>133</v>
      </c>
      <c r="L884" s="65" t="s">
        <v>959</v>
      </c>
      <c r="M884" s="63" t="s">
        <v>299</v>
      </c>
      <c r="N884" s="63" t="s">
        <v>320</v>
      </c>
      <c r="O884" s="63" t="s">
        <v>367</v>
      </c>
      <c r="P884" s="126" t="s">
        <v>13</v>
      </c>
      <c r="Q884" s="121">
        <v>0.5</v>
      </c>
      <c r="R884" s="121">
        <v>0</v>
      </c>
      <c r="S884" s="121">
        <v>0</v>
      </c>
      <c r="T884" s="121"/>
      <c r="U884" s="121"/>
      <c r="V884" s="121"/>
      <c r="W884" s="121"/>
      <c r="X884" s="121"/>
      <c r="Y884" s="121"/>
      <c r="Z884" s="121"/>
      <c r="AA884" s="121"/>
      <c r="AB884" s="121"/>
      <c r="AC884" s="295">
        <f>SUM(Q884:AB884)</f>
        <v>0.5</v>
      </c>
      <c r="AD884" s="421"/>
      <c r="AE884" s="421"/>
      <c r="AF884" s="421"/>
      <c r="AG884" s="421"/>
      <c r="AH884" s="421"/>
      <c r="AI884" s="421"/>
      <c r="AJ884" s="421"/>
      <c r="AK884" s="421"/>
      <c r="AL884" s="421"/>
      <c r="AM884" s="421"/>
      <c r="AN884" s="421"/>
      <c r="AO884" s="421"/>
      <c r="AP884" s="63" t="s">
        <v>976</v>
      </c>
      <c r="AQ884" s="63" t="s">
        <v>977</v>
      </c>
      <c r="AR884" s="63"/>
      <c r="AS884" s="63"/>
      <c r="AT884" s="63"/>
      <c r="AU884" s="63"/>
      <c r="AV884" s="63"/>
      <c r="AW884" s="63"/>
      <c r="AX884" s="138"/>
      <c r="AY884" s="138"/>
      <c r="AZ884" s="138"/>
      <c r="BA884" s="138"/>
      <c r="BB884" s="138"/>
      <c r="BC884" s="138"/>
      <c r="BD884" s="138"/>
      <c r="BE884" s="138"/>
      <c r="BF884" s="138"/>
      <c r="BG884" s="138"/>
      <c r="BH884" s="138"/>
      <c r="BI884" s="138"/>
      <c r="BJ884" s="138"/>
      <c r="BK884" s="138"/>
      <c r="BL884" s="138"/>
      <c r="BM884" s="7"/>
      <c r="BN884" s="26"/>
    </row>
    <row r="885" spans="1:66" ht="20.100000000000001" customHeight="1" x14ac:dyDescent="0.2">
      <c r="A885" s="158"/>
      <c r="B885" s="145"/>
      <c r="C885" s="145"/>
      <c r="D885" s="68"/>
      <c r="E885" s="68"/>
      <c r="F885" s="66"/>
      <c r="G885" s="65" t="s">
        <v>236</v>
      </c>
      <c r="H885" s="74"/>
      <c r="I885" s="64" t="s">
        <v>53</v>
      </c>
      <c r="J885" s="64" t="s">
        <v>111</v>
      </c>
      <c r="K885" s="64" t="s">
        <v>133</v>
      </c>
      <c r="L885" s="65" t="s">
        <v>960</v>
      </c>
      <c r="M885" s="63" t="s">
        <v>299</v>
      </c>
      <c r="N885" s="63" t="s">
        <v>320</v>
      </c>
      <c r="O885" s="63" t="s">
        <v>367</v>
      </c>
      <c r="P885" s="126" t="s">
        <v>14</v>
      </c>
      <c r="Q885" s="278">
        <v>1</v>
      </c>
      <c r="R885" s="278">
        <v>0</v>
      </c>
      <c r="S885" s="278">
        <v>0</v>
      </c>
      <c r="T885" s="278" t="e">
        <v>#DIV/0!</v>
      </c>
      <c r="U885" s="278">
        <v>0</v>
      </c>
      <c r="V885" s="278" t="e">
        <v>#DIV/0!</v>
      </c>
      <c r="W885" s="278" t="e">
        <v>#DIV/0!</v>
      </c>
      <c r="X885" s="278" t="e">
        <v>#DIV/0!</v>
      </c>
      <c r="Y885" s="278">
        <v>0</v>
      </c>
      <c r="Z885" s="278" t="e">
        <v>#DIV/0!</v>
      </c>
      <c r="AA885" s="278" t="e">
        <v>#DIV/0!</v>
      </c>
      <c r="AB885" s="278" t="e">
        <v>#DIV/0!</v>
      </c>
      <c r="AC885" s="278">
        <f>+AC884/AC883</f>
        <v>0.5</v>
      </c>
      <c r="AD885" s="421"/>
      <c r="AE885" s="421"/>
      <c r="AF885" s="421"/>
      <c r="AG885" s="421"/>
      <c r="AH885" s="421"/>
      <c r="AI885" s="421"/>
      <c r="AJ885" s="421"/>
      <c r="AK885" s="421"/>
      <c r="AL885" s="421"/>
      <c r="AM885" s="421"/>
      <c r="AN885" s="421"/>
      <c r="AO885" s="421"/>
      <c r="AP885" s="63"/>
      <c r="AQ885" s="63"/>
      <c r="AR885" s="63"/>
      <c r="AS885" s="63"/>
      <c r="AT885" s="63"/>
      <c r="AU885" s="63"/>
      <c r="AV885" s="63"/>
      <c r="AW885" s="63"/>
      <c r="AX885" s="138"/>
      <c r="AY885" s="138"/>
      <c r="AZ885" s="138"/>
      <c r="BA885" s="138"/>
      <c r="BB885" s="138"/>
      <c r="BC885" s="138"/>
      <c r="BD885" s="138"/>
      <c r="BE885" s="138"/>
      <c r="BF885" s="138"/>
      <c r="BG885" s="138"/>
      <c r="BH885" s="138"/>
      <c r="BI885" s="138"/>
      <c r="BJ885" s="138"/>
      <c r="BK885" s="138"/>
      <c r="BL885" s="138"/>
      <c r="BM885" s="7"/>
      <c r="BN885" s="26"/>
    </row>
    <row r="886" spans="1:66" ht="20.100000000000001" customHeight="1" x14ac:dyDescent="0.2">
      <c r="A886" s="158"/>
      <c r="B886" s="145"/>
      <c r="C886" s="145"/>
      <c r="D886" s="63">
        <f>+D883+1</f>
        <v>293</v>
      </c>
      <c r="E886" s="63">
        <v>14</v>
      </c>
      <c r="F886" s="66">
        <v>9</v>
      </c>
      <c r="G886" s="62" t="s">
        <v>293</v>
      </c>
      <c r="H886" s="125">
        <v>1</v>
      </c>
      <c r="I886" s="64" t="s">
        <v>53</v>
      </c>
      <c r="J886" s="64" t="s">
        <v>111</v>
      </c>
      <c r="K886" s="64" t="s">
        <v>134</v>
      </c>
      <c r="L886" s="65" t="s">
        <v>479</v>
      </c>
      <c r="M886" s="63" t="s">
        <v>299</v>
      </c>
      <c r="N886" s="63" t="s">
        <v>320</v>
      </c>
      <c r="O886" s="63" t="s">
        <v>373</v>
      </c>
      <c r="P886" s="126" t="s">
        <v>12</v>
      </c>
      <c r="Q886" s="121">
        <v>0</v>
      </c>
      <c r="R886" s="121">
        <v>0</v>
      </c>
      <c r="S886" s="121">
        <v>0</v>
      </c>
      <c r="T886" s="121">
        <v>0</v>
      </c>
      <c r="U886" s="121">
        <v>0.5</v>
      </c>
      <c r="V886" s="121">
        <v>0</v>
      </c>
      <c r="W886" s="121">
        <v>0</v>
      </c>
      <c r="X886" s="121">
        <v>0</v>
      </c>
      <c r="Y886" s="121">
        <v>0.45</v>
      </c>
      <c r="Z886" s="121">
        <v>0</v>
      </c>
      <c r="AA886" s="121">
        <v>0</v>
      </c>
      <c r="AB886" s="121">
        <v>0.05</v>
      </c>
      <c r="AC886" s="295">
        <f>SUM(Q886:AB886)</f>
        <v>1</v>
      </c>
      <c r="AD886" s="421"/>
      <c r="AE886" s="421"/>
      <c r="AF886" s="421"/>
      <c r="AG886" s="421"/>
      <c r="AH886" s="421"/>
      <c r="AI886" s="421"/>
      <c r="AJ886" s="421"/>
      <c r="AK886" s="421"/>
      <c r="AL886" s="421"/>
      <c r="AM886" s="421"/>
      <c r="AN886" s="421"/>
      <c r="AO886" s="421"/>
      <c r="AP886" s="63"/>
      <c r="AQ886" s="63"/>
      <c r="AR886" s="63"/>
      <c r="AS886" s="63"/>
      <c r="AT886" s="63"/>
      <c r="AU886" s="63"/>
      <c r="AV886" s="63"/>
      <c r="AW886" s="63"/>
      <c r="AX886" s="138"/>
      <c r="AY886" s="138"/>
      <c r="AZ886" s="138"/>
      <c r="BA886" s="138"/>
      <c r="BB886" s="138"/>
      <c r="BC886" s="138"/>
      <c r="BD886" s="138"/>
      <c r="BE886" s="138"/>
      <c r="BF886" s="138"/>
      <c r="BG886" s="138"/>
      <c r="BH886" s="138"/>
      <c r="BI886" s="138"/>
      <c r="BJ886" s="138"/>
      <c r="BK886" s="138"/>
      <c r="BL886" s="138"/>
      <c r="BM886" s="7"/>
      <c r="BN886" s="26"/>
    </row>
    <row r="887" spans="1:66" ht="20.100000000000001" customHeight="1" x14ac:dyDescent="0.2">
      <c r="A887" s="158"/>
      <c r="B887" s="145"/>
      <c r="C887" s="145"/>
      <c r="D887" s="68"/>
      <c r="E887" s="68"/>
      <c r="F887" s="66"/>
      <c r="G887" s="62" t="s">
        <v>293</v>
      </c>
      <c r="H887" s="125"/>
      <c r="I887" s="64" t="s">
        <v>53</v>
      </c>
      <c r="J887" s="64" t="s">
        <v>111</v>
      </c>
      <c r="K887" s="64" t="s">
        <v>134</v>
      </c>
      <c r="L887" s="65" t="s">
        <v>479</v>
      </c>
      <c r="M887" s="63" t="s">
        <v>299</v>
      </c>
      <c r="N887" s="63" t="s">
        <v>320</v>
      </c>
      <c r="O887" s="63" t="s">
        <v>373</v>
      </c>
      <c r="P887" s="126" t="s">
        <v>13</v>
      </c>
      <c r="Q887" s="121">
        <v>0</v>
      </c>
      <c r="R887" s="121">
        <v>0</v>
      </c>
      <c r="S887" s="121">
        <v>0</v>
      </c>
      <c r="T887" s="121"/>
      <c r="U887" s="121"/>
      <c r="V887" s="121"/>
      <c r="W887" s="121"/>
      <c r="X887" s="121"/>
      <c r="Y887" s="121"/>
      <c r="Z887" s="121"/>
      <c r="AA887" s="121"/>
      <c r="AB887" s="121"/>
      <c r="AC887" s="295">
        <f>SUM(Q887:AB887)</f>
        <v>0</v>
      </c>
      <c r="AD887" s="421"/>
      <c r="AE887" s="421"/>
      <c r="AF887" s="421"/>
      <c r="AG887" s="421"/>
      <c r="AH887" s="421"/>
      <c r="AI887" s="421"/>
      <c r="AJ887" s="421"/>
      <c r="AK887" s="421"/>
      <c r="AL887" s="421"/>
      <c r="AM887" s="421"/>
      <c r="AN887" s="421"/>
      <c r="AO887" s="421"/>
      <c r="AP887" s="63"/>
      <c r="AQ887" s="63"/>
      <c r="AR887" s="63"/>
      <c r="AS887" s="63"/>
      <c r="AT887" s="63"/>
      <c r="AU887" s="63"/>
      <c r="AV887" s="63"/>
      <c r="AW887" s="63"/>
      <c r="AX887" s="138"/>
      <c r="AY887" s="138"/>
      <c r="AZ887" s="138"/>
      <c r="BA887" s="138"/>
      <c r="BB887" s="138"/>
      <c r="BC887" s="138"/>
      <c r="BD887" s="138"/>
      <c r="BE887" s="138"/>
      <c r="BF887" s="138"/>
      <c r="BG887" s="138"/>
      <c r="BH887" s="138"/>
      <c r="BI887" s="138"/>
      <c r="BJ887" s="138"/>
      <c r="BK887" s="138"/>
      <c r="BL887" s="138"/>
      <c r="BM887" s="7"/>
      <c r="BN887" s="26"/>
    </row>
    <row r="888" spans="1:66" ht="20.100000000000001" customHeight="1" thickBot="1" x14ac:dyDescent="0.25">
      <c r="A888" s="161"/>
      <c r="B888" s="207"/>
      <c r="C888" s="207"/>
      <c r="D888" s="422"/>
      <c r="E888" s="422"/>
      <c r="F888" s="239"/>
      <c r="G888" s="204" t="s">
        <v>293</v>
      </c>
      <c r="H888" s="109"/>
      <c r="I888" s="114" t="s">
        <v>53</v>
      </c>
      <c r="J888" s="114" t="s">
        <v>111</v>
      </c>
      <c r="K888" s="114" t="s">
        <v>134</v>
      </c>
      <c r="L888" s="113" t="s">
        <v>479</v>
      </c>
      <c r="M888" s="109" t="s">
        <v>299</v>
      </c>
      <c r="N888" s="109" t="s">
        <v>320</v>
      </c>
      <c r="O888" s="109" t="s">
        <v>373</v>
      </c>
      <c r="P888" s="341" t="s">
        <v>14</v>
      </c>
      <c r="Q888" s="270">
        <v>1</v>
      </c>
      <c r="R888" s="270">
        <v>0</v>
      </c>
      <c r="S888" s="270">
        <v>0</v>
      </c>
      <c r="T888" s="270" t="e">
        <v>#DIV/0!</v>
      </c>
      <c r="U888" s="270">
        <v>0</v>
      </c>
      <c r="V888" s="270" t="e">
        <v>#DIV/0!</v>
      </c>
      <c r="W888" s="270" t="e">
        <v>#DIV/0!</v>
      </c>
      <c r="X888" s="270" t="e">
        <v>#DIV/0!</v>
      </c>
      <c r="Y888" s="270">
        <v>0</v>
      </c>
      <c r="Z888" s="270" t="e">
        <v>#DIV/0!</v>
      </c>
      <c r="AA888" s="270" t="e">
        <v>#DIV/0!</v>
      </c>
      <c r="AB888" s="270" t="e">
        <v>#DIV/0!</v>
      </c>
      <c r="AC888" s="270">
        <f>+AC887/AC886</f>
        <v>0</v>
      </c>
      <c r="AD888" s="423"/>
      <c r="AE888" s="423"/>
      <c r="AF888" s="423"/>
      <c r="AG888" s="423"/>
      <c r="AH888" s="423"/>
      <c r="AI888" s="423"/>
      <c r="AJ888" s="423"/>
      <c r="AK888" s="423"/>
      <c r="AL888" s="423"/>
      <c r="AM888" s="423"/>
      <c r="AN888" s="423"/>
      <c r="AO888" s="423"/>
      <c r="AP888" s="109"/>
      <c r="AQ888" s="109"/>
      <c r="AR888" s="109"/>
      <c r="AS888" s="109"/>
      <c r="AT888" s="109"/>
      <c r="AU888" s="109"/>
      <c r="AV888" s="109"/>
      <c r="AW888" s="109"/>
      <c r="AX888" s="92"/>
      <c r="AY888" s="92"/>
      <c r="AZ888" s="92"/>
      <c r="BA888" s="92"/>
      <c r="BB888" s="92"/>
      <c r="BC888" s="92"/>
      <c r="BD888" s="92"/>
      <c r="BE888" s="92"/>
      <c r="BF888" s="92"/>
      <c r="BG888" s="92"/>
      <c r="BH888" s="92"/>
      <c r="BI888" s="92"/>
      <c r="BJ888" s="92"/>
      <c r="BK888" s="92"/>
      <c r="BL888" s="92"/>
      <c r="BM888" s="202"/>
      <c r="BN888" s="26"/>
    </row>
    <row r="889" spans="1:66" ht="20.100000000000001" customHeight="1" x14ac:dyDescent="0.2">
      <c r="A889" s="18"/>
      <c r="B889" s="19"/>
      <c r="C889" s="19"/>
      <c r="D889" s="143"/>
      <c r="E889" s="143"/>
      <c r="F889" s="143"/>
    </row>
    <row r="890" spans="1:66" ht="20.100000000000001" customHeight="1" x14ac:dyDescent="0.2">
      <c r="A890" s="18"/>
      <c r="B890" s="19"/>
      <c r="C890" s="19"/>
      <c r="D890" s="143"/>
      <c r="E890" s="143"/>
      <c r="F890" s="143"/>
    </row>
    <row r="891" spans="1:66" ht="20.100000000000001" customHeight="1" x14ac:dyDescent="0.2">
      <c r="A891" s="18"/>
      <c r="B891" s="19"/>
      <c r="C891" s="19"/>
      <c r="D891" s="143"/>
      <c r="E891" s="143"/>
      <c r="F891" s="143"/>
    </row>
    <row r="892" spans="1:66" ht="20.100000000000001" customHeight="1" x14ac:dyDescent="0.2">
      <c r="A892" s="18" t="s">
        <v>34</v>
      </c>
      <c r="B892" s="19" t="s">
        <v>41</v>
      </c>
      <c r="C892" s="19" t="s">
        <v>42</v>
      </c>
      <c r="D892" s="143"/>
      <c r="E892" s="143"/>
      <c r="F892" s="143"/>
    </row>
    <row r="893" spans="1:66" ht="20.100000000000001" customHeight="1" x14ac:dyDescent="0.2">
      <c r="A893" s="18" t="s">
        <v>34</v>
      </c>
      <c r="B893" s="19" t="s">
        <v>41</v>
      </c>
      <c r="C893" s="19" t="s">
        <v>42</v>
      </c>
      <c r="D893" s="143"/>
      <c r="E893" s="143"/>
      <c r="F893" s="143"/>
    </row>
    <row r="894" spans="1:66" ht="20.100000000000001" customHeight="1" x14ac:dyDescent="0.2">
      <c r="A894" s="18"/>
      <c r="B894" s="19"/>
      <c r="C894" s="19"/>
      <c r="D894" s="143"/>
      <c r="E894" s="143"/>
      <c r="F894" s="143"/>
    </row>
    <row r="895" spans="1:66" ht="20.100000000000001" customHeight="1" x14ac:dyDescent="0.2">
      <c r="A895" s="18"/>
      <c r="B895" s="19"/>
      <c r="C895" s="19"/>
      <c r="D895" s="143"/>
      <c r="E895" s="143"/>
      <c r="F895" s="143"/>
    </row>
    <row r="896" spans="1:66" ht="20.100000000000001" customHeight="1" x14ac:dyDescent="0.2">
      <c r="A896" s="54"/>
      <c r="B896" s="55"/>
      <c r="C896" s="55"/>
      <c r="D896" s="14"/>
      <c r="E896" s="14"/>
      <c r="F896" s="14"/>
    </row>
    <row r="897" spans="1:6" ht="20.100000000000001" customHeight="1" x14ac:dyDescent="0.2">
      <c r="A897" s="18" t="s">
        <v>35</v>
      </c>
      <c r="B897" s="19" t="s">
        <v>43</v>
      </c>
      <c r="C897" s="19" t="s">
        <v>44</v>
      </c>
      <c r="D897" s="143"/>
      <c r="E897" s="143"/>
      <c r="F897" s="143"/>
    </row>
    <row r="898" spans="1:6" ht="20.100000000000001" customHeight="1" x14ac:dyDescent="0.2">
      <c r="A898" s="18"/>
      <c r="B898" s="19"/>
      <c r="C898" s="19"/>
      <c r="D898" s="143"/>
      <c r="E898" s="143"/>
      <c r="F898" s="143"/>
    </row>
    <row r="899" spans="1:6" ht="20.100000000000001" customHeight="1" x14ac:dyDescent="0.2">
      <c r="A899" s="18"/>
      <c r="B899" s="19"/>
      <c r="C899" s="19"/>
      <c r="D899" s="143"/>
      <c r="E899" s="143"/>
      <c r="F899" s="143"/>
    </row>
    <row r="900" spans="1:6" ht="20.100000000000001" customHeight="1" x14ac:dyDescent="0.2">
      <c r="A900" s="18"/>
      <c r="B900" s="19"/>
      <c r="C900" s="19"/>
      <c r="D900" s="143"/>
      <c r="E900" s="143"/>
      <c r="F900" s="143"/>
    </row>
    <row r="901" spans="1:6" ht="20.100000000000001" customHeight="1" x14ac:dyDescent="0.2">
      <c r="A901" s="18"/>
      <c r="B901" s="19"/>
      <c r="C901" s="19"/>
      <c r="D901" s="143"/>
      <c r="E901" s="143"/>
      <c r="F901" s="143"/>
    </row>
    <row r="902" spans="1:6" ht="20.100000000000001" customHeight="1" x14ac:dyDescent="0.2">
      <c r="A902" s="18"/>
      <c r="B902" s="19"/>
      <c r="C902" s="19"/>
      <c r="D902" s="143"/>
      <c r="E902" s="143"/>
      <c r="F902" s="143"/>
    </row>
    <row r="903" spans="1:6" ht="20.100000000000001" customHeight="1" x14ac:dyDescent="0.2">
      <c r="A903" s="18"/>
      <c r="B903" s="19"/>
      <c r="C903" s="19"/>
      <c r="D903" s="143"/>
      <c r="E903" s="143"/>
      <c r="F903" s="143"/>
    </row>
    <row r="904" spans="1:6" ht="20.100000000000001" customHeight="1" x14ac:dyDescent="0.2">
      <c r="A904" s="18" t="s">
        <v>35</v>
      </c>
      <c r="B904" s="19" t="s">
        <v>43</v>
      </c>
      <c r="C904" s="19" t="s">
        <v>44</v>
      </c>
      <c r="D904" s="143"/>
      <c r="E904" s="143"/>
      <c r="F904" s="143"/>
    </row>
    <row r="905" spans="1:6" ht="20.100000000000001" customHeight="1" x14ac:dyDescent="0.2">
      <c r="A905" s="18"/>
      <c r="B905" s="19"/>
      <c r="C905" s="19"/>
      <c r="D905" s="143"/>
      <c r="E905" s="143"/>
      <c r="F905" s="143"/>
    </row>
    <row r="906" spans="1:6" ht="20.100000000000001" customHeight="1" x14ac:dyDescent="0.2">
      <c r="A906" s="18"/>
      <c r="B906" s="19"/>
      <c r="C906" s="19"/>
      <c r="D906" s="143"/>
      <c r="E906" s="143"/>
      <c r="F906" s="143"/>
    </row>
    <row r="907" spans="1:6" ht="20.100000000000001" customHeight="1" x14ac:dyDescent="0.2">
      <c r="A907" s="54" t="s">
        <v>35</v>
      </c>
      <c r="B907" s="55" t="s">
        <v>43</v>
      </c>
      <c r="C907" s="55" t="s">
        <v>44</v>
      </c>
      <c r="D907" s="14"/>
      <c r="E907" s="14"/>
      <c r="F907" s="14"/>
    </row>
    <row r="908" spans="1:6" ht="20.100000000000001" customHeight="1" x14ac:dyDescent="0.2">
      <c r="A908" s="18" t="s">
        <v>36</v>
      </c>
      <c r="B908" s="19" t="s">
        <v>45</v>
      </c>
      <c r="C908" s="19" t="s">
        <v>46</v>
      </c>
      <c r="D908" s="143"/>
      <c r="E908" s="143"/>
      <c r="F908" s="143"/>
    </row>
    <row r="909" spans="1:6" ht="20.100000000000001" customHeight="1" x14ac:dyDescent="0.2">
      <c r="A909" s="18" t="s">
        <v>36</v>
      </c>
      <c r="B909" s="19" t="s">
        <v>45</v>
      </c>
      <c r="C909" s="19" t="s">
        <v>46</v>
      </c>
      <c r="D909" s="143"/>
      <c r="E909" s="143"/>
      <c r="F909" s="143"/>
    </row>
    <row r="910" spans="1:6" ht="20.100000000000001" customHeight="1" x14ac:dyDescent="0.2">
      <c r="A910" s="54"/>
      <c r="B910" s="55"/>
      <c r="C910" s="55"/>
      <c r="D910" s="14"/>
      <c r="E910" s="14"/>
      <c r="F910" s="14"/>
    </row>
    <row r="911" spans="1:6" ht="20.100000000000001" customHeight="1" x14ac:dyDescent="0.2">
      <c r="A911" s="18" t="s">
        <v>63</v>
      </c>
      <c r="B911" s="19" t="s">
        <v>52</v>
      </c>
      <c r="C911" s="19" t="s">
        <v>47</v>
      </c>
      <c r="D911" s="143"/>
      <c r="E911" s="143"/>
      <c r="F911" s="143"/>
    </row>
    <row r="912" spans="1:6" ht="20.100000000000001" customHeight="1" x14ac:dyDescent="0.2">
      <c r="A912" s="18"/>
      <c r="B912" s="19"/>
      <c r="C912" s="19"/>
      <c r="D912" s="143"/>
      <c r="E912" s="143"/>
      <c r="F912" s="143"/>
    </row>
    <row r="913" spans="1:6" ht="20.100000000000001" customHeight="1" x14ac:dyDescent="0.2">
      <c r="A913" s="18"/>
      <c r="B913" s="19"/>
      <c r="C913" s="19"/>
      <c r="D913" s="143"/>
      <c r="E913" s="143"/>
      <c r="F913" s="143"/>
    </row>
    <row r="914" spans="1:6" ht="20.100000000000001" customHeight="1" x14ac:dyDescent="0.2">
      <c r="A914" s="18"/>
      <c r="B914" s="19"/>
      <c r="C914" s="19"/>
      <c r="D914" s="143"/>
      <c r="E914" s="143"/>
      <c r="F914" s="143"/>
    </row>
    <row r="915" spans="1:6" ht="20.100000000000001" customHeight="1" x14ac:dyDescent="0.2">
      <c r="A915" s="18"/>
      <c r="B915" s="19"/>
      <c r="C915" s="19"/>
      <c r="D915" s="143"/>
      <c r="E915" s="143"/>
      <c r="F915" s="143"/>
    </row>
    <row r="916" spans="1:6" ht="20.100000000000001" customHeight="1" x14ac:dyDescent="0.2">
      <c r="A916" s="18"/>
      <c r="B916" s="19"/>
      <c r="C916" s="19"/>
      <c r="D916" s="143"/>
      <c r="E916" s="143"/>
      <c r="F916" s="143"/>
    </row>
    <row r="917" spans="1:6" ht="20.100000000000001" customHeight="1" x14ac:dyDescent="0.2">
      <c r="A917" s="18"/>
      <c r="B917" s="19"/>
      <c r="C917" s="19"/>
      <c r="D917" s="143"/>
      <c r="E917" s="143"/>
      <c r="F917" s="143"/>
    </row>
    <row r="918" spans="1:6" ht="20.100000000000001" customHeight="1" x14ac:dyDescent="0.2">
      <c r="A918" s="18" t="s">
        <v>63</v>
      </c>
      <c r="B918" s="19" t="s">
        <v>52</v>
      </c>
      <c r="C918" s="19" t="s">
        <v>47</v>
      </c>
      <c r="D918" s="143"/>
      <c r="E918" s="143"/>
      <c r="F918" s="143"/>
    </row>
    <row r="919" spans="1:6" ht="20.100000000000001" customHeight="1" x14ac:dyDescent="0.2">
      <c r="A919" s="18"/>
      <c r="B919" s="19"/>
      <c r="C919" s="19"/>
      <c r="D919" s="143"/>
      <c r="E919" s="143"/>
      <c r="F919" s="143"/>
    </row>
    <row r="920" spans="1:6" ht="20.100000000000001" customHeight="1" x14ac:dyDescent="0.2">
      <c r="A920" s="18"/>
      <c r="B920" s="19"/>
      <c r="C920" s="19"/>
      <c r="D920" s="143"/>
      <c r="E920" s="143"/>
      <c r="F920" s="143"/>
    </row>
    <row r="921" spans="1:6" ht="20.100000000000001" customHeight="1" x14ac:dyDescent="0.2">
      <c r="A921" s="54"/>
      <c r="B921" s="55"/>
      <c r="C921" s="55"/>
      <c r="D921" s="14"/>
      <c r="E921" s="14"/>
      <c r="F921" s="14"/>
    </row>
    <row r="922" spans="1:6" ht="20.100000000000001" customHeight="1" x14ac:dyDescent="0.2">
      <c r="A922" s="22" t="s">
        <v>37</v>
      </c>
      <c r="B922" s="19" t="s">
        <v>53</v>
      </c>
      <c r="C922" s="19" t="s">
        <v>48</v>
      </c>
      <c r="D922" s="143"/>
      <c r="E922" s="143"/>
      <c r="F922" s="143"/>
    </row>
    <row r="923" spans="1:6" ht="20.100000000000001" customHeight="1" x14ac:dyDescent="0.2">
      <c r="A923" s="22"/>
      <c r="B923" s="19"/>
      <c r="C923" s="19"/>
      <c r="D923" s="143"/>
      <c r="E923" s="143"/>
      <c r="F923" s="143"/>
    </row>
    <row r="924" spans="1:6" ht="20.100000000000001" customHeight="1" x14ac:dyDescent="0.2">
      <c r="A924" s="22"/>
      <c r="B924" s="19"/>
      <c r="C924" s="19"/>
      <c r="D924" s="143"/>
      <c r="E924" s="143"/>
      <c r="F924" s="143"/>
    </row>
    <row r="925" spans="1:6" ht="20.100000000000001" customHeight="1" x14ac:dyDescent="0.2">
      <c r="A925" s="22"/>
      <c r="B925" s="19"/>
      <c r="C925" s="19"/>
      <c r="D925" s="143"/>
      <c r="E925" s="143"/>
      <c r="F925" s="143"/>
    </row>
    <row r="926" spans="1:6" ht="20.100000000000001" customHeight="1" x14ac:dyDescent="0.2">
      <c r="A926" s="22" t="s">
        <v>37</v>
      </c>
      <c r="B926" s="19" t="s">
        <v>53</v>
      </c>
      <c r="C926" s="19" t="s">
        <v>48</v>
      </c>
      <c r="D926" s="143"/>
      <c r="E926" s="143"/>
      <c r="F926" s="143"/>
    </row>
    <row r="927" spans="1:6" ht="20.100000000000001" customHeight="1" x14ac:dyDescent="0.2">
      <c r="A927" s="22" t="s">
        <v>37</v>
      </c>
      <c r="B927" s="19" t="s">
        <v>53</v>
      </c>
      <c r="C927" s="19" t="s">
        <v>48</v>
      </c>
      <c r="D927" s="143"/>
      <c r="E927" s="143"/>
      <c r="F927" s="143"/>
    </row>
    <row r="928" spans="1:6" ht="20.100000000000001" customHeight="1" x14ac:dyDescent="0.2">
      <c r="A928" s="54"/>
      <c r="B928" s="55"/>
      <c r="C928" s="55"/>
      <c r="D928" s="14"/>
      <c r="E928" s="14"/>
      <c r="F928" s="14"/>
    </row>
    <row r="929" spans="1:6" ht="20.100000000000001" customHeight="1" x14ac:dyDescent="0.2">
      <c r="A929" s="18" t="s">
        <v>38</v>
      </c>
      <c r="B929" s="19" t="s">
        <v>54</v>
      </c>
      <c r="C929" s="19" t="s">
        <v>49</v>
      </c>
      <c r="D929" s="143"/>
      <c r="E929" s="143"/>
      <c r="F929" s="143"/>
    </row>
    <row r="930" spans="1:6" ht="20.100000000000001" customHeight="1" x14ac:dyDescent="0.2">
      <c r="A930" s="18"/>
      <c r="B930" s="19"/>
      <c r="C930" s="19"/>
      <c r="D930" s="143"/>
      <c r="E930" s="143"/>
      <c r="F930" s="143"/>
    </row>
    <row r="931" spans="1:6" ht="20.100000000000001" customHeight="1" x14ac:dyDescent="0.2">
      <c r="A931" s="18"/>
      <c r="B931" s="19"/>
      <c r="C931" s="19"/>
      <c r="D931" s="143"/>
      <c r="E931" s="143"/>
      <c r="F931" s="143"/>
    </row>
    <row r="932" spans="1:6" ht="20.100000000000001" customHeight="1" x14ac:dyDescent="0.2">
      <c r="A932" s="18"/>
      <c r="B932" s="19"/>
      <c r="C932" s="19"/>
      <c r="D932" s="143"/>
      <c r="E932" s="143"/>
      <c r="F932" s="143"/>
    </row>
    <row r="933" spans="1:6" ht="20.100000000000001" customHeight="1" x14ac:dyDescent="0.2">
      <c r="A933" s="18"/>
      <c r="B933" s="19"/>
      <c r="C933" s="19"/>
      <c r="D933" s="143"/>
      <c r="E933" s="143"/>
      <c r="F933" s="143"/>
    </row>
    <row r="934" spans="1:6" ht="20.100000000000001" customHeight="1" x14ac:dyDescent="0.2">
      <c r="A934" s="18"/>
      <c r="B934" s="19"/>
      <c r="C934" s="19"/>
      <c r="D934" s="143"/>
      <c r="E934" s="143"/>
      <c r="F934" s="143"/>
    </row>
    <row r="935" spans="1:6" ht="20.100000000000001" customHeight="1" x14ac:dyDescent="0.2">
      <c r="A935" s="18"/>
      <c r="B935" s="19"/>
      <c r="C935" s="19"/>
      <c r="D935" s="143"/>
      <c r="E935" s="143"/>
      <c r="F935" s="143"/>
    </row>
    <row r="936" spans="1:6" ht="20.100000000000001" customHeight="1" x14ac:dyDescent="0.2">
      <c r="A936" s="18"/>
      <c r="B936" s="19"/>
      <c r="C936" s="19"/>
      <c r="D936" s="143"/>
      <c r="E936" s="143"/>
      <c r="F936" s="143"/>
    </row>
    <row r="937" spans="1:6" ht="20.100000000000001" customHeight="1" x14ac:dyDescent="0.2">
      <c r="A937" s="18"/>
      <c r="B937" s="19"/>
      <c r="C937" s="19"/>
      <c r="D937" s="143"/>
      <c r="E937" s="143"/>
      <c r="F937" s="143"/>
    </row>
    <row r="938" spans="1:6" ht="20.100000000000001" customHeight="1" x14ac:dyDescent="0.2">
      <c r="A938" s="18"/>
      <c r="B938" s="19"/>
      <c r="C938" s="19"/>
      <c r="D938" s="143"/>
      <c r="E938" s="143"/>
      <c r="F938" s="143"/>
    </row>
    <row r="939" spans="1:6" ht="20.100000000000001" customHeight="1" x14ac:dyDescent="0.2">
      <c r="A939" s="18"/>
      <c r="B939" s="19"/>
      <c r="C939" s="19"/>
      <c r="D939" s="143"/>
      <c r="E939" s="143"/>
      <c r="F939" s="143"/>
    </row>
    <row r="940" spans="1:6" ht="20.100000000000001" customHeight="1" x14ac:dyDescent="0.2">
      <c r="A940" s="18"/>
      <c r="B940" s="19"/>
      <c r="C940" s="19"/>
      <c r="D940" s="143"/>
      <c r="E940" s="143"/>
      <c r="F940" s="143"/>
    </row>
    <row r="941" spans="1:6" ht="20.100000000000001" customHeight="1" x14ac:dyDescent="0.2">
      <c r="A941" s="18"/>
      <c r="B941" s="19"/>
      <c r="C941" s="19"/>
      <c r="D941" s="143"/>
      <c r="E941" s="143"/>
      <c r="F941" s="143"/>
    </row>
    <row r="942" spans="1:6" ht="20.100000000000001" customHeight="1" x14ac:dyDescent="0.2">
      <c r="A942" s="18"/>
      <c r="B942" s="19"/>
      <c r="C942" s="19"/>
      <c r="D942" s="143"/>
      <c r="E942" s="143"/>
      <c r="F942" s="143"/>
    </row>
    <row r="943" spans="1:6" ht="20.100000000000001" customHeight="1" x14ac:dyDescent="0.2">
      <c r="A943" s="18"/>
      <c r="B943" s="19"/>
      <c r="C943" s="19"/>
      <c r="D943" s="143"/>
      <c r="E943" s="143"/>
      <c r="F943" s="143"/>
    </row>
    <row r="944" spans="1:6" ht="20.100000000000001" customHeight="1" x14ac:dyDescent="0.2">
      <c r="A944" s="18"/>
      <c r="B944" s="19"/>
      <c r="C944" s="19"/>
      <c r="D944" s="143"/>
      <c r="E944" s="143"/>
      <c r="F944" s="143"/>
    </row>
    <row r="945" spans="1:6" ht="20.100000000000001" customHeight="1" x14ac:dyDescent="0.2">
      <c r="A945" s="18" t="s">
        <v>38</v>
      </c>
      <c r="B945" s="19" t="s">
        <v>54</v>
      </c>
      <c r="C945" s="19" t="s">
        <v>49</v>
      </c>
      <c r="D945" s="143"/>
      <c r="E945" s="143"/>
      <c r="F945" s="143"/>
    </row>
    <row r="946" spans="1:6" ht="20.100000000000001" customHeight="1" x14ac:dyDescent="0.2">
      <c r="A946" s="18"/>
      <c r="B946" s="19"/>
      <c r="C946" s="19"/>
      <c r="D946" s="143"/>
      <c r="E946" s="143"/>
      <c r="F946" s="143"/>
    </row>
    <row r="947" spans="1:6" ht="20.100000000000001" customHeight="1" x14ac:dyDescent="0.2">
      <c r="A947" s="18"/>
      <c r="B947" s="19"/>
      <c r="C947" s="19"/>
      <c r="D947" s="143"/>
      <c r="E947" s="143"/>
      <c r="F947" s="143"/>
    </row>
    <row r="948" spans="1:6" ht="20.100000000000001" customHeight="1" x14ac:dyDescent="0.2">
      <c r="A948" s="18"/>
      <c r="B948" s="19"/>
      <c r="C948" s="19"/>
      <c r="D948" s="143"/>
      <c r="E948" s="143"/>
      <c r="F948" s="143"/>
    </row>
    <row r="949" spans="1:6" ht="20.100000000000001" customHeight="1" x14ac:dyDescent="0.2">
      <c r="A949" s="18"/>
      <c r="B949" s="19"/>
      <c r="C949" s="19"/>
      <c r="D949" s="143"/>
      <c r="E949" s="143"/>
      <c r="F949" s="143"/>
    </row>
    <row r="950" spans="1:6" ht="20.100000000000001" customHeight="1" x14ac:dyDescent="0.2">
      <c r="A950" s="18"/>
      <c r="B950" s="19"/>
      <c r="C950" s="19"/>
      <c r="D950" s="143"/>
      <c r="E950" s="143"/>
      <c r="F950" s="143"/>
    </row>
    <row r="951" spans="1:6" ht="20.100000000000001" customHeight="1" x14ac:dyDescent="0.2">
      <c r="A951" s="54" t="s">
        <v>38</v>
      </c>
      <c r="B951" s="55" t="s">
        <v>54</v>
      </c>
      <c r="C951" s="55" t="s">
        <v>49</v>
      </c>
      <c r="D951" s="14"/>
      <c r="E951" s="14"/>
      <c r="F951" s="14"/>
    </row>
    <row r="952" spans="1:6" ht="20.100000000000001" customHeight="1" x14ac:dyDescent="0.2">
      <c r="A952" s="18" t="s">
        <v>39</v>
      </c>
      <c r="B952" s="19" t="s">
        <v>55</v>
      </c>
      <c r="C952" s="19" t="s">
        <v>50</v>
      </c>
      <c r="D952" s="143"/>
      <c r="E952" s="143"/>
      <c r="F952" s="143"/>
    </row>
    <row r="953" spans="1:6" ht="20.100000000000001" customHeight="1" x14ac:dyDescent="0.2">
      <c r="A953" s="18"/>
      <c r="B953" s="19"/>
      <c r="C953" s="19"/>
      <c r="D953" s="143"/>
      <c r="E953" s="143"/>
      <c r="F953" s="143"/>
    </row>
    <row r="954" spans="1:6" ht="20.100000000000001" customHeight="1" x14ac:dyDescent="0.2">
      <c r="A954" s="18"/>
      <c r="B954" s="19"/>
      <c r="C954" s="19"/>
      <c r="D954" s="143"/>
      <c r="E954" s="143"/>
      <c r="F954" s="143"/>
    </row>
    <row r="955" spans="1:6" ht="20.100000000000001" customHeight="1" x14ac:dyDescent="0.2">
      <c r="A955" s="18"/>
      <c r="B955" s="19"/>
      <c r="C955" s="19"/>
      <c r="D955" s="143"/>
      <c r="E955" s="143"/>
      <c r="F955" s="143"/>
    </row>
    <row r="956" spans="1:6" ht="20.100000000000001" customHeight="1" x14ac:dyDescent="0.2">
      <c r="A956" s="18"/>
      <c r="B956" s="19"/>
      <c r="C956" s="19"/>
      <c r="D956" s="143"/>
      <c r="E956" s="143"/>
      <c r="F956" s="143"/>
    </row>
    <row r="957" spans="1:6" ht="20.100000000000001" customHeight="1" x14ac:dyDescent="0.2">
      <c r="A957" s="18"/>
      <c r="B957" s="19"/>
      <c r="C957" s="19"/>
      <c r="D957" s="143"/>
      <c r="E957" s="143"/>
      <c r="F957" s="143"/>
    </row>
    <row r="958" spans="1:6" ht="20.100000000000001" customHeight="1" x14ac:dyDescent="0.2">
      <c r="A958" s="18"/>
      <c r="B958" s="19"/>
      <c r="C958" s="19"/>
      <c r="D958" s="143"/>
      <c r="E958" s="143"/>
      <c r="F958" s="143"/>
    </row>
    <row r="959" spans="1:6" ht="20.100000000000001" customHeight="1" x14ac:dyDescent="0.2">
      <c r="A959" s="18"/>
      <c r="B959" s="19"/>
      <c r="C959" s="19"/>
      <c r="D959" s="143"/>
      <c r="E959" s="143"/>
      <c r="F959" s="143"/>
    </row>
    <row r="960" spans="1:6" ht="20.100000000000001" customHeight="1" x14ac:dyDescent="0.2">
      <c r="A960" s="18"/>
      <c r="B960" s="19"/>
      <c r="C960" s="19"/>
      <c r="D960" s="143"/>
      <c r="E960" s="143"/>
      <c r="F960" s="143"/>
    </row>
    <row r="961" spans="1:6" ht="20.100000000000001" customHeight="1" x14ac:dyDescent="0.2">
      <c r="A961" s="18"/>
      <c r="B961" s="19"/>
      <c r="C961" s="19"/>
      <c r="D961" s="143"/>
      <c r="E961" s="143"/>
      <c r="F961" s="143"/>
    </row>
    <row r="962" spans="1:6" ht="20.100000000000001" customHeight="1" x14ac:dyDescent="0.2">
      <c r="A962" s="18"/>
      <c r="B962" s="19"/>
      <c r="C962" s="19"/>
      <c r="D962" s="143"/>
      <c r="E962" s="143"/>
      <c r="F962" s="143"/>
    </row>
    <row r="963" spans="1:6" ht="20.100000000000001" customHeight="1" x14ac:dyDescent="0.2">
      <c r="A963" s="18"/>
      <c r="B963" s="19"/>
      <c r="C963" s="19"/>
      <c r="D963" s="143"/>
      <c r="E963" s="143"/>
      <c r="F963" s="143"/>
    </row>
    <row r="964" spans="1:6" ht="20.100000000000001" customHeight="1" x14ac:dyDescent="0.2">
      <c r="A964" s="18"/>
      <c r="B964" s="19"/>
      <c r="C964" s="19"/>
      <c r="D964" s="143"/>
      <c r="E964" s="143"/>
      <c r="F964" s="143"/>
    </row>
    <row r="965" spans="1:6" ht="20.100000000000001" customHeight="1" x14ac:dyDescent="0.2">
      <c r="A965" s="18"/>
      <c r="B965" s="19"/>
      <c r="C965" s="19"/>
      <c r="D965" s="143"/>
      <c r="E965" s="143"/>
      <c r="F965" s="143"/>
    </row>
    <row r="966" spans="1:6" ht="20.100000000000001" customHeight="1" x14ac:dyDescent="0.2">
      <c r="A966" s="18"/>
      <c r="B966" s="19"/>
      <c r="C966" s="19"/>
      <c r="D966" s="143"/>
      <c r="E966" s="143"/>
      <c r="F966" s="143"/>
    </row>
    <row r="967" spans="1:6" ht="20.100000000000001" customHeight="1" x14ac:dyDescent="0.2">
      <c r="A967" s="18"/>
      <c r="B967" s="19"/>
      <c r="C967" s="19"/>
      <c r="D967" s="143"/>
      <c r="E967" s="143"/>
      <c r="F967" s="143"/>
    </row>
    <row r="968" spans="1:6" ht="20.100000000000001" customHeight="1" x14ac:dyDescent="0.2">
      <c r="A968" s="18" t="s">
        <v>39</v>
      </c>
      <c r="B968" s="19" t="s">
        <v>55</v>
      </c>
      <c r="C968" s="19" t="s">
        <v>50</v>
      </c>
      <c r="D968" s="143"/>
      <c r="E968" s="143"/>
      <c r="F968" s="143"/>
    </row>
    <row r="969" spans="1:6" ht="20.100000000000001" customHeight="1" x14ac:dyDescent="0.2">
      <c r="A969" s="18"/>
      <c r="B969" s="19"/>
      <c r="C969" s="19"/>
      <c r="D969" s="143"/>
      <c r="E969" s="143"/>
      <c r="F969" s="143"/>
    </row>
    <row r="970" spans="1:6" ht="20.100000000000001" customHeight="1" x14ac:dyDescent="0.2">
      <c r="A970" s="18"/>
      <c r="B970" s="19"/>
      <c r="C970" s="19"/>
      <c r="D970" s="143"/>
      <c r="E970" s="143"/>
      <c r="F970" s="143"/>
    </row>
    <row r="971" spans="1:6" ht="20.100000000000001" customHeight="1" x14ac:dyDescent="0.2">
      <c r="A971" s="18"/>
      <c r="B971" s="19"/>
      <c r="C971" s="19"/>
      <c r="D971" s="143"/>
      <c r="E971" s="143"/>
      <c r="F971" s="143"/>
    </row>
    <row r="972" spans="1:6" ht="20.100000000000001" customHeight="1" x14ac:dyDescent="0.2">
      <c r="A972" s="18"/>
      <c r="B972" s="19"/>
      <c r="C972" s="19"/>
      <c r="D972" s="143"/>
      <c r="E972" s="143"/>
      <c r="F972" s="143"/>
    </row>
    <row r="973" spans="1:6" ht="20.100000000000001" customHeight="1" x14ac:dyDescent="0.2">
      <c r="A973" s="18"/>
      <c r="B973" s="19"/>
      <c r="C973" s="19"/>
      <c r="D973" s="143"/>
      <c r="E973" s="143"/>
      <c r="F973" s="143"/>
    </row>
    <row r="974" spans="1:6" ht="20.100000000000001" customHeight="1" x14ac:dyDescent="0.2">
      <c r="A974" s="54" t="s">
        <v>39</v>
      </c>
      <c r="B974" s="55" t="s">
        <v>55</v>
      </c>
      <c r="C974" s="55" t="s">
        <v>50</v>
      </c>
      <c r="D974" s="14"/>
      <c r="E974" s="14"/>
      <c r="F974" s="14"/>
    </row>
    <row r="975" spans="1:6" ht="20.100000000000001" customHeight="1" x14ac:dyDescent="0.2">
      <c r="A975" s="22" t="s">
        <v>40</v>
      </c>
      <c r="B975" s="6"/>
      <c r="C975" s="19" t="s">
        <v>51</v>
      </c>
      <c r="D975" s="143"/>
      <c r="E975" s="143"/>
      <c r="F975" s="143"/>
    </row>
    <row r="976" spans="1:6" ht="20.100000000000001" customHeight="1" x14ac:dyDescent="0.2">
      <c r="A976" s="22"/>
      <c r="B976" s="6"/>
      <c r="C976" s="19"/>
      <c r="D976" s="143"/>
      <c r="E976" s="143"/>
      <c r="F976" s="143"/>
    </row>
    <row r="977" spans="1:6" ht="20.100000000000001" customHeight="1" x14ac:dyDescent="0.2">
      <c r="A977" s="22"/>
      <c r="B977" s="6"/>
      <c r="C977" s="19"/>
      <c r="D977" s="143"/>
      <c r="E977" s="143"/>
      <c r="F977" s="143"/>
    </row>
    <row r="978" spans="1:6" ht="20.100000000000001" customHeight="1" x14ac:dyDescent="0.2">
      <c r="A978" s="22"/>
      <c r="B978" s="6"/>
      <c r="C978" s="19"/>
      <c r="D978" s="143"/>
      <c r="E978" s="143"/>
      <c r="F978" s="143"/>
    </row>
    <row r="979" spans="1:6" ht="20.100000000000001" customHeight="1" x14ac:dyDescent="0.2">
      <c r="A979" s="22" t="s">
        <v>40</v>
      </c>
      <c r="B979" s="6"/>
      <c r="C979" s="19" t="s">
        <v>51</v>
      </c>
      <c r="D979" s="143"/>
      <c r="E979" s="143"/>
      <c r="F979" s="143"/>
    </row>
    <row r="980" spans="1:6" ht="20.100000000000001" customHeight="1" x14ac:dyDescent="0.2">
      <c r="A980" s="22"/>
      <c r="B980" s="6"/>
      <c r="C980" s="19"/>
      <c r="D980" s="143"/>
      <c r="E980" s="143"/>
      <c r="F980" s="143"/>
    </row>
    <row r="981" spans="1:6" ht="20.100000000000001" customHeight="1" x14ac:dyDescent="0.2">
      <c r="A981" s="54" t="s">
        <v>40</v>
      </c>
      <c r="B981" s="53"/>
      <c r="C981" s="55" t="s">
        <v>51</v>
      </c>
      <c r="D981" s="14"/>
      <c r="E981" s="14"/>
      <c r="F981" s="14"/>
    </row>
    <row r="982" spans="1:6" ht="20.100000000000001" customHeight="1" x14ac:dyDescent="0.25">
      <c r="A982" s="26"/>
      <c r="C982" s="26"/>
    </row>
    <row r="983" spans="1:6" ht="20.100000000000001" customHeight="1" x14ac:dyDescent="0.25">
      <c r="A983" s="52"/>
      <c r="C983" s="52"/>
    </row>
    <row r="984" spans="1:6" ht="20.100000000000001" customHeight="1" x14ac:dyDescent="0.25">
      <c r="A984" s="52"/>
      <c r="C984" s="52"/>
    </row>
    <row r="985" spans="1:6" ht="20.100000000000001" customHeight="1" x14ac:dyDescent="0.25">
      <c r="A985" s="26"/>
      <c r="C985" s="26"/>
    </row>
    <row r="986" spans="1:6" ht="20.100000000000001" customHeight="1" x14ac:dyDescent="0.25">
      <c r="A986" s="52"/>
      <c r="C986" s="52"/>
    </row>
    <row r="987" spans="1:6" ht="20.100000000000001" customHeight="1" x14ac:dyDescent="0.25">
      <c r="A987" s="52"/>
      <c r="C987" s="52"/>
    </row>
    <row r="988" spans="1:6" ht="20.100000000000001" customHeight="1" x14ac:dyDescent="0.25">
      <c r="A988" s="26"/>
      <c r="C988" s="26"/>
    </row>
    <row r="989" spans="1:6" ht="20.100000000000001" customHeight="1" x14ac:dyDescent="0.25">
      <c r="A989" s="52"/>
      <c r="C989" s="52"/>
    </row>
    <row r="990" spans="1:6" ht="20.100000000000001" customHeight="1" x14ac:dyDescent="0.25">
      <c r="A990" s="52"/>
      <c r="C990" s="52"/>
    </row>
    <row r="991" spans="1:6" ht="20.100000000000001" customHeight="1" x14ac:dyDescent="0.25">
      <c r="A991" s="26"/>
      <c r="C991" s="26"/>
    </row>
    <row r="992" spans="1:6" ht="20.100000000000001" customHeight="1" x14ac:dyDescent="0.25">
      <c r="A992" s="26"/>
      <c r="C992" s="26"/>
    </row>
    <row r="993" spans="1:6" ht="20.100000000000001" customHeight="1" x14ac:dyDescent="0.25">
      <c r="A993" s="26"/>
      <c r="C993" s="26"/>
    </row>
    <row r="994" spans="1:6" ht="20.100000000000001" customHeight="1" x14ac:dyDescent="0.25">
      <c r="A994" s="26"/>
      <c r="C994" s="26"/>
    </row>
    <row r="995" spans="1:6" ht="20.100000000000001" customHeight="1" x14ac:dyDescent="0.25">
      <c r="A995" s="26"/>
      <c r="C995" s="26"/>
    </row>
    <row r="996" spans="1:6" ht="20.100000000000001" customHeight="1" x14ac:dyDescent="0.25">
      <c r="A996" s="14"/>
      <c r="B996" s="14"/>
      <c r="C996" s="14"/>
      <c r="D996" s="14"/>
      <c r="E996" s="14"/>
      <c r="F996" s="14"/>
    </row>
    <row r="997" spans="1:6" ht="20.100000000000001" customHeight="1" x14ac:dyDescent="0.25">
      <c r="A997" s="26"/>
      <c r="C997" s="26"/>
    </row>
    <row r="998" spans="1:6" ht="20.100000000000001" customHeight="1" x14ac:dyDescent="0.25">
      <c r="A998" s="52"/>
      <c r="C998" s="52"/>
    </row>
    <row r="999" spans="1:6" ht="20.100000000000001" customHeight="1" x14ac:dyDescent="0.25">
      <c r="A999" s="52"/>
      <c r="C999" s="52"/>
    </row>
    <row r="1000" spans="1:6" ht="20.100000000000001" customHeight="1" x14ac:dyDescent="0.25">
      <c r="A1000" s="26"/>
      <c r="C1000" s="26"/>
    </row>
    <row r="1001" spans="1:6" ht="20.100000000000001" customHeight="1" x14ac:dyDescent="0.25">
      <c r="A1001" s="52"/>
      <c r="C1001" s="52"/>
    </row>
    <row r="1002" spans="1:6" ht="20.100000000000001" customHeight="1" x14ac:dyDescent="0.25">
      <c r="A1002" s="52"/>
      <c r="C1002" s="52"/>
    </row>
    <row r="1003" spans="1:6" ht="20.100000000000001" customHeight="1" x14ac:dyDescent="0.25">
      <c r="A1003" s="10"/>
      <c r="B1003" s="10"/>
      <c r="C1003" s="10"/>
      <c r="D1003" s="10"/>
      <c r="E1003" s="10"/>
      <c r="F1003" s="10"/>
    </row>
    <row r="1004" spans="1:6" ht="20.100000000000001" customHeight="1" x14ac:dyDescent="0.25">
      <c r="A1004" s="10"/>
      <c r="B1004" s="10"/>
      <c r="C1004" s="10"/>
      <c r="D1004" s="10"/>
      <c r="E1004" s="10"/>
      <c r="F1004" s="10"/>
    </row>
    <row r="1005" spans="1:6" ht="20.100000000000001" customHeight="1" x14ac:dyDescent="0.25">
      <c r="A1005" s="10"/>
      <c r="B1005" s="10"/>
      <c r="C1005" s="10"/>
      <c r="D1005" s="10"/>
      <c r="E1005" s="10"/>
      <c r="F1005" s="10"/>
    </row>
    <row r="1006" spans="1:6" ht="20.100000000000001" customHeight="1" x14ac:dyDescent="0.25">
      <c r="A1006" s="10"/>
      <c r="B1006" s="10"/>
      <c r="C1006" s="10"/>
      <c r="D1006" s="10"/>
      <c r="E1006" s="10"/>
      <c r="F1006" s="10"/>
    </row>
    <row r="1007" spans="1:6" ht="20.100000000000001" customHeight="1" x14ac:dyDescent="0.25">
      <c r="A1007" s="10"/>
      <c r="B1007" s="10"/>
      <c r="C1007" s="10"/>
      <c r="D1007" s="10"/>
      <c r="E1007" s="10"/>
      <c r="F1007" s="10"/>
    </row>
    <row r="1008" spans="1:6" ht="20.100000000000001" customHeight="1" x14ac:dyDescent="0.25">
      <c r="A1008" s="10"/>
      <c r="B1008" s="10"/>
      <c r="C1008" s="10"/>
      <c r="D1008" s="10"/>
      <c r="E1008" s="10"/>
      <c r="F1008" s="10"/>
    </row>
    <row r="1009" spans="1:6" ht="20.100000000000001" customHeight="1" x14ac:dyDescent="0.25">
      <c r="A1009" s="10"/>
      <c r="B1009" s="10"/>
      <c r="C1009" s="10"/>
      <c r="D1009" s="10"/>
      <c r="E1009" s="10"/>
      <c r="F1009" s="10"/>
    </row>
    <row r="1010" spans="1:6" ht="20.100000000000001" customHeight="1" x14ac:dyDescent="0.25">
      <c r="A1010" s="10"/>
      <c r="B1010" s="10"/>
      <c r="C1010" s="10"/>
      <c r="D1010" s="10"/>
      <c r="E1010" s="10"/>
      <c r="F1010" s="10"/>
    </row>
    <row r="1011" spans="1:6" ht="20.100000000000001" customHeight="1" x14ac:dyDescent="0.25">
      <c r="A1011" s="10"/>
      <c r="B1011" s="10"/>
      <c r="C1011" s="10"/>
      <c r="D1011" s="10"/>
      <c r="E1011" s="10"/>
      <c r="F1011" s="10"/>
    </row>
    <row r="1012" spans="1:6" ht="20.100000000000001" customHeight="1" x14ac:dyDescent="0.25">
      <c r="A1012" s="10"/>
      <c r="B1012" s="10"/>
      <c r="C1012" s="10"/>
      <c r="D1012" s="10"/>
      <c r="E1012" s="10"/>
      <c r="F1012" s="10"/>
    </row>
    <row r="1013" spans="1:6" ht="20.100000000000001" customHeight="1" x14ac:dyDescent="0.25">
      <c r="A1013" s="10"/>
      <c r="B1013" s="10"/>
      <c r="C1013" s="10"/>
      <c r="D1013" s="10"/>
      <c r="E1013" s="10"/>
      <c r="F1013" s="10"/>
    </row>
    <row r="1014" spans="1:6" ht="20.100000000000001" customHeight="1" x14ac:dyDescent="0.25">
      <c r="A1014" s="10"/>
      <c r="B1014" s="10"/>
      <c r="C1014" s="10"/>
      <c r="D1014" s="10"/>
      <c r="E1014" s="10"/>
      <c r="F1014" s="10"/>
    </row>
    <row r="1015" spans="1:6" ht="20.100000000000001" customHeight="1" x14ac:dyDescent="0.25">
      <c r="A1015" s="10"/>
      <c r="B1015" s="10"/>
      <c r="C1015" s="10"/>
      <c r="D1015" s="10"/>
      <c r="E1015" s="10"/>
      <c r="F1015" s="10"/>
    </row>
    <row r="1016" spans="1:6" ht="20.100000000000001" customHeight="1" x14ac:dyDescent="0.25">
      <c r="A1016" s="10"/>
      <c r="B1016" s="10"/>
      <c r="C1016" s="10"/>
      <c r="D1016" s="10"/>
      <c r="E1016" s="10"/>
      <c r="F1016" s="10"/>
    </row>
    <row r="1017" spans="1:6" ht="20.100000000000001" customHeight="1" x14ac:dyDescent="0.25">
      <c r="A1017" s="10"/>
      <c r="B1017" s="10"/>
      <c r="C1017" s="10"/>
      <c r="D1017" s="10"/>
      <c r="E1017" s="10"/>
      <c r="F1017" s="10"/>
    </row>
    <row r="1018" spans="1:6" ht="20.100000000000001" customHeight="1" x14ac:dyDescent="0.25">
      <c r="A1018" s="10"/>
      <c r="B1018" s="10"/>
      <c r="C1018" s="10"/>
      <c r="D1018" s="10"/>
      <c r="E1018" s="10"/>
      <c r="F1018" s="10"/>
    </row>
    <row r="1019" spans="1:6" ht="20.100000000000001" customHeight="1" x14ac:dyDescent="0.25">
      <c r="A1019" s="10"/>
      <c r="B1019" s="10"/>
      <c r="C1019" s="10"/>
      <c r="D1019" s="10"/>
      <c r="E1019" s="10"/>
      <c r="F1019" s="10"/>
    </row>
    <row r="1020" spans="1:6" ht="20.100000000000001" customHeight="1" x14ac:dyDescent="0.25">
      <c r="A1020" s="10"/>
      <c r="B1020" s="10"/>
      <c r="C1020" s="10"/>
      <c r="D1020" s="10"/>
      <c r="E1020" s="10"/>
      <c r="F1020" s="10"/>
    </row>
    <row r="1021" spans="1:6" ht="20.100000000000001" customHeight="1" x14ac:dyDescent="0.25">
      <c r="A1021" s="10"/>
      <c r="B1021" s="10"/>
      <c r="C1021" s="10"/>
      <c r="D1021" s="10"/>
      <c r="E1021" s="10"/>
      <c r="F1021" s="10"/>
    </row>
    <row r="1022" spans="1:6" ht="20.100000000000001" customHeight="1" x14ac:dyDescent="0.25">
      <c r="A1022" s="10"/>
      <c r="B1022" s="10"/>
      <c r="C1022" s="10"/>
      <c r="D1022" s="10"/>
      <c r="E1022" s="10"/>
      <c r="F1022" s="10"/>
    </row>
    <row r="1023" spans="1:6" ht="20.100000000000001" customHeight="1" x14ac:dyDescent="0.25">
      <c r="A1023" s="10"/>
      <c r="B1023" s="10"/>
      <c r="C1023" s="10"/>
      <c r="D1023" s="10"/>
      <c r="E1023" s="10"/>
      <c r="F1023" s="10"/>
    </row>
    <row r="1024" spans="1:6" ht="20.100000000000001" customHeight="1" x14ac:dyDescent="0.25">
      <c r="A1024" s="10"/>
      <c r="B1024" s="10"/>
      <c r="C1024" s="10"/>
      <c r="D1024" s="10"/>
      <c r="E1024" s="10"/>
      <c r="F1024" s="10"/>
    </row>
    <row r="1025" spans="1:6" ht="20.100000000000001" customHeight="1" x14ac:dyDescent="0.25">
      <c r="A1025" s="10"/>
      <c r="B1025" s="10"/>
      <c r="C1025" s="10"/>
      <c r="D1025" s="10"/>
      <c r="E1025" s="10"/>
      <c r="F1025" s="10"/>
    </row>
    <row r="1026" spans="1:6" ht="20.100000000000001" customHeight="1" x14ac:dyDescent="0.25">
      <c r="A1026" s="10"/>
      <c r="B1026" s="10"/>
      <c r="C1026" s="10"/>
      <c r="D1026" s="10"/>
      <c r="E1026" s="10"/>
      <c r="F1026" s="10"/>
    </row>
    <row r="1027" spans="1:6" ht="20.100000000000001" customHeight="1" x14ac:dyDescent="0.25">
      <c r="A1027" s="10"/>
      <c r="B1027" s="10"/>
      <c r="C1027" s="10"/>
      <c r="D1027" s="10"/>
      <c r="E1027" s="10"/>
      <c r="F1027" s="10"/>
    </row>
    <row r="1028" spans="1:6" ht="20.100000000000001" customHeight="1" x14ac:dyDescent="0.25">
      <c r="A1028" s="10"/>
      <c r="B1028" s="10"/>
      <c r="C1028" s="10"/>
      <c r="D1028" s="10"/>
      <c r="E1028" s="10"/>
      <c r="F1028" s="10"/>
    </row>
    <row r="1029" spans="1:6" ht="20.100000000000001" customHeight="1" x14ac:dyDescent="0.25">
      <c r="A1029" s="10"/>
      <c r="B1029" s="10"/>
      <c r="C1029" s="10"/>
      <c r="D1029" s="10"/>
      <c r="E1029" s="10"/>
      <c r="F1029" s="10"/>
    </row>
    <row r="1030" spans="1:6" ht="20.100000000000001" customHeight="1" x14ac:dyDescent="0.25">
      <c r="A1030" s="10"/>
      <c r="B1030" s="10"/>
      <c r="C1030" s="10"/>
      <c r="D1030" s="10"/>
      <c r="E1030" s="10"/>
      <c r="F1030" s="10"/>
    </row>
    <row r="1031" spans="1:6" ht="20.100000000000001" customHeight="1" x14ac:dyDescent="0.25">
      <c r="A1031" s="10"/>
      <c r="B1031" s="10"/>
      <c r="C1031" s="10"/>
      <c r="D1031" s="10"/>
      <c r="E1031" s="10"/>
      <c r="F1031" s="10"/>
    </row>
    <row r="1032" spans="1:6" ht="20.100000000000001" customHeight="1" x14ac:dyDescent="0.25">
      <c r="A1032" s="10"/>
      <c r="B1032" s="10"/>
      <c r="C1032" s="10"/>
      <c r="D1032" s="10"/>
      <c r="E1032" s="10"/>
      <c r="F1032" s="10"/>
    </row>
    <row r="1033" spans="1:6" ht="20.100000000000001" customHeight="1" x14ac:dyDescent="0.25">
      <c r="A1033" s="10"/>
      <c r="B1033" s="10"/>
      <c r="C1033" s="10"/>
      <c r="D1033" s="10"/>
      <c r="E1033" s="10"/>
      <c r="F1033" s="10"/>
    </row>
    <row r="1034" spans="1:6" ht="20.100000000000001" customHeight="1" x14ac:dyDescent="0.25">
      <c r="A1034" s="10"/>
      <c r="B1034" s="10"/>
      <c r="C1034" s="10"/>
      <c r="D1034" s="10"/>
      <c r="E1034" s="10"/>
      <c r="F1034" s="10"/>
    </row>
    <row r="1035" spans="1:6" ht="20.100000000000001" customHeight="1" x14ac:dyDescent="0.25">
      <c r="A1035" s="10"/>
      <c r="B1035" s="10"/>
      <c r="C1035" s="10"/>
      <c r="D1035" s="10"/>
      <c r="E1035" s="10"/>
      <c r="F1035" s="10"/>
    </row>
    <row r="1036" spans="1:6" ht="20.100000000000001" customHeight="1" x14ac:dyDescent="0.25">
      <c r="A1036" s="10"/>
      <c r="B1036" s="10"/>
      <c r="C1036" s="10"/>
      <c r="D1036" s="10"/>
      <c r="E1036" s="10"/>
      <c r="F1036" s="10"/>
    </row>
    <row r="1037" spans="1:6" ht="20.100000000000001" customHeight="1" x14ac:dyDescent="0.25">
      <c r="A1037" s="10"/>
      <c r="B1037" s="10"/>
      <c r="C1037" s="10"/>
      <c r="D1037" s="10"/>
      <c r="E1037" s="10"/>
      <c r="F1037" s="10"/>
    </row>
    <row r="1038" spans="1:6" ht="20.100000000000001" customHeight="1" x14ac:dyDescent="0.25">
      <c r="A1038" s="10"/>
      <c r="B1038" s="10"/>
      <c r="C1038" s="10"/>
      <c r="D1038" s="10"/>
      <c r="E1038" s="10"/>
      <c r="F1038" s="10"/>
    </row>
    <row r="1039" spans="1:6" ht="20.100000000000001" customHeight="1" x14ac:dyDescent="0.25">
      <c r="A1039" s="10"/>
      <c r="B1039" s="10"/>
      <c r="C1039" s="10"/>
      <c r="D1039" s="10"/>
      <c r="E1039" s="10"/>
      <c r="F1039" s="10"/>
    </row>
    <row r="1040" spans="1:6" ht="20.100000000000001" customHeight="1" x14ac:dyDescent="0.25">
      <c r="A1040" s="10"/>
      <c r="B1040" s="10"/>
      <c r="C1040" s="10"/>
      <c r="D1040" s="10"/>
      <c r="E1040" s="10"/>
      <c r="F1040" s="10"/>
    </row>
    <row r="1041" spans="1:6" ht="20.100000000000001" customHeight="1" x14ac:dyDescent="0.25">
      <c r="A1041" s="10"/>
      <c r="B1041" s="10"/>
      <c r="C1041" s="10"/>
      <c r="D1041" s="10"/>
      <c r="E1041" s="10"/>
      <c r="F1041" s="10"/>
    </row>
    <row r="1042" spans="1:6" ht="20.100000000000001" customHeight="1" x14ac:dyDescent="0.25">
      <c r="A1042" s="10"/>
      <c r="B1042" s="10"/>
      <c r="C1042" s="10"/>
      <c r="D1042" s="10"/>
      <c r="E1042" s="10"/>
      <c r="F1042" s="10"/>
    </row>
    <row r="1043" spans="1:6" ht="20.100000000000001" customHeight="1" x14ac:dyDescent="0.25">
      <c r="A1043" s="10"/>
      <c r="B1043" s="10"/>
      <c r="C1043" s="10"/>
      <c r="D1043" s="10"/>
      <c r="E1043" s="10"/>
      <c r="F1043" s="10"/>
    </row>
    <row r="1044" spans="1:6" ht="20.100000000000001" customHeight="1" x14ac:dyDescent="0.25">
      <c r="A1044" s="10"/>
      <c r="B1044" s="10"/>
      <c r="C1044" s="10"/>
      <c r="D1044" s="10"/>
      <c r="E1044" s="10"/>
      <c r="F1044" s="10"/>
    </row>
    <row r="1045" spans="1:6" ht="20.100000000000001" customHeight="1" x14ac:dyDescent="0.25">
      <c r="A1045" s="10"/>
      <c r="B1045" s="10"/>
      <c r="C1045" s="10"/>
      <c r="D1045" s="10"/>
      <c r="E1045" s="10"/>
      <c r="F1045" s="10"/>
    </row>
    <row r="1046" spans="1:6" ht="20.100000000000001" customHeight="1" x14ac:dyDescent="0.25">
      <c r="A1046" s="10"/>
      <c r="B1046" s="10"/>
      <c r="C1046" s="10"/>
      <c r="D1046" s="10"/>
      <c r="E1046" s="10"/>
      <c r="F1046" s="10"/>
    </row>
    <row r="1047" spans="1:6" ht="20.100000000000001" customHeight="1" x14ac:dyDescent="0.25">
      <c r="A1047" s="10"/>
      <c r="B1047" s="10"/>
      <c r="C1047" s="10"/>
      <c r="D1047" s="10"/>
      <c r="E1047" s="10"/>
      <c r="F1047" s="10"/>
    </row>
    <row r="1048" spans="1:6" ht="20.100000000000001" customHeight="1" x14ac:dyDescent="0.25">
      <c r="A1048" s="10"/>
      <c r="B1048" s="10"/>
      <c r="C1048" s="10"/>
      <c r="D1048" s="10"/>
      <c r="E1048" s="10"/>
      <c r="F1048" s="10"/>
    </row>
    <row r="1049" spans="1:6" ht="20.100000000000001" customHeight="1" x14ac:dyDescent="0.25">
      <c r="A1049" s="10"/>
      <c r="B1049" s="10"/>
      <c r="C1049" s="10"/>
      <c r="D1049" s="10"/>
      <c r="E1049" s="10"/>
      <c r="F1049" s="10"/>
    </row>
    <row r="1050" spans="1:6" ht="20.100000000000001" customHeight="1" x14ac:dyDescent="0.25">
      <c r="A1050" s="10"/>
      <c r="B1050" s="10"/>
      <c r="C1050" s="10"/>
      <c r="D1050" s="10"/>
      <c r="E1050" s="10"/>
      <c r="F1050" s="10"/>
    </row>
    <row r="1051" spans="1:6" ht="20.100000000000001" customHeight="1" x14ac:dyDescent="0.25">
      <c r="A1051" s="10"/>
      <c r="B1051" s="10"/>
      <c r="C1051" s="10"/>
      <c r="D1051" s="10"/>
      <c r="E1051" s="10"/>
      <c r="F1051" s="10"/>
    </row>
    <row r="1052" spans="1:6" ht="20.100000000000001" customHeight="1" x14ac:dyDescent="0.25">
      <c r="A1052" s="10"/>
      <c r="B1052" s="10"/>
      <c r="C1052" s="10"/>
      <c r="D1052" s="10"/>
      <c r="E1052" s="10"/>
      <c r="F1052" s="10"/>
    </row>
    <row r="1053" spans="1:6" ht="20.100000000000001" customHeight="1" x14ac:dyDescent="0.25">
      <c r="A1053" s="10"/>
      <c r="B1053" s="10"/>
      <c r="C1053" s="10"/>
      <c r="D1053" s="10"/>
      <c r="E1053" s="10"/>
      <c r="F1053" s="10"/>
    </row>
    <row r="1054" spans="1:6" ht="20.100000000000001" customHeight="1" x14ac:dyDescent="0.25">
      <c r="A1054" s="10"/>
      <c r="B1054" s="10"/>
      <c r="C1054" s="10"/>
      <c r="D1054" s="10"/>
      <c r="E1054" s="10"/>
      <c r="F1054" s="10"/>
    </row>
    <row r="1055" spans="1:6" ht="20.100000000000001" customHeight="1" x14ac:dyDescent="0.25">
      <c r="A1055" s="10"/>
      <c r="B1055" s="10"/>
      <c r="C1055" s="10"/>
      <c r="D1055" s="10"/>
      <c r="E1055" s="10"/>
      <c r="F1055" s="10"/>
    </row>
    <row r="1056" spans="1:6" ht="20.100000000000001" customHeight="1" x14ac:dyDescent="0.25">
      <c r="A1056" s="10"/>
      <c r="B1056" s="10"/>
      <c r="C1056" s="10"/>
      <c r="D1056" s="10"/>
      <c r="E1056" s="10"/>
      <c r="F1056" s="10"/>
    </row>
    <row r="1057" spans="1:6" ht="20.100000000000001" customHeight="1" x14ac:dyDescent="0.25">
      <c r="A1057" s="10"/>
      <c r="B1057" s="10"/>
      <c r="C1057" s="10"/>
      <c r="D1057" s="10"/>
      <c r="E1057" s="10"/>
      <c r="F1057" s="10"/>
    </row>
    <row r="1058" spans="1:6" ht="20.100000000000001" customHeight="1" x14ac:dyDescent="0.25">
      <c r="A1058" s="10"/>
      <c r="B1058" s="10"/>
      <c r="C1058" s="10"/>
      <c r="D1058" s="10"/>
      <c r="E1058" s="10"/>
      <c r="F1058" s="10"/>
    </row>
    <row r="1059" spans="1:6" ht="20.100000000000001" customHeight="1" x14ac:dyDescent="0.25">
      <c r="A1059" s="10"/>
      <c r="B1059" s="10"/>
      <c r="C1059" s="10"/>
      <c r="D1059" s="10"/>
      <c r="E1059" s="10"/>
      <c r="F1059" s="10"/>
    </row>
    <row r="1060" spans="1:6" ht="20.100000000000001" customHeight="1" x14ac:dyDescent="0.25">
      <c r="A1060" s="10"/>
      <c r="B1060" s="10"/>
      <c r="C1060" s="10"/>
      <c r="D1060" s="10"/>
      <c r="E1060" s="10"/>
      <c r="F1060" s="10"/>
    </row>
    <row r="1061" spans="1:6" ht="20.100000000000001" customHeight="1" x14ac:dyDescent="0.25">
      <c r="A1061" s="10"/>
      <c r="B1061" s="10"/>
      <c r="C1061" s="10"/>
      <c r="D1061" s="10"/>
      <c r="E1061" s="10"/>
      <c r="F1061" s="10"/>
    </row>
    <row r="1062" spans="1:6" ht="20.100000000000001" customHeight="1" x14ac:dyDescent="0.25">
      <c r="A1062" s="10"/>
      <c r="B1062" s="10"/>
      <c r="C1062" s="10"/>
      <c r="D1062" s="10"/>
      <c r="E1062" s="10"/>
      <c r="F1062" s="10"/>
    </row>
    <row r="1063" spans="1:6" ht="20.100000000000001" customHeight="1" x14ac:dyDescent="0.25">
      <c r="A1063" s="10"/>
      <c r="B1063" s="10"/>
      <c r="C1063" s="10"/>
      <c r="D1063" s="10"/>
      <c r="E1063" s="10"/>
      <c r="F1063" s="10"/>
    </row>
    <row r="1064" spans="1:6" ht="20.100000000000001" customHeight="1" x14ac:dyDescent="0.25">
      <c r="A1064" s="10"/>
      <c r="B1064" s="10"/>
      <c r="C1064" s="10"/>
      <c r="D1064" s="10"/>
      <c r="E1064" s="10"/>
      <c r="F1064" s="10"/>
    </row>
    <row r="1065" spans="1:6" ht="20.100000000000001" customHeight="1" x14ac:dyDescent="0.25">
      <c r="A1065" s="10"/>
      <c r="B1065" s="10"/>
      <c r="C1065" s="10"/>
      <c r="D1065" s="10"/>
      <c r="E1065" s="10"/>
      <c r="F1065" s="10"/>
    </row>
    <row r="1066" spans="1:6" ht="20.100000000000001" customHeight="1" x14ac:dyDescent="0.25">
      <c r="A1066" s="10"/>
      <c r="B1066" s="10"/>
      <c r="C1066" s="10"/>
      <c r="D1066" s="10"/>
      <c r="E1066" s="10"/>
      <c r="F1066" s="10"/>
    </row>
    <row r="1067" spans="1:6" ht="20.100000000000001" customHeight="1" x14ac:dyDescent="0.25">
      <c r="A1067" s="10"/>
      <c r="B1067" s="10"/>
      <c r="C1067" s="10"/>
      <c r="D1067" s="10"/>
      <c r="E1067" s="10"/>
      <c r="F1067" s="10"/>
    </row>
    <row r="1068" spans="1:6" ht="20.100000000000001" customHeight="1" x14ac:dyDescent="0.25">
      <c r="A1068" s="10"/>
      <c r="B1068" s="10"/>
      <c r="C1068" s="10"/>
      <c r="D1068" s="10"/>
      <c r="E1068" s="10"/>
      <c r="F1068" s="10"/>
    </row>
    <row r="1069" spans="1:6" ht="20.100000000000001" customHeight="1" x14ac:dyDescent="0.25">
      <c r="A1069" s="10"/>
      <c r="B1069" s="10"/>
      <c r="C1069" s="10"/>
      <c r="D1069" s="10"/>
      <c r="E1069" s="10"/>
      <c r="F1069" s="10"/>
    </row>
    <row r="1070" spans="1:6" ht="20.100000000000001" customHeight="1" x14ac:dyDescent="0.25">
      <c r="A1070" s="10"/>
      <c r="B1070" s="10"/>
      <c r="C1070" s="10"/>
      <c r="D1070" s="10"/>
      <c r="E1070" s="10"/>
      <c r="F1070" s="10"/>
    </row>
    <row r="1071" spans="1:6" ht="20.100000000000001" customHeight="1" x14ac:dyDescent="0.25">
      <c r="A1071" s="10"/>
      <c r="B1071" s="10"/>
      <c r="C1071" s="10"/>
      <c r="D1071" s="10"/>
      <c r="E1071" s="10"/>
      <c r="F1071" s="10"/>
    </row>
    <row r="1072" spans="1:6" ht="20.100000000000001" customHeight="1" x14ac:dyDescent="0.25">
      <c r="A1072" s="26"/>
      <c r="C1072" s="26"/>
    </row>
    <row r="1073" spans="1:3" ht="20.100000000000001" customHeight="1" x14ac:dyDescent="0.25">
      <c r="A1073" s="52"/>
      <c r="C1073" s="52"/>
    </row>
    <row r="1074" spans="1:3" ht="20.100000000000001" customHeight="1" x14ac:dyDescent="0.25">
      <c r="A1074" s="52"/>
      <c r="C1074" s="52"/>
    </row>
    <row r="1075" spans="1:3" ht="20.100000000000001" customHeight="1" x14ac:dyDescent="0.25">
      <c r="A1075" s="26"/>
      <c r="C1075" s="26"/>
    </row>
    <row r="1076" spans="1:3" ht="20.100000000000001" customHeight="1" x14ac:dyDescent="0.25">
      <c r="A1076" s="52"/>
      <c r="C1076" s="52"/>
    </row>
    <row r="1077" spans="1:3" ht="20.100000000000001" customHeight="1" x14ac:dyDescent="0.25">
      <c r="A1077" s="52"/>
      <c r="C1077" s="52"/>
    </row>
    <row r="1078" spans="1:3" ht="20.100000000000001" customHeight="1" x14ac:dyDescent="0.25">
      <c r="A1078" s="26"/>
      <c r="C1078" s="26"/>
    </row>
    <row r="1079" spans="1:3" ht="20.100000000000001" customHeight="1" x14ac:dyDescent="0.25">
      <c r="A1079" s="52"/>
      <c r="C1079" s="52"/>
    </row>
    <row r="1080" spans="1:3" ht="20.100000000000001" customHeight="1" x14ac:dyDescent="0.25">
      <c r="A1080" s="52"/>
      <c r="C1080" s="52"/>
    </row>
    <row r="1081" spans="1:3" ht="20.100000000000001" customHeight="1" x14ac:dyDescent="0.25">
      <c r="A1081" s="26"/>
      <c r="C1081" s="26"/>
    </row>
    <row r="1082" spans="1:3" ht="20.100000000000001" customHeight="1" x14ac:dyDescent="0.25">
      <c r="A1082" s="52"/>
      <c r="C1082" s="52"/>
    </row>
    <row r="1083" spans="1:3" ht="20.100000000000001" customHeight="1" x14ac:dyDescent="0.25">
      <c r="A1083" s="52"/>
      <c r="C1083" s="52"/>
    </row>
    <row r="1084" spans="1:3" ht="20.100000000000001" customHeight="1" x14ac:dyDescent="0.25">
      <c r="A1084" s="26"/>
      <c r="C1084" s="26"/>
    </row>
    <row r="1085" spans="1:3" ht="20.100000000000001" customHeight="1" x14ac:dyDescent="0.25">
      <c r="A1085" s="52"/>
      <c r="C1085" s="52"/>
    </row>
  </sheetData>
  <sheetProtection formatCells="0"/>
  <autoFilter ref="A9:XEM888"/>
  <dataConsolidate link="1"/>
  <mergeCells count="36">
    <mergeCell ref="L4:AO5"/>
    <mergeCell ref="N6:N7"/>
    <mergeCell ref="B2:AO2"/>
    <mergeCell ref="BH6:BI6"/>
    <mergeCell ref="BJ6:BK6"/>
    <mergeCell ref="AR6:AS6"/>
    <mergeCell ref="AT6:AU6"/>
    <mergeCell ref="Q6:AB6"/>
    <mergeCell ref="AC6:AC7"/>
    <mergeCell ref="AP6:AQ6"/>
    <mergeCell ref="O6:O7"/>
    <mergeCell ref="AP4:BM5"/>
    <mergeCell ref="AF6:AO6"/>
    <mergeCell ref="M6:M7"/>
    <mergeCell ref="P6:P7"/>
    <mergeCell ref="L6:L7"/>
    <mergeCell ref="BL6:BM6"/>
    <mergeCell ref="AV6:AW6"/>
    <mergeCell ref="BD6:BE6"/>
    <mergeCell ref="BF6:BG6"/>
    <mergeCell ref="AX6:AY6"/>
    <mergeCell ref="AZ6:BA6"/>
    <mergeCell ref="BB6:BC6"/>
    <mergeCell ref="A4:A5"/>
    <mergeCell ref="B4:K5"/>
    <mergeCell ref="J6:J7"/>
    <mergeCell ref="C6:C7"/>
    <mergeCell ref="G6:G7"/>
    <mergeCell ref="K6:K7"/>
    <mergeCell ref="A6:A7"/>
    <mergeCell ref="B6:B7"/>
    <mergeCell ref="H6:H7"/>
    <mergeCell ref="I6:I7"/>
    <mergeCell ref="D6:D7"/>
    <mergeCell ref="F6:F7"/>
    <mergeCell ref="E6:E7"/>
  </mergeCells>
  <conditionalFormatting sqref="AQ424">
    <cfRule type="cellIs" dxfId="2339" priority="6255" stopIfTrue="1" operator="between">
      <formula>85.01%</formula>
      <formula>1000%</formula>
    </cfRule>
    <cfRule type="cellIs" dxfId="2338" priority="6256" operator="between">
      <formula>65.01%</formula>
      <formula>85%</formula>
    </cfRule>
    <cfRule type="cellIs" dxfId="2337" priority="6257" operator="between">
      <formula>0%</formula>
      <formula>65%</formula>
    </cfRule>
  </conditionalFormatting>
  <conditionalFormatting sqref="AP424">
    <cfRule type="cellIs" dxfId="2336" priority="6252" stopIfTrue="1" operator="between">
      <formula>85.01%</formula>
      <formula>1000%</formula>
    </cfRule>
    <cfRule type="cellIs" dxfId="2335" priority="6253" operator="between">
      <formula>65.01%</formula>
      <formula>85%</formula>
    </cfRule>
    <cfRule type="cellIs" dxfId="2334" priority="6254" operator="between">
      <formula>0%</formula>
      <formula>65%</formula>
    </cfRule>
  </conditionalFormatting>
  <conditionalFormatting sqref="AP552">
    <cfRule type="cellIs" dxfId="2333" priority="6060" stopIfTrue="1" operator="between">
      <formula>85.01%</formula>
      <formula>1000%</formula>
    </cfRule>
    <cfRule type="cellIs" dxfId="2332" priority="6061" operator="between">
      <formula>65.01%</formula>
      <formula>85%</formula>
    </cfRule>
    <cfRule type="cellIs" dxfId="2331" priority="6062" operator="between">
      <formula>0%</formula>
      <formula>65%</formula>
    </cfRule>
  </conditionalFormatting>
  <conditionalFormatting sqref="AD12:AO12">
    <cfRule type="cellIs" dxfId="2330" priority="4324" operator="between">
      <formula>0.85</formula>
      <formula>"&gt;=100%"</formula>
    </cfRule>
    <cfRule type="cellIs" dxfId="2329" priority="4325" operator="between">
      <formula>65%</formula>
      <formula>84.9%</formula>
    </cfRule>
    <cfRule type="cellIs" dxfId="2328" priority="4326" operator="between">
      <formula>0%</formula>
      <formula>64.9%</formula>
    </cfRule>
  </conditionalFormatting>
  <conditionalFormatting sqref="AD318:AO318 AD315:AO315 AD312:AO312 AD309:AO309 AD306:AO306 AD303:AO303 AD300:AO300 AD297:AO297 AD294:AO294 AD291:AO291 AD288:AO288 AD285:AO285 AD282:AO282 AD279:AO279 AD276:AO276">
    <cfRule type="cellIs" dxfId="2327" priority="4285" operator="between">
      <formula>0.85</formula>
      <formula>"&gt;=100%"</formula>
    </cfRule>
    <cfRule type="cellIs" dxfId="2326" priority="4286" operator="between">
      <formula>65%</formula>
      <formula>84.9%</formula>
    </cfRule>
    <cfRule type="cellIs" dxfId="2325" priority="4287" operator="between">
      <formula>0%</formula>
      <formula>64.9%</formula>
    </cfRule>
  </conditionalFormatting>
  <conditionalFormatting sqref="AD15:AO15">
    <cfRule type="cellIs" dxfId="2324" priority="4315" operator="between">
      <formula>0.85</formula>
      <formula>"&gt;=100%"</formula>
    </cfRule>
    <cfRule type="cellIs" dxfId="2323" priority="4316" operator="between">
      <formula>65%</formula>
      <formula>84.9%</formula>
    </cfRule>
    <cfRule type="cellIs" dxfId="2322" priority="4317" operator="between">
      <formula>0%</formula>
      <formula>64.9%</formula>
    </cfRule>
  </conditionalFormatting>
  <conditionalFormatting sqref="AD18:AO18">
    <cfRule type="cellIs" dxfId="2321" priority="4312" operator="between">
      <formula>0.85</formula>
      <formula>"&gt;=100%"</formula>
    </cfRule>
    <cfRule type="cellIs" dxfId="2320" priority="4313" operator="between">
      <formula>65%</formula>
      <formula>84.9%</formula>
    </cfRule>
    <cfRule type="cellIs" dxfId="2319" priority="4314" operator="between">
      <formula>0%</formula>
      <formula>64.9%</formula>
    </cfRule>
  </conditionalFormatting>
  <conditionalFormatting sqref="AD21:AO21">
    <cfRule type="cellIs" dxfId="2318" priority="4309" operator="between">
      <formula>0.85</formula>
      <formula>"&gt;=100%"</formula>
    </cfRule>
    <cfRule type="cellIs" dxfId="2317" priority="4310" operator="between">
      <formula>65%</formula>
      <formula>84.9%</formula>
    </cfRule>
    <cfRule type="cellIs" dxfId="2316" priority="4311" operator="between">
      <formula>0%</formula>
      <formula>64.9%</formula>
    </cfRule>
  </conditionalFormatting>
  <conditionalFormatting sqref="AD24:AO24">
    <cfRule type="cellIs" dxfId="2315" priority="4306" operator="between">
      <formula>0.85</formula>
      <formula>"&gt;=100%"</formula>
    </cfRule>
    <cfRule type="cellIs" dxfId="2314" priority="4307" operator="between">
      <formula>65%</formula>
      <formula>84.9%</formula>
    </cfRule>
    <cfRule type="cellIs" dxfId="2313" priority="4308" operator="between">
      <formula>0%</formula>
      <formula>64.9%</formula>
    </cfRule>
  </conditionalFormatting>
  <conditionalFormatting sqref="AD27:AO27">
    <cfRule type="cellIs" dxfId="2312" priority="4303" operator="between">
      <formula>0.85</formula>
      <formula>"&gt;=100%"</formula>
    </cfRule>
    <cfRule type="cellIs" dxfId="2311" priority="4304" operator="between">
      <formula>65%</formula>
      <formula>84.9%</formula>
    </cfRule>
    <cfRule type="cellIs" dxfId="2310" priority="4305" operator="between">
      <formula>0%</formula>
      <formula>64.9%</formula>
    </cfRule>
  </conditionalFormatting>
  <conditionalFormatting sqref="AD30:AO30">
    <cfRule type="cellIs" dxfId="2309" priority="4300" operator="between">
      <formula>0.85</formula>
      <formula>"&gt;=100%"</formula>
    </cfRule>
    <cfRule type="cellIs" dxfId="2308" priority="4301" operator="between">
      <formula>65%</formula>
      <formula>84.9%</formula>
    </cfRule>
    <cfRule type="cellIs" dxfId="2307" priority="4302" operator="between">
      <formula>0%</formula>
      <formula>64.9%</formula>
    </cfRule>
  </conditionalFormatting>
  <conditionalFormatting sqref="AD48:AO48 AD45:AO45 AD42:AO42 AD39:AO39 AD36:AO36 AD33:AO33">
    <cfRule type="cellIs" dxfId="2306" priority="4294" operator="between">
      <formula>0.85</formula>
      <formula>"&gt;=100%"</formula>
    </cfRule>
    <cfRule type="cellIs" dxfId="2305" priority="4295" operator="between">
      <formula>65%</formula>
      <formula>84.9%</formula>
    </cfRule>
    <cfRule type="cellIs" dxfId="2304" priority="4296" operator="between">
      <formula>0%</formula>
      <formula>64.9%</formula>
    </cfRule>
  </conditionalFormatting>
  <conditionalFormatting sqref="AD66:AO66 AD63:AO63 AD60:AO60 AD57:AO57 AD51:AO54">
    <cfRule type="cellIs" dxfId="2303" priority="4291" operator="between">
      <formula>0.85</formula>
      <formula>"&gt;=100%"</formula>
    </cfRule>
    <cfRule type="cellIs" dxfId="2302" priority="4292" operator="between">
      <formula>65%</formula>
      <formula>84.9%</formula>
    </cfRule>
    <cfRule type="cellIs" dxfId="2301" priority="4293" operator="between">
      <formula>0%</formula>
      <formula>64.9%</formula>
    </cfRule>
  </conditionalFormatting>
  <conditionalFormatting sqref="AD273:AO273 AD270:AO270 AD267:AO267 AD264:AO264 AD261:AO261 AD258:AO258 AD255:AO255 AD252:AO252 AD249:AO249 AD246:AO246 AD243:AO243 AD240:AO240 AD237:AO237 AD234:AO234 AD231:AO231 AD228:AO228 AD225:AO225 AD222:AO222 AD219:AO219 AD216:AO216 AD213:AO213 AD210:AO210 AD207:AO207 AD204:AO204 AD201:AO201 AD198:AO198 AD195:AO195 AD192:AO192 AD189:AO189 AD186:AO186 AD183:AO183 AD180:AO180 AD177:AO177 AD174:AO174 AD171:AO171 AD168:AO168 AD165:AO165 AD162:AO162 AD159:AO159 AD156:AO156 AD153:AO153 AD150:AO150 AD147:AO147 AD144:AO144 AD141:AO141 AD138:AO138 AD135:AO135 AD132:AO132 AD129:AO129 AD126:AO126 AD123:AO123 AD120:AO120 AD117:AO117 AD114:AO114 AD111:AO111 AD108:AO108 AD105:AO105 AD102:AO102 AD99:AO99 AD96:AO96 AD93:AO93 AD90:AO90 AD87:AO87 AD84:AO84 AD81:AO81 AD78:AO78 AD75:AO75 AD72:AO72">
    <cfRule type="cellIs" dxfId="2300" priority="4288" operator="between">
      <formula>0.85</formula>
      <formula>"&gt;=100%"</formula>
    </cfRule>
    <cfRule type="cellIs" dxfId="2299" priority="4289" operator="between">
      <formula>65%</formula>
      <formula>84.9%</formula>
    </cfRule>
    <cfRule type="cellIs" dxfId="2298" priority="4290" operator="between">
      <formula>0%</formula>
      <formula>64.9%</formula>
    </cfRule>
  </conditionalFormatting>
  <conditionalFormatting sqref="AD522:AO522 AD519:AO519 AD516:AO516 AD513:AO513 AD510:AO510 AD507:AO507 AD504:AO504 AD501:AO501 AD498:AO498 AD495:AO495 AD492:AO492 AD489:AO489 AD486:AO486 AD483:AO483 AD480:AO480 AD477:AO477 AD474:AO474 AD471:AO471 AD468:AO468 AD465:AO465 AD459:AO461 AD456:AO456 AD450:AO453 AD438:AO441 AD429:AO429 AD426:AO426 AD423:AO423 AD420:AO420 AD417:AO417 AD414:AO414 AD411:AO411 AD408:AO408 AD405:AO405 AD402:AO402 AD399:AO399 AD396:AO396 AD393:AO393 AD390:AO390 AD384:AO387 AD381:AO381 AD378:AO378 AD375:AO375 AD372:AO372 AD369:AO369 AD366:AO366 AD363:AO363 AD360:AO360 AD357:AO357 AD354:AO354 AD351:AO351 AD348:AO348 AD345:AO345 AD342:AO342 AD339:AO339 AD336:AO336 AD333:AO333 AD330:AO330 AD327:AO327 AD324:AO324 AD321:AO321 AE462:AO462">
    <cfRule type="cellIs" dxfId="2297" priority="4282" operator="between">
      <formula>0.85</formula>
      <formula>"&gt;=100%"</formula>
    </cfRule>
    <cfRule type="cellIs" dxfId="2296" priority="4283" operator="between">
      <formula>65%</formula>
      <formula>84.9%</formula>
    </cfRule>
    <cfRule type="cellIs" dxfId="2295" priority="4284" operator="between">
      <formula>0%</formula>
      <formula>64.9%</formula>
    </cfRule>
  </conditionalFormatting>
  <conditionalFormatting sqref="Q12">
    <cfRule type="cellIs" dxfId="2294" priority="4267" stopIfTrue="1" operator="between">
      <formula>85.01%</formula>
      <formula>1000%</formula>
    </cfRule>
    <cfRule type="cellIs" dxfId="2293" priority="4268" operator="between">
      <formula>65.01%</formula>
      <formula>85%</formula>
    </cfRule>
    <cfRule type="cellIs" dxfId="2292" priority="4269" operator="between">
      <formula>0.1%</formula>
      <formula>65%</formula>
    </cfRule>
  </conditionalFormatting>
  <conditionalFormatting sqref="R12:AB12">
    <cfRule type="cellIs" dxfId="2291" priority="4264" stopIfTrue="1" operator="between">
      <formula>85.01%</formula>
      <formula>1000%</formula>
    </cfRule>
    <cfRule type="cellIs" dxfId="2290" priority="4265" operator="between">
      <formula>65.01%</formula>
      <formula>85%</formula>
    </cfRule>
    <cfRule type="cellIs" dxfId="2289" priority="4266" operator="between">
      <formula>0.1%</formula>
      <formula>65%</formula>
    </cfRule>
  </conditionalFormatting>
  <conditionalFormatting sqref="AC12">
    <cfRule type="cellIs" dxfId="2288" priority="4261" stopIfTrue="1" operator="between">
      <formula>85.01%</formula>
      <formula>1000%</formula>
    </cfRule>
    <cfRule type="cellIs" dxfId="2287" priority="4262" operator="between">
      <formula>65.01%</formula>
      <formula>85%</formula>
    </cfRule>
    <cfRule type="cellIs" dxfId="2286" priority="4263" operator="between">
      <formula>0.1%</formula>
      <formula>65%</formula>
    </cfRule>
  </conditionalFormatting>
  <conditionalFormatting sqref="S15:AB15">
    <cfRule type="cellIs" dxfId="2285" priority="4255" stopIfTrue="1" operator="between">
      <formula>85.01%</formula>
      <formula>1000%</formula>
    </cfRule>
    <cfRule type="cellIs" dxfId="2284" priority="4256" operator="between">
      <formula>65.01%</formula>
      <formula>85%</formula>
    </cfRule>
    <cfRule type="cellIs" dxfId="2283" priority="4257" operator="between">
      <formula>0.1%</formula>
      <formula>65%</formula>
    </cfRule>
  </conditionalFormatting>
  <conditionalFormatting sqref="S18:AB18">
    <cfRule type="cellIs" dxfId="2282" priority="4246" stopIfTrue="1" operator="between">
      <formula>85.01%</formula>
      <formula>1000%</formula>
    </cfRule>
    <cfRule type="cellIs" dxfId="2281" priority="4247" operator="between">
      <formula>65.01%</formula>
      <formula>85%</formula>
    </cfRule>
    <cfRule type="cellIs" dxfId="2280" priority="4248" operator="between">
      <formula>0.1%</formula>
      <formula>65%</formula>
    </cfRule>
  </conditionalFormatting>
  <conditionalFormatting sqref="T51:AB54">
    <cfRule type="cellIs" dxfId="2279" priority="4138" stopIfTrue="1" operator="between">
      <formula>85.01%</formula>
      <formula>1000%</formula>
    </cfRule>
    <cfRule type="cellIs" dxfId="2278" priority="4139" operator="between">
      <formula>65.01%</formula>
      <formula>85%</formula>
    </cfRule>
    <cfRule type="cellIs" dxfId="2277" priority="4140" operator="between">
      <formula>0.1%</formula>
      <formula>65%</formula>
    </cfRule>
  </conditionalFormatting>
  <conditionalFormatting sqref="S21:AB21">
    <cfRule type="cellIs" dxfId="2276" priority="4228" stopIfTrue="1" operator="between">
      <formula>85.01%</formula>
      <formula>1000%</formula>
    </cfRule>
    <cfRule type="cellIs" dxfId="2275" priority="4229" operator="between">
      <formula>65.01%</formula>
      <formula>85%</formula>
    </cfRule>
    <cfRule type="cellIs" dxfId="2274" priority="4230" operator="between">
      <formula>0.1%</formula>
      <formula>65%</formula>
    </cfRule>
  </conditionalFormatting>
  <conditionalFormatting sqref="S24:AB24">
    <cfRule type="cellIs" dxfId="2273" priority="4219" stopIfTrue="1" operator="between">
      <formula>85.01%</formula>
      <formula>1000%</formula>
    </cfRule>
    <cfRule type="cellIs" dxfId="2272" priority="4220" operator="between">
      <formula>65.01%</formula>
      <formula>85%</formula>
    </cfRule>
    <cfRule type="cellIs" dxfId="2271" priority="4221" operator="between">
      <formula>0.1%</formula>
      <formula>65%</formula>
    </cfRule>
  </conditionalFormatting>
  <conditionalFormatting sqref="Q27">
    <cfRule type="cellIs" dxfId="2270" priority="4213" stopIfTrue="1" operator="between">
      <formula>85.01%</formula>
      <formula>1000%</formula>
    </cfRule>
    <cfRule type="cellIs" dxfId="2269" priority="4214" operator="between">
      <formula>65.01%</formula>
      <formula>85%</formula>
    </cfRule>
    <cfRule type="cellIs" dxfId="2268" priority="4215" operator="between">
      <formula>0.1%</formula>
      <formula>65%</formula>
    </cfRule>
  </conditionalFormatting>
  <conditionalFormatting sqref="R27:AB27">
    <cfRule type="cellIs" dxfId="2267" priority="4210" stopIfTrue="1" operator="between">
      <formula>85.01%</formula>
      <formula>1000%</formula>
    </cfRule>
    <cfRule type="cellIs" dxfId="2266" priority="4211" operator="between">
      <formula>65.01%</formula>
      <formula>85%</formula>
    </cfRule>
    <cfRule type="cellIs" dxfId="2265" priority="4212" operator="between">
      <formula>0.1%</formula>
      <formula>65%</formula>
    </cfRule>
  </conditionalFormatting>
  <conditionalFormatting sqref="Q30">
    <cfRule type="cellIs" dxfId="2264" priority="4204" stopIfTrue="1" operator="between">
      <formula>85.01%</formula>
      <formula>1000%</formula>
    </cfRule>
    <cfRule type="cellIs" dxfId="2263" priority="4205" operator="between">
      <formula>65.01%</formula>
      <formula>85%</formula>
    </cfRule>
    <cfRule type="cellIs" dxfId="2262" priority="4206" operator="between">
      <formula>0.1%</formula>
      <formula>65%</formula>
    </cfRule>
  </conditionalFormatting>
  <conditionalFormatting sqref="R30:AB30">
    <cfRule type="cellIs" dxfId="2261" priority="4201" stopIfTrue="1" operator="between">
      <formula>85.01%</formula>
      <formula>1000%</formula>
    </cfRule>
    <cfRule type="cellIs" dxfId="2260" priority="4202" operator="between">
      <formula>65.01%</formula>
      <formula>85%</formula>
    </cfRule>
    <cfRule type="cellIs" dxfId="2259" priority="4203" operator="between">
      <formula>0.1%</formula>
      <formula>65%</formula>
    </cfRule>
  </conditionalFormatting>
  <conditionalFormatting sqref="Q33">
    <cfRule type="cellIs" dxfId="2258" priority="4195" stopIfTrue="1" operator="between">
      <formula>85.01%</formula>
      <formula>1000%</formula>
    </cfRule>
    <cfRule type="cellIs" dxfId="2257" priority="4196" operator="between">
      <formula>65.01%</formula>
      <formula>85%</formula>
    </cfRule>
    <cfRule type="cellIs" dxfId="2256" priority="4197" operator="between">
      <formula>0.1%</formula>
      <formula>65%</formula>
    </cfRule>
  </conditionalFormatting>
  <conditionalFormatting sqref="R33:AB33">
    <cfRule type="cellIs" dxfId="2255" priority="4192" stopIfTrue="1" operator="between">
      <formula>85.01%</formula>
      <formula>1000%</formula>
    </cfRule>
    <cfRule type="cellIs" dxfId="2254" priority="4193" operator="between">
      <formula>65.01%</formula>
      <formula>85%</formula>
    </cfRule>
    <cfRule type="cellIs" dxfId="2253" priority="4194" operator="between">
      <formula>0.1%</formula>
      <formula>65%</formula>
    </cfRule>
  </conditionalFormatting>
  <conditionalFormatting sqref="Q36">
    <cfRule type="cellIs" dxfId="2252" priority="4186" stopIfTrue="1" operator="between">
      <formula>85.01%</formula>
      <formula>1000%</formula>
    </cfRule>
    <cfRule type="cellIs" dxfId="2251" priority="4187" operator="between">
      <formula>65.01%</formula>
      <formula>85%</formula>
    </cfRule>
    <cfRule type="cellIs" dxfId="2250" priority="4188" operator="between">
      <formula>0.1%</formula>
      <formula>65%</formula>
    </cfRule>
  </conditionalFormatting>
  <conditionalFormatting sqref="R36:AB36">
    <cfRule type="cellIs" dxfId="2249" priority="4183" stopIfTrue="1" operator="between">
      <formula>85.01%</formula>
      <formula>1000%</formula>
    </cfRule>
    <cfRule type="cellIs" dxfId="2248" priority="4184" operator="between">
      <formula>65.01%</formula>
      <formula>85%</formula>
    </cfRule>
    <cfRule type="cellIs" dxfId="2247" priority="4185" operator="between">
      <formula>0.1%</formula>
      <formula>65%</formula>
    </cfRule>
  </conditionalFormatting>
  <conditionalFormatting sqref="Q39">
    <cfRule type="cellIs" dxfId="2246" priority="4177" stopIfTrue="1" operator="between">
      <formula>85.01%</formula>
      <formula>1000%</formula>
    </cfRule>
    <cfRule type="cellIs" dxfId="2245" priority="4178" operator="between">
      <formula>65.01%</formula>
      <formula>85%</formula>
    </cfRule>
    <cfRule type="cellIs" dxfId="2244" priority="4179" operator="between">
      <formula>0.1%</formula>
      <formula>65%</formula>
    </cfRule>
  </conditionalFormatting>
  <conditionalFormatting sqref="R39:AB39">
    <cfRule type="cellIs" dxfId="2243" priority="4174" stopIfTrue="1" operator="between">
      <formula>85.01%</formula>
      <formula>1000%</formula>
    </cfRule>
    <cfRule type="cellIs" dxfId="2242" priority="4175" operator="between">
      <formula>65.01%</formula>
      <formula>85%</formula>
    </cfRule>
    <cfRule type="cellIs" dxfId="2241" priority="4176" operator="between">
      <formula>0.1%</formula>
      <formula>65%</formula>
    </cfRule>
  </conditionalFormatting>
  <conditionalFormatting sqref="Q42">
    <cfRule type="cellIs" dxfId="2240" priority="4168" stopIfTrue="1" operator="between">
      <formula>85.01%</formula>
      <formula>1000%</formula>
    </cfRule>
    <cfRule type="cellIs" dxfId="2239" priority="4169" operator="between">
      <formula>65.01%</formula>
      <formula>85%</formula>
    </cfRule>
    <cfRule type="cellIs" dxfId="2238" priority="4170" operator="between">
      <formula>0.1%</formula>
      <formula>65%</formula>
    </cfRule>
  </conditionalFormatting>
  <conditionalFormatting sqref="R42:AB42">
    <cfRule type="cellIs" dxfId="2237" priority="4165" stopIfTrue="1" operator="between">
      <formula>85.01%</formula>
      <formula>1000%</formula>
    </cfRule>
    <cfRule type="cellIs" dxfId="2236" priority="4166" operator="between">
      <formula>65.01%</formula>
      <formula>85%</formula>
    </cfRule>
    <cfRule type="cellIs" dxfId="2235" priority="4167" operator="between">
      <formula>0.1%</formula>
      <formula>65%</formula>
    </cfRule>
  </conditionalFormatting>
  <conditionalFormatting sqref="T45:AB45">
    <cfRule type="cellIs" dxfId="2234" priority="4156" stopIfTrue="1" operator="between">
      <formula>85.01%</formula>
      <formula>1000%</formula>
    </cfRule>
    <cfRule type="cellIs" dxfId="2233" priority="4157" operator="between">
      <formula>65.01%</formula>
      <formula>85%</formula>
    </cfRule>
    <cfRule type="cellIs" dxfId="2232" priority="4158" operator="between">
      <formula>0.1%</formula>
      <formula>65%</formula>
    </cfRule>
  </conditionalFormatting>
  <conditionalFormatting sqref="T48:AB48">
    <cfRule type="cellIs" dxfId="2231" priority="4147" stopIfTrue="1" operator="between">
      <formula>85.01%</formula>
      <formula>1000%</formula>
    </cfRule>
    <cfRule type="cellIs" dxfId="2230" priority="4148" operator="between">
      <formula>65.01%</formula>
      <formula>85%</formula>
    </cfRule>
    <cfRule type="cellIs" dxfId="2229" priority="4149" operator="between">
      <formula>0.1%</formula>
      <formula>65%</formula>
    </cfRule>
  </conditionalFormatting>
  <conditionalFormatting sqref="S57:AB57">
    <cfRule type="cellIs" dxfId="2228" priority="4129" stopIfTrue="1" operator="between">
      <formula>85.01%</formula>
      <formula>1000%</formula>
    </cfRule>
    <cfRule type="cellIs" dxfId="2227" priority="4130" operator="between">
      <formula>65.01%</formula>
      <formula>85%</formula>
    </cfRule>
    <cfRule type="cellIs" dxfId="2226" priority="4131" operator="between">
      <formula>0.1%</formula>
      <formula>65%</formula>
    </cfRule>
  </conditionalFormatting>
  <conditionalFormatting sqref="S60:AB60">
    <cfRule type="cellIs" dxfId="2225" priority="4120" stopIfTrue="1" operator="between">
      <formula>85.01%</formula>
      <formula>1000%</formula>
    </cfRule>
    <cfRule type="cellIs" dxfId="2224" priority="4121" operator="between">
      <formula>65.01%</formula>
      <formula>85%</formula>
    </cfRule>
    <cfRule type="cellIs" dxfId="2223" priority="4122" operator="between">
      <formula>0.1%</formula>
      <formula>65%</formula>
    </cfRule>
  </conditionalFormatting>
  <conditionalFormatting sqref="Q63">
    <cfRule type="cellIs" dxfId="2222" priority="4114" stopIfTrue="1" operator="between">
      <formula>85.01%</formula>
      <formula>1000%</formula>
    </cfRule>
    <cfRule type="cellIs" dxfId="2221" priority="4115" operator="between">
      <formula>65.01%</formula>
      <formula>85%</formula>
    </cfRule>
    <cfRule type="cellIs" dxfId="2220" priority="4116" operator="between">
      <formula>0.1%</formula>
      <formula>65%</formula>
    </cfRule>
  </conditionalFormatting>
  <conditionalFormatting sqref="R63:AB63">
    <cfRule type="cellIs" dxfId="2219" priority="4111" stopIfTrue="1" operator="between">
      <formula>85.01%</formula>
      <formula>1000%</formula>
    </cfRule>
    <cfRule type="cellIs" dxfId="2218" priority="4112" operator="between">
      <formula>65.01%</formula>
      <formula>85%</formula>
    </cfRule>
    <cfRule type="cellIs" dxfId="2217" priority="4113" operator="between">
      <formula>0.1%</formula>
      <formula>65%</formula>
    </cfRule>
  </conditionalFormatting>
  <conditionalFormatting sqref="Q75">
    <cfRule type="cellIs" dxfId="2216" priority="4069" stopIfTrue="1" operator="between">
      <formula>85.01%</formula>
      <formula>1000%</formula>
    </cfRule>
    <cfRule type="cellIs" dxfId="2215" priority="4070" operator="between">
      <formula>65.01%</formula>
      <formula>85%</formula>
    </cfRule>
    <cfRule type="cellIs" dxfId="2214" priority="4071" operator="between">
      <formula>0.1%</formula>
      <formula>65%</formula>
    </cfRule>
  </conditionalFormatting>
  <conditionalFormatting sqref="S66:AB66">
    <cfRule type="cellIs" dxfId="2213" priority="4102" stopIfTrue="1" operator="between">
      <formula>85.01%</formula>
      <formula>1000%</formula>
    </cfRule>
    <cfRule type="cellIs" dxfId="2212" priority="4103" operator="between">
      <formula>65.01%</formula>
      <formula>85%</formula>
    </cfRule>
    <cfRule type="cellIs" dxfId="2211" priority="4104" operator="between">
      <formula>0.1%</formula>
      <formula>65%</formula>
    </cfRule>
  </conditionalFormatting>
  <conditionalFormatting sqref="R156:AB156">
    <cfRule type="cellIs" dxfId="2210" priority="3769" stopIfTrue="1" operator="between">
      <formula>85.01%</formula>
      <formula>1000%</formula>
    </cfRule>
    <cfRule type="cellIs" dxfId="2209" priority="3770" operator="between">
      <formula>65.01%</formula>
      <formula>85%</formula>
    </cfRule>
    <cfRule type="cellIs" dxfId="2208" priority="3771" operator="between">
      <formula>0.1%</formula>
      <formula>65%</formula>
    </cfRule>
  </conditionalFormatting>
  <conditionalFormatting sqref="Q78">
    <cfRule type="cellIs" dxfId="2207" priority="4051" stopIfTrue="1" operator="between">
      <formula>85.01%</formula>
      <formula>1000%</formula>
    </cfRule>
    <cfRule type="cellIs" dxfId="2206" priority="4052" operator="between">
      <formula>65.01%</formula>
      <formula>85%</formula>
    </cfRule>
    <cfRule type="cellIs" dxfId="2205" priority="4053" operator="between">
      <formula>0.1%</formula>
      <formula>65%</formula>
    </cfRule>
  </conditionalFormatting>
  <conditionalFormatting sqref="R78:AB78">
    <cfRule type="cellIs" dxfId="2204" priority="4048" stopIfTrue="1" operator="between">
      <formula>85.01%</formula>
      <formula>1000%</formula>
    </cfRule>
    <cfRule type="cellIs" dxfId="2203" priority="4049" operator="between">
      <formula>65.01%</formula>
      <formula>85%</formula>
    </cfRule>
    <cfRule type="cellIs" dxfId="2202" priority="4050" operator="between">
      <formula>0.1%</formula>
      <formula>65%</formula>
    </cfRule>
  </conditionalFormatting>
  <conditionalFormatting sqref="Q69">
    <cfRule type="cellIs" dxfId="2201" priority="4087" stopIfTrue="1" operator="between">
      <formula>85.01%</formula>
      <formula>1000%</formula>
    </cfRule>
    <cfRule type="cellIs" dxfId="2200" priority="4088" operator="between">
      <formula>65.01%</formula>
      <formula>85%</formula>
    </cfRule>
    <cfRule type="cellIs" dxfId="2199" priority="4089" operator="between">
      <formula>0.1%</formula>
      <formula>65%</formula>
    </cfRule>
  </conditionalFormatting>
  <conditionalFormatting sqref="R69:AB69">
    <cfRule type="cellIs" dxfId="2198" priority="4084" stopIfTrue="1" operator="between">
      <formula>85.01%</formula>
      <formula>1000%</formula>
    </cfRule>
    <cfRule type="cellIs" dxfId="2197" priority="4085" operator="between">
      <formula>65.01%</formula>
      <formula>85%</formula>
    </cfRule>
    <cfRule type="cellIs" dxfId="2196" priority="4086" operator="between">
      <formula>0.1%</formula>
      <formula>65%</formula>
    </cfRule>
  </conditionalFormatting>
  <conditionalFormatting sqref="S147:AB147">
    <cfRule type="cellIs" dxfId="2195" priority="3796" stopIfTrue="1" operator="between">
      <formula>85.01%</formula>
      <formula>1000%</formula>
    </cfRule>
    <cfRule type="cellIs" dxfId="2194" priority="3797" operator="between">
      <formula>65.01%</formula>
      <formula>85%</formula>
    </cfRule>
    <cfRule type="cellIs" dxfId="2193" priority="3798" operator="between">
      <formula>0.1%</formula>
      <formula>65%</formula>
    </cfRule>
  </conditionalFormatting>
  <conditionalFormatting sqref="Q72">
    <cfRule type="cellIs" dxfId="2192" priority="4078" stopIfTrue="1" operator="between">
      <formula>85.01%</formula>
      <formula>1000%</formula>
    </cfRule>
    <cfRule type="cellIs" dxfId="2191" priority="4079" operator="between">
      <formula>65.01%</formula>
      <formula>85%</formula>
    </cfRule>
    <cfRule type="cellIs" dxfId="2190" priority="4080" operator="between">
      <formula>0.1%</formula>
      <formula>65%</formula>
    </cfRule>
  </conditionalFormatting>
  <conditionalFormatting sqref="R72:AB72">
    <cfRule type="cellIs" dxfId="2189" priority="4075" stopIfTrue="1" operator="between">
      <formula>85.01%</formula>
      <formula>1000%</formula>
    </cfRule>
    <cfRule type="cellIs" dxfId="2188" priority="4076" operator="between">
      <formula>65.01%</formula>
      <formula>85%</formula>
    </cfRule>
    <cfRule type="cellIs" dxfId="2187" priority="4077" operator="between">
      <formula>0.1%</formula>
      <formula>65%</formula>
    </cfRule>
  </conditionalFormatting>
  <conditionalFormatting sqref="R75:AB75">
    <cfRule type="cellIs" dxfId="2186" priority="4066" stopIfTrue="1" operator="between">
      <formula>85.01%</formula>
      <formula>1000%</formula>
    </cfRule>
    <cfRule type="cellIs" dxfId="2185" priority="4067" operator="between">
      <formula>65.01%</formula>
      <formula>85%</formula>
    </cfRule>
    <cfRule type="cellIs" dxfId="2184" priority="4068" operator="between">
      <formula>0.1%</formula>
      <formula>65%</formula>
    </cfRule>
  </conditionalFormatting>
  <conditionalFormatting sqref="Q147">
    <cfRule type="cellIs" dxfId="2183" priority="3799" stopIfTrue="1" operator="between">
      <formula>85.01%</formula>
      <formula>1000%</formula>
    </cfRule>
    <cfRule type="cellIs" dxfId="2182" priority="3800" operator="between">
      <formula>65.01%</formula>
      <formula>85%</formula>
    </cfRule>
    <cfRule type="cellIs" dxfId="2181" priority="3801" operator="between">
      <formula>0.1%</formula>
      <formula>65%</formula>
    </cfRule>
  </conditionalFormatting>
  <conditionalFormatting sqref="Q111">
    <cfRule type="cellIs" dxfId="2180" priority="3907" stopIfTrue="1" operator="between">
      <formula>85.01%</formula>
      <formula>1000%</formula>
    </cfRule>
    <cfRule type="cellIs" dxfId="2179" priority="3908" operator="between">
      <formula>65.01%</formula>
      <formula>85%</formula>
    </cfRule>
    <cfRule type="cellIs" dxfId="2178" priority="3909" operator="between">
      <formula>0.1%</formula>
      <formula>65%</formula>
    </cfRule>
  </conditionalFormatting>
  <conditionalFormatting sqref="Q87">
    <cfRule type="cellIs" dxfId="2177" priority="3979" stopIfTrue="1" operator="between">
      <formula>85.01%</formula>
      <formula>1000%</formula>
    </cfRule>
    <cfRule type="cellIs" dxfId="2176" priority="3980" operator="between">
      <formula>65.01%</formula>
      <formula>85%</formula>
    </cfRule>
    <cfRule type="cellIs" dxfId="2175" priority="3981" operator="between">
      <formula>0.1%</formula>
      <formula>65%</formula>
    </cfRule>
  </conditionalFormatting>
  <conditionalFormatting sqref="Q81">
    <cfRule type="cellIs" dxfId="2174" priority="4042" stopIfTrue="1" operator="between">
      <formula>85.01%</formula>
      <formula>1000%</formula>
    </cfRule>
    <cfRule type="cellIs" dxfId="2173" priority="4043" operator="between">
      <formula>65.01%</formula>
      <formula>85%</formula>
    </cfRule>
    <cfRule type="cellIs" dxfId="2172" priority="4044" operator="between">
      <formula>0.1%</formula>
      <formula>65%</formula>
    </cfRule>
  </conditionalFormatting>
  <conditionalFormatting sqref="R81:AB81">
    <cfRule type="cellIs" dxfId="2171" priority="4039" stopIfTrue="1" operator="between">
      <formula>85.01%</formula>
      <formula>1000%</formula>
    </cfRule>
    <cfRule type="cellIs" dxfId="2170" priority="4040" operator="between">
      <formula>65.01%</formula>
      <formula>85%</formula>
    </cfRule>
    <cfRule type="cellIs" dxfId="2169" priority="4041" operator="between">
      <formula>0.1%</formula>
      <formula>65%</formula>
    </cfRule>
  </conditionalFormatting>
  <conditionalFormatting sqref="S84:AB84">
    <cfRule type="cellIs" dxfId="2168" priority="4030" stopIfTrue="1" operator="between">
      <formula>85.01%</formula>
      <formula>1000%</formula>
    </cfRule>
    <cfRule type="cellIs" dxfId="2167" priority="4031" operator="between">
      <formula>65.01%</formula>
      <formula>85%</formula>
    </cfRule>
    <cfRule type="cellIs" dxfId="2166" priority="4032" operator="between">
      <formula>0.1%</formula>
      <formula>65%</formula>
    </cfRule>
  </conditionalFormatting>
  <conditionalFormatting sqref="S144:AB144">
    <cfRule type="cellIs" dxfId="2165" priority="3805" stopIfTrue="1" operator="between">
      <formula>85.01%</formula>
      <formula>1000%</formula>
    </cfRule>
    <cfRule type="cellIs" dxfId="2164" priority="3806" operator="between">
      <formula>65.01%</formula>
      <formula>85%</formula>
    </cfRule>
    <cfRule type="cellIs" dxfId="2163" priority="3807" operator="between">
      <formula>0.1%</formula>
      <formula>65%</formula>
    </cfRule>
  </conditionalFormatting>
  <conditionalFormatting sqref="Q99">
    <cfRule type="cellIs" dxfId="2162" priority="3943" stopIfTrue="1" operator="between">
      <formula>85.01%</formula>
      <formula>1000%</formula>
    </cfRule>
    <cfRule type="cellIs" dxfId="2161" priority="3944" operator="between">
      <formula>65.01%</formula>
      <formula>85%</formula>
    </cfRule>
    <cfRule type="cellIs" dxfId="2160" priority="3945" operator="between">
      <formula>0.1%</formula>
      <formula>65%</formula>
    </cfRule>
  </conditionalFormatting>
  <conditionalFormatting sqref="Q150">
    <cfRule type="cellIs" dxfId="2159" priority="3790" stopIfTrue="1" operator="between">
      <formula>85.01%</formula>
      <formula>1000%</formula>
    </cfRule>
    <cfRule type="cellIs" dxfId="2158" priority="3791" operator="between">
      <formula>65.01%</formula>
      <formula>85%</formula>
    </cfRule>
    <cfRule type="cellIs" dxfId="2157" priority="3792" operator="between">
      <formula>0.1%</formula>
      <formula>65%</formula>
    </cfRule>
  </conditionalFormatting>
  <conditionalFormatting sqref="R150:AB150">
    <cfRule type="cellIs" dxfId="2156" priority="3787" stopIfTrue="1" operator="between">
      <formula>85.01%</formula>
      <formula>1000%</formula>
    </cfRule>
    <cfRule type="cellIs" dxfId="2155" priority="3788" operator="between">
      <formula>65.01%</formula>
      <formula>85%</formula>
    </cfRule>
    <cfRule type="cellIs" dxfId="2154" priority="3789" operator="between">
      <formula>0.1%</formula>
      <formula>65%</formula>
    </cfRule>
  </conditionalFormatting>
  <conditionalFormatting sqref="S114:AB114">
    <cfRule type="cellIs" dxfId="2153" priority="3895" stopIfTrue="1" operator="between">
      <formula>85.01%</formula>
      <formula>1000%</formula>
    </cfRule>
    <cfRule type="cellIs" dxfId="2152" priority="3896" operator="between">
      <formula>65.01%</formula>
      <formula>85%</formula>
    </cfRule>
    <cfRule type="cellIs" dxfId="2151" priority="3897" operator="between">
      <formula>0.1%</formula>
      <formula>65%</formula>
    </cfRule>
  </conditionalFormatting>
  <conditionalFormatting sqref="Q153">
    <cfRule type="cellIs" dxfId="2150" priority="3781" stopIfTrue="1" operator="between">
      <formula>85.01%</formula>
      <formula>1000%</formula>
    </cfRule>
    <cfRule type="cellIs" dxfId="2149" priority="3782" operator="between">
      <formula>65.01%</formula>
      <formula>85%</formula>
    </cfRule>
    <cfRule type="cellIs" dxfId="2148" priority="3783" operator="between">
      <formula>0.1%</formula>
      <formula>65%</formula>
    </cfRule>
  </conditionalFormatting>
  <conditionalFormatting sqref="R153:AB153">
    <cfRule type="cellIs" dxfId="2147" priority="3778" stopIfTrue="1" operator="between">
      <formula>85.01%</formula>
      <formula>1000%</formula>
    </cfRule>
    <cfRule type="cellIs" dxfId="2146" priority="3779" operator="between">
      <formula>65.01%</formula>
      <formula>85%</formula>
    </cfRule>
    <cfRule type="cellIs" dxfId="2145" priority="3780" operator="between">
      <formula>0.1%</formula>
      <formula>65%</formula>
    </cfRule>
  </conditionalFormatting>
  <conditionalFormatting sqref="Q156">
    <cfRule type="cellIs" dxfId="2144" priority="3772" stopIfTrue="1" operator="between">
      <formula>85.01%</formula>
      <formula>1000%</formula>
    </cfRule>
    <cfRule type="cellIs" dxfId="2143" priority="3773" operator="between">
      <formula>65.01%</formula>
      <formula>85%</formula>
    </cfRule>
    <cfRule type="cellIs" dxfId="2142" priority="3774" operator="between">
      <formula>0.1%</formula>
      <formula>65%</formula>
    </cfRule>
  </conditionalFormatting>
  <conditionalFormatting sqref="Q120">
    <cfRule type="cellIs" dxfId="2141" priority="3880" stopIfTrue="1" operator="between">
      <formula>85.01%</formula>
      <formula>1000%</formula>
    </cfRule>
    <cfRule type="cellIs" dxfId="2140" priority="3881" operator="between">
      <formula>65.01%</formula>
      <formula>85%</formula>
    </cfRule>
    <cfRule type="cellIs" dxfId="2139" priority="3882" operator="between">
      <formula>0.1%</formula>
      <formula>65%</formula>
    </cfRule>
  </conditionalFormatting>
  <conditionalFormatting sqref="R120:AB120">
    <cfRule type="cellIs" dxfId="2138" priority="3877" stopIfTrue="1" operator="between">
      <formula>85.01%</formula>
      <formula>1000%</formula>
    </cfRule>
    <cfRule type="cellIs" dxfId="2137" priority="3878" operator="between">
      <formula>65.01%</formula>
      <formula>85%</formula>
    </cfRule>
    <cfRule type="cellIs" dxfId="2136" priority="3879" operator="between">
      <formula>0.1%</formula>
      <formula>65%</formula>
    </cfRule>
  </conditionalFormatting>
  <conditionalFormatting sqref="R87:AB87">
    <cfRule type="cellIs" dxfId="2135" priority="3976" stopIfTrue="1" operator="between">
      <formula>85.01%</formula>
      <formula>1000%</formula>
    </cfRule>
    <cfRule type="cellIs" dxfId="2134" priority="3977" operator="between">
      <formula>65.01%</formula>
      <formula>85%</formula>
    </cfRule>
    <cfRule type="cellIs" dxfId="2133" priority="3978" operator="between">
      <formula>0.1%</formula>
      <formula>65%</formula>
    </cfRule>
  </conditionalFormatting>
  <conditionalFormatting sqref="Q90">
    <cfRule type="cellIs" dxfId="2132" priority="3970" stopIfTrue="1" operator="between">
      <formula>85.01%</formula>
      <formula>1000%</formula>
    </cfRule>
    <cfRule type="cellIs" dxfId="2131" priority="3971" operator="between">
      <formula>65.01%</formula>
      <formula>85%</formula>
    </cfRule>
    <cfRule type="cellIs" dxfId="2130" priority="3972" operator="between">
      <formula>0.1%</formula>
      <formula>65%</formula>
    </cfRule>
  </conditionalFormatting>
  <conditionalFormatting sqref="R90:AB90">
    <cfRule type="cellIs" dxfId="2129" priority="3967" stopIfTrue="1" operator="between">
      <formula>85.01%</formula>
      <formula>1000%</formula>
    </cfRule>
    <cfRule type="cellIs" dxfId="2128" priority="3968" operator="between">
      <formula>65.01%</formula>
      <formula>85%</formula>
    </cfRule>
    <cfRule type="cellIs" dxfId="2127" priority="3969" operator="between">
      <formula>0.1%</formula>
      <formula>65%</formula>
    </cfRule>
  </conditionalFormatting>
  <conditionalFormatting sqref="Q93">
    <cfRule type="cellIs" dxfId="2126" priority="3961" stopIfTrue="1" operator="between">
      <formula>85.01%</formula>
      <formula>1000%</formula>
    </cfRule>
    <cfRule type="cellIs" dxfId="2125" priority="3962" operator="between">
      <formula>65.01%</formula>
      <formula>85%</formula>
    </cfRule>
    <cfRule type="cellIs" dxfId="2124" priority="3963" operator="between">
      <formula>0.1%</formula>
      <formula>65%</formula>
    </cfRule>
  </conditionalFormatting>
  <conditionalFormatting sqref="R93:AB93">
    <cfRule type="cellIs" dxfId="2123" priority="3958" stopIfTrue="1" operator="between">
      <formula>85.01%</formula>
      <formula>1000%</formula>
    </cfRule>
    <cfRule type="cellIs" dxfId="2122" priority="3959" operator="between">
      <formula>65.01%</formula>
      <formula>85%</formula>
    </cfRule>
    <cfRule type="cellIs" dxfId="2121" priority="3960" operator="between">
      <formula>0.1%</formula>
      <formula>65%</formula>
    </cfRule>
  </conditionalFormatting>
  <conditionalFormatting sqref="Q132">
    <cfRule type="cellIs" dxfId="2120" priority="3844" stopIfTrue="1" operator="between">
      <formula>85.01%</formula>
      <formula>1000%</formula>
    </cfRule>
    <cfRule type="cellIs" dxfId="2119" priority="3845" operator="between">
      <formula>65.01%</formula>
      <formula>85%</formula>
    </cfRule>
    <cfRule type="cellIs" dxfId="2118" priority="3846" operator="between">
      <formula>0.1%</formula>
      <formula>65%</formula>
    </cfRule>
  </conditionalFormatting>
  <conditionalFormatting sqref="R132:AB132">
    <cfRule type="cellIs" dxfId="2117" priority="3841" stopIfTrue="1" operator="between">
      <formula>85.01%</formula>
      <formula>1000%</formula>
    </cfRule>
    <cfRule type="cellIs" dxfId="2116" priority="3842" operator="between">
      <formula>65.01%</formula>
      <formula>85%</formula>
    </cfRule>
    <cfRule type="cellIs" dxfId="2115" priority="3843" operator="between">
      <formula>0.1%</formula>
      <formula>65%</formula>
    </cfRule>
  </conditionalFormatting>
  <conditionalFormatting sqref="R99:AB99">
    <cfRule type="cellIs" dxfId="2114" priority="3940" stopIfTrue="1" operator="between">
      <formula>85.01%</formula>
      <formula>1000%</formula>
    </cfRule>
    <cfRule type="cellIs" dxfId="2113" priority="3941" operator="between">
      <formula>65.01%</formula>
      <formula>85%</formula>
    </cfRule>
    <cfRule type="cellIs" dxfId="2112" priority="3942" operator="between">
      <formula>0.1%</formula>
      <formula>65%</formula>
    </cfRule>
  </conditionalFormatting>
  <conditionalFormatting sqref="Q102">
    <cfRule type="cellIs" dxfId="2111" priority="3934" stopIfTrue="1" operator="between">
      <formula>85.01%</formula>
      <formula>1000%</formula>
    </cfRule>
    <cfRule type="cellIs" dxfId="2110" priority="3935" operator="between">
      <formula>65.01%</formula>
      <formula>85%</formula>
    </cfRule>
    <cfRule type="cellIs" dxfId="2109" priority="3936" operator="between">
      <formula>0.1%</formula>
      <formula>65%</formula>
    </cfRule>
  </conditionalFormatting>
  <conditionalFormatting sqref="R102:AB102">
    <cfRule type="cellIs" dxfId="2108" priority="3931" stopIfTrue="1" operator="between">
      <formula>85.01%</formula>
      <formula>1000%</formula>
    </cfRule>
    <cfRule type="cellIs" dxfId="2107" priority="3932" operator="between">
      <formula>65.01%</formula>
      <formula>85%</formula>
    </cfRule>
    <cfRule type="cellIs" dxfId="2106" priority="3933" operator="between">
      <formula>0.1%</formula>
      <formula>65%</formula>
    </cfRule>
  </conditionalFormatting>
  <conditionalFormatting sqref="Q105">
    <cfRule type="cellIs" dxfId="2105" priority="3925" stopIfTrue="1" operator="between">
      <formula>85.01%</formula>
      <formula>1000%</formula>
    </cfRule>
    <cfRule type="cellIs" dxfId="2104" priority="3926" operator="between">
      <formula>65.01%</formula>
      <formula>85%</formula>
    </cfRule>
    <cfRule type="cellIs" dxfId="2103" priority="3927" operator="between">
      <formula>0.1%</formula>
      <formula>65%</formula>
    </cfRule>
  </conditionalFormatting>
  <conditionalFormatting sqref="R105:AB105">
    <cfRule type="cellIs" dxfId="2102" priority="3922" stopIfTrue="1" operator="between">
      <formula>85.01%</formula>
      <formula>1000%</formula>
    </cfRule>
    <cfRule type="cellIs" dxfId="2101" priority="3923" operator="between">
      <formula>65.01%</formula>
      <formula>85%</formula>
    </cfRule>
    <cfRule type="cellIs" dxfId="2100" priority="3924" operator="between">
      <formula>0.1%</formula>
      <formula>65%</formula>
    </cfRule>
  </conditionalFormatting>
  <conditionalFormatting sqref="Q108">
    <cfRule type="cellIs" dxfId="2099" priority="3916" stopIfTrue="1" operator="between">
      <formula>85.01%</formula>
      <formula>1000%</formula>
    </cfRule>
    <cfRule type="cellIs" dxfId="2098" priority="3917" operator="between">
      <formula>65.01%</formula>
      <formula>85%</formula>
    </cfRule>
    <cfRule type="cellIs" dxfId="2097" priority="3918" operator="between">
      <formula>0.1%</formula>
      <formula>65%</formula>
    </cfRule>
  </conditionalFormatting>
  <conditionalFormatting sqref="R108:AB108">
    <cfRule type="cellIs" dxfId="2096" priority="3913" stopIfTrue="1" operator="between">
      <formula>85.01%</formula>
      <formula>1000%</formula>
    </cfRule>
    <cfRule type="cellIs" dxfId="2095" priority="3914" operator="between">
      <formula>65.01%</formula>
      <formula>85%</formula>
    </cfRule>
    <cfRule type="cellIs" dxfId="2094" priority="3915" operator="between">
      <formula>0.1%</formula>
      <formula>65%</formula>
    </cfRule>
  </conditionalFormatting>
  <conditionalFormatting sqref="R111:AB111">
    <cfRule type="cellIs" dxfId="2093" priority="3904" stopIfTrue="1" operator="between">
      <formula>85.01%</formula>
      <formula>1000%</formula>
    </cfRule>
    <cfRule type="cellIs" dxfId="2092" priority="3905" operator="between">
      <formula>65.01%</formula>
      <formula>85%</formula>
    </cfRule>
    <cfRule type="cellIs" dxfId="2091" priority="3906" operator="between">
      <formula>0.1%</formula>
      <formula>65%</formula>
    </cfRule>
  </conditionalFormatting>
  <conditionalFormatting sqref="T117:AB117">
    <cfRule type="cellIs" dxfId="2090" priority="3886" stopIfTrue="1" operator="between">
      <formula>85.01%</formula>
      <formula>1000%</formula>
    </cfRule>
    <cfRule type="cellIs" dxfId="2089" priority="3887" operator="between">
      <formula>65.01%</formula>
      <formula>85%</formula>
    </cfRule>
    <cfRule type="cellIs" dxfId="2088" priority="3888" operator="between">
      <formula>0.1%</formula>
      <formula>65%</formula>
    </cfRule>
  </conditionalFormatting>
  <conditionalFormatting sqref="Q123">
    <cfRule type="cellIs" dxfId="2087" priority="3871" stopIfTrue="1" operator="between">
      <formula>85.01%</formula>
      <formula>1000%</formula>
    </cfRule>
    <cfRule type="cellIs" dxfId="2086" priority="3872" operator="between">
      <formula>65.01%</formula>
      <formula>85%</formula>
    </cfRule>
    <cfRule type="cellIs" dxfId="2085" priority="3873" operator="between">
      <formula>0.1%</formula>
      <formula>65%</formula>
    </cfRule>
  </conditionalFormatting>
  <conditionalFormatting sqref="R123:AB123">
    <cfRule type="cellIs" dxfId="2084" priority="3868" stopIfTrue="1" operator="between">
      <formula>85.01%</formula>
      <formula>1000%</formula>
    </cfRule>
    <cfRule type="cellIs" dxfId="2083" priority="3869" operator="between">
      <formula>65.01%</formula>
      <formula>85%</formula>
    </cfRule>
    <cfRule type="cellIs" dxfId="2082" priority="3870" operator="between">
      <formula>0.1%</formula>
      <formula>65%</formula>
    </cfRule>
  </conditionalFormatting>
  <conditionalFormatting sqref="Q126">
    <cfRule type="cellIs" dxfId="2081" priority="3862" stopIfTrue="1" operator="between">
      <formula>85.01%</formula>
      <formula>1000%</formula>
    </cfRule>
    <cfRule type="cellIs" dxfId="2080" priority="3863" operator="between">
      <formula>65.01%</formula>
      <formula>85%</formula>
    </cfRule>
    <cfRule type="cellIs" dxfId="2079" priority="3864" operator="between">
      <formula>0.1%</formula>
      <formula>65%</formula>
    </cfRule>
  </conditionalFormatting>
  <conditionalFormatting sqref="R126:AB126">
    <cfRule type="cellIs" dxfId="2078" priority="3859" stopIfTrue="1" operator="between">
      <formula>85.01%</formula>
      <formula>1000%</formula>
    </cfRule>
    <cfRule type="cellIs" dxfId="2077" priority="3860" operator="between">
      <formula>65.01%</formula>
      <formula>85%</formula>
    </cfRule>
    <cfRule type="cellIs" dxfId="2076" priority="3861" operator="between">
      <formula>0.1%</formula>
      <formula>65%</formula>
    </cfRule>
  </conditionalFormatting>
  <conditionalFormatting sqref="Q129">
    <cfRule type="cellIs" dxfId="2075" priority="3853" stopIfTrue="1" operator="between">
      <formula>85.01%</formula>
      <formula>1000%</formula>
    </cfRule>
    <cfRule type="cellIs" dxfId="2074" priority="3854" operator="between">
      <formula>65.01%</formula>
      <formula>85%</formula>
    </cfRule>
    <cfRule type="cellIs" dxfId="2073" priority="3855" operator="between">
      <formula>0.1%</formula>
      <formula>65%</formula>
    </cfRule>
  </conditionalFormatting>
  <conditionalFormatting sqref="R129:AB129">
    <cfRule type="cellIs" dxfId="2072" priority="3850" stopIfTrue="1" operator="between">
      <formula>85.01%</formula>
      <formula>1000%</formula>
    </cfRule>
    <cfRule type="cellIs" dxfId="2071" priority="3851" operator="between">
      <formula>65.01%</formula>
      <formula>85%</formula>
    </cfRule>
    <cfRule type="cellIs" dxfId="2070" priority="3852" operator="between">
      <formula>0.1%</formula>
      <formula>65%</formula>
    </cfRule>
  </conditionalFormatting>
  <conditionalFormatting sqref="Q135">
    <cfRule type="cellIs" dxfId="2069" priority="3835" stopIfTrue="1" operator="between">
      <formula>85.01%</formula>
      <formula>1000%</formula>
    </cfRule>
    <cfRule type="cellIs" dxfId="2068" priority="3836" operator="between">
      <formula>65.01%</formula>
      <formula>85%</formula>
    </cfRule>
    <cfRule type="cellIs" dxfId="2067" priority="3837" operator="between">
      <formula>0.1%</formula>
      <formula>65%</formula>
    </cfRule>
  </conditionalFormatting>
  <conditionalFormatting sqref="R135:AB135">
    <cfRule type="cellIs" dxfId="2066" priority="3832" stopIfTrue="1" operator="between">
      <formula>85.01%</formula>
      <formula>1000%</formula>
    </cfRule>
    <cfRule type="cellIs" dxfId="2065" priority="3833" operator="between">
      <formula>65.01%</formula>
      <formula>85%</formula>
    </cfRule>
    <cfRule type="cellIs" dxfId="2064" priority="3834" operator="between">
      <formula>0.1%</formula>
      <formula>65%</formula>
    </cfRule>
  </conditionalFormatting>
  <conditionalFormatting sqref="Q138">
    <cfRule type="cellIs" dxfId="2063" priority="3826" stopIfTrue="1" operator="between">
      <formula>85.01%</formula>
      <formula>1000%</formula>
    </cfRule>
    <cfRule type="cellIs" dxfId="2062" priority="3827" operator="between">
      <formula>65.01%</formula>
      <formula>85%</formula>
    </cfRule>
    <cfRule type="cellIs" dxfId="2061" priority="3828" operator="between">
      <formula>0.1%</formula>
      <formula>65%</formula>
    </cfRule>
  </conditionalFormatting>
  <conditionalFormatting sqref="R138:AB138">
    <cfRule type="cellIs" dxfId="2060" priority="3823" stopIfTrue="1" operator="between">
      <formula>85.01%</formula>
      <formula>1000%</formula>
    </cfRule>
    <cfRule type="cellIs" dxfId="2059" priority="3824" operator="between">
      <formula>65.01%</formula>
      <formula>85%</formula>
    </cfRule>
    <cfRule type="cellIs" dxfId="2058" priority="3825" operator="between">
      <formula>0.1%</formula>
      <formula>65%</formula>
    </cfRule>
  </conditionalFormatting>
  <conditionalFormatting sqref="Q141">
    <cfRule type="cellIs" dxfId="2057" priority="3817" stopIfTrue="1" operator="between">
      <formula>85.01%</formula>
      <formula>1000%</formula>
    </cfRule>
    <cfRule type="cellIs" dxfId="2056" priority="3818" operator="between">
      <formula>65.01%</formula>
      <formula>85%</formula>
    </cfRule>
    <cfRule type="cellIs" dxfId="2055" priority="3819" operator="between">
      <formula>0.1%</formula>
      <formula>65%</formula>
    </cfRule>
  </conditionalFormatting>
  <conditionalFormatting sqref="R141:AB141">
    <cfRule type="cellIs" dxfId="2054" priority="3814" stopIfTrue="1" operator="between">
      <formula>85.01%</formula>
      <formula>1000%</formula>
    </cfRule>
    <cfRule type="cellIs" dxfId="2053" priority="3815" operator="between">
      <formula>65.01%</formula>
      <formula>85%</formula>
    </cfRule>
    <cfRule type="cellIs" dxfId="2052" priority="3816" operator="between">
      <formula>0.1%</formula>
      <formula>65%</formula>
    </cfRule>
  </conditionalFormatting>
  <conditionalFormatting sqref="Q159">
    <cfRule type="cellIs" dxfId="2051" priority="3763" stopIfTrue="1" operator="between">
      <formula>85.01%</formula>
      <formula>1000%</formula>
    </cfRule>
    <cfRule type="cellIs" dxfId="2050" priority="3764" operator="between">
      <formula>65.01%</formula>
      <formula>85%</formula>
    </cfRule>
    <cfRule type="cellIs" dxfId="2049" priority="3765" operator="between">
      <formula>0.1%</formula>
      <formula>65%</formula>
    </cfRule>
  </conditionalFormatting>
  <conditionalFormatting sqref="R159:AB159">
    <cfRule type="cellIs" dxfId="2048" priority="3760" stopIfTrue="1" operator="between">
      <formula>85.01%</formula>
      <formula>1000%</formula>
    </cfRule>
    <cfRule type="cellIs" dxfId="2047" priority="3761" operator="between">
      <formula>65.01%</formula>
      <formula>85%</formula>
    </cfRule>
    <cfRule type="cellIs" dxfId="2046" priority="3762" operator="between">
      <formula>0.1%</formula>
      <formula>65%</formula>
    </cfRule>
  </conditionalFormatting>
  <conditionalFormatting sqref="Q162">
    <cfRule type="cellIs" dxfId="2045" priority="3754" stopIfTrue="1" operator="between">
      <formula>85.01%</formula>
      <formula>1000%</formula>
    </cfRule>
    <cfRule type="cellIs" dxfId="2044" priority="3755" operator="between">
      <formula>65.01%</formula>
      <formula>85%</formula>
    </cfRule>
    <cfRule type="cellIs" dxfId="2043" priority="3756" operator="between">
      <formula>0.1%</formula>
      <formula>65%</formula>
    </cfRule>
  </conditionalFormatting>
  <conditionalFormatting sqref="R162:AB162">
    <cfRule type="cellIs" dxfId="2042" priority="3751" stopIfTrue="1" operator="between">
      <formula>85.01%</formula>
      <formula>1000%</formula>
    </cfRule>
    <cfRule type="cellIs" dxfId="2041" priority="3752" operator="between">
      <formula>65.01%</formula>
      <formula>85%</formula>
    </cfRule>
    <cfRule type="cellIs" dxfId="2040" priority="3753" operator="between">
      <formula>0.1%</formula>
      <formula>65%</formula>
    </cfRule>
  </conditionalFormatting>
  <conditionalFormatting sqref="Q165">
    <cfRule type="cellIs" dxfId="2039" priority="3745" stopIfTrue="1" operator="between">
      <formula>85.01%</formula>
      <formula>1000%</formula>
    </cfRule>
    <cfRule type="cellIs" dxfId="2038" priority="3746" operator="between">
      <formula>65.01%</formula>
      <formula>85%</formula>
    </cfRule>
    <cfRule type="cellIs" dxfId="2037" priority="3747" operator="between">
      <formula>0.1%</formula>
      <formula>65%</formula>
    </cfRule>
  </conditionalFormatting>
  <conditionalFormatting sqref="R165:AB165">
    <cfRule type="cellIs" dxfId="2036" priority="3742" stopIfTrue="1" operator="between">
      <formula>85.01%</formula>
      <formula>1000%</formula>
    </cfRule>
    <cfRule type="cellIs" dxfId="2035" priority="3743" operator="between">
      <formula>65.01%</formula>
      <formula>85%</formula>
    </cfRule>
    <cfRule type="cellIs" dxfId="2034" priority="3744" operator="between">
      <formula>0.1%</formula>
      <formula>65%</formula>
    </cfRule>
  </conditionalFormatting>
  <conditionalFormatting sqref="Q168">
    <cfRule type="cellIs" dxfId="2033" priority="3736" stopIfTrue="1" operator="between">
      <formula>85.01%</formula>
      <formula>1000%</formula>
    </cfRule>
    <cfRule type="cellIs" dxfId="2032" priority="3737" operator="between">
      <formula>65.01%</formula>
      <formula>85%</formula>
    </cfRule>
    <cfRule type="cellIs" dxfId="2031" priority="3738" operator="between">
      <formula>0.1%</formula>
      <formula>65%</formula>
    </cfRule>
  </conditionalFormatting>
  <conditionalFormatting sqref="R168:AB168">
    <cfRule type="cellIs" dxfId="2030" priority="3733" stopIfTrue="1" operator="between">
      <formula>85.01%</formula>
      <formula>1000%</formula>
    </cfRule>
    <cfRule type="cellIs" dxfId="2029" priority="3734" operator="between">
      <formula>65.01%</formula>
      <formula>85%</formula>
    </cfRule>
    <cfRule type="cellIs" dxfId="2028" priority="3735" operator="between">
      <formula>0.1%</formula>
      <formula>65%</formula>
    </cfRule>
  </conditionalFormatting>
  <conditionalFormatting sqref="Q171">
    <cfRule type="cellIs" dxfId="2027" priority="3727" stopIfTrue="1" operator="between">
      <formula>85.01%</formula>
      <formula>1000%</formula>
    </cfRule>
    <cfRule type="cellIs" dxfId="2026" priority="3728" operator="between">
      <formula>65.01%</formula>
      <formula>85%</formula>
    </cfRule>
    <cfRule type="cellIs" dxfId="2025" priority="3729" operator="between">
      <formula>0.1%</formula>
      <formula>65%</formula>
    </cfRule>
  </conditionalFormatting>
  <conditionalFormatting sqref="R171:AB171">
    <cfRule type="cellIs" dxfId="2024" priority="3724" stopIfTrue="1" operator="between">
      <formula>85.01%</formula>
      <formula>1000%</formula>
    </cfRule>
    <cfRule type="cellIs" dxfId="2023" priority="3725" operator="between">
      <formula>65.01%</formula>
      <formula>85%</formula>
    </cfRule>
    <cfRule type="cellIs" dxfId="2022" priority="3726" operator="between">
      <formula>0.1%</formula>
      <formula>65%</formula>
    </cfRule>
  </conditionalFormatting>
  <conditionalFormatting sqref="Q174">
    <cfRule type="cellIs" dxfId="2021" priority="3709" stopIfTrue="1" operator="between">
      <formula>85.01%</formula>
      <formula>1000%</formula>
    </cfRule>
    <cfRule type="cellIs" dxfId="2020" priority="3710" operator="between">
      <formula>65.01%</formula>
      <formula>85%</formula>
    </cfRule>
    <cfRule type="cellIs" dxfId="2019" priority="3711" operator="between">
      <formula>0.1%</formula>
      <formula>65%</formula>
    </cfRule>
  </conditionalFormatting>
  <conditionalFormatting sqref="R174:AB174">
    <cfRule type="cellIs" dxfId="2018" priority="3706" stopIfTrue="1" operator="between">
      <formula>85.01%</formula>
      <formula>1000%</formula>
    </cfRule>
    <cfRule type="cellIs" dxfId="2017" priority="3707" operator="between">
      <formula>65.01%</formula>
      <formula>85%</formula>
    </cfRule>
    <cfRule type="cellIs" dxfId="2016" priority="3708" operator="between">
      <formula>0.1%</formula>
      <formula>65%</formula>
    </cfRule>
  </conditionalFormatting>
  <conditionalFormatting sqref="Q177">
    <cfRule type="cellIs" dxfId="2015" priority="3700" stopIfTrue="1" operator="between">
      <formula>85.01%</formula>
      <formula>1000%</formula>
    </cfRule>
    <cfRule type="cellIs" dxfId="2014" priority="3701" operator="between">
      <formula>65.01%</formula>
      <formula>85%</formula>
    </cfRule>
    <cfRule type="cellIs" dxfId="2013" priority="3702" operator="between">
      <formula>0.1%</formula>
      <formula>65%</formula>
    </cfRule>
  </conditionalFormatting>
  <conditionalFormatting sqref="R177:AB177">
    <cfRule type="cellIs" dxfId="2012" priority="3697" stopIfTrue="1" operator="between">
      <formula>85.01%</formula>
      <formula>1000%</formula>
    </cfRule>
    <cfRule type="cellIs" dxfId="2011" priority="3698" operator="between">
      <formula>65.01%</formula>
      <formula>85%</formula>
    </cfRule>
    <cfRule type="cellIs" dxfId="2010" priority="3699" operator="between">
      <formula>0.1%</formula>
      <formula>65%</formula>
    </cfRule>
  </conditionalFormatting>
  <conditionalFormatting sqref="Q180">
    <cfRule type="cellIs" dxfId="2009" priority="3691" stopIfTrue="1" operator="between">
      <formula>85.01%</formula>
      <formula>1000%</formula>
    </cfRule>
    <cfRule type="cellIs" dxfId="2008" priority="3692" operator="between">
      <formula>65.01%</formula>
      <formula>85%</formula>
    </cfRule>
    <cfRule type="cellIs" dxfId="2007" priority="3693" operator="between">
      <formula>0.1%</formula>
      <formula>65%</formula>
    </cfRule>
  </conditionalFormatting>
  <conditionalFormatting sqref="R180:AB180">
    <cfRule type="cellIs" dxfId="2006" priority="3688" stopIfTrue="1" operator="between">
      <formula>85.01%</formula>
      <formula>1000%</formula>
    </cfRule>
    <cfRule type="cellIs" dxfId="2005" priority="3689" operator="between">
      <formula>65.01%</formula>
      <formula>85%</formula>
    </cfRule>
    <cfRule type="cellIs" dxfId="2004" priority="3690" operator="between">
      <formula>0.1%</formula>
      <formula>65%</formula>
    </cfRule>
  </conditionalFormatting>
  <conditionalFormatting sqref="Q183">
    <cfRule type="cellIs" dxfId="2003" priority="3673" stopIfTrue="1" operator="between">
      <formula>85.01%</formula>
      <formula>1000%</formula>
    </cfRule>
    <cfRule type="cellIs" dxfId="2002" priority="3674" operator="between">
      <formula>65.01%</formula>
      <formula>85%</formula>
    </cfRule>
    <cfRule type="cellIs" dxfId="2001" priority="3675" operator="between">
      <formula>0.1%</formula>
      <formula>65%</formula>
    </cfRule>
  </conditionalFormatting>
  <conditionalFormatting sqref="R183:AB183">
    <cfRule type="cellIs" dxfId="2000" priority="3670" stopIfTrue="1" operator="between">
      <formula>85.01%</formula>
      <formula>1000%</formula>
    </cfRule>
    <cfRule type="cellIs" dxfId="1999" priority="3671" operator="between">
      <formula>65.01%</formula>
      <formula>85%</formula>
    </cfRule>
    <cfRule type="cellIs" dxfId="1998" priority="3672" operator="between">
      <formula>0.1%</formula>
      <formula>65%</formula>
    </cfRule>
  </conditionalFormatting>
  <conditionalFormatting sqref="Q186">
    <cfRule type="cellIs" dxfId="1997" priority="3664" stopIfTrue="1" operator="between">
      <formula>85.01%</formula>
      <formula>1000%</formula>
    </cfRule>
    <cfRule type="cellIs" dxfId="1996" priority="3665" operator="between">
      <formula>65.01%</formula>
      <formula>85%</formula>
    </cfRule>
    <cfRule type="cellIs" dxfId="1995" priority="3666" operator="between">
      <formula>0.1%</formula>
      <formula>65%</formula>
    </cfRule>
  </conditionalFormatting>
  <conditionalFormatting sqref="R186:AB186">
    <cfRule type="cellIs" dxfId="1994" priority="3661" stopIfTrue="1" operator="between">
      <formula>85.01%</formula>
      <formula>1000%</formula>
    </cfRule>
    <cfRule type="cellIs" dxfId="1993" priority="3662" operator="between">
      <formula>65.01%</formula>
      <formula>85%</formula>
    </cfRule>
    <cfRule type="cellIs" dxfId="1992" priority="3663" operator="between">
      <formula>0.1%</formula>
      <formula>65%</formula>
    </cfRule>
  </conditionalFormatting>
  <conditionalFormatting sqref="Q189">
    <cfRule type="cellIs" dxfId="1991" priority="3655" stopIfTrue="1" operator="between">
      <formula>85.01%</formula>
      <formula>1000%</formula>
    </cfRule>
    <cfRule type="cellIs" dxfId="1990" priority="3656" operator="between">
      <formula>65.01%</formula>
      <formula>85%</formula>
    </cfRule>
    <cfRule type="cellIs" dxfId="1989" priority="3657" operator="between">
      <formula>0.1%</formula>
      <formula>65%</formula>
    </cfRule>
  </conditionalFormatting>
  <conditionalFormatting sqref="R189:AB189">
    <cfRule type="cellIs" dxfId="1988" priority="3652" stopIfTrue="1" operator="between">
      <formula>85.01%</formula>
      <formula>1000%</formula>
    </cfRule>
    <cfRule type="cellIs" dxfId="1987" priority="3653" operator="between">
      <formula>65.01%</formula>
      <formula>85%</formula>
    </cfRule>
    <cfRule type="cellIs" dxfId="1986" priority="3654" operator="between">
      <formula>0.1%</formula>
      <formula>65%</formula>
    </cfRule>
  </conditionalFormatting>
  <conditionalFormatting sqref="Q192">
    <cfRule type="cellIs" dxfId="1985" priority="3646" stopIfTrue="1" operator="between">
      <formula>85.01%</formula>
      <formula>1000%</formula>
    </cfRule>
    <cfRule type="cellIs" dxfId="1984" priority="3647" operator="between">
      <formula>65.01%</formula>
      <formula>85%</formula>
    </cfRule>
    <cfRule type="cellIs" dxfId="1983" priority="3648" operator="between">
      <formula>0.1%</formula>
      <formula>65%</formula>
    </cfRule>
  </conditionalFormatting>
  <conditionalFormatting sqref="R192:AB192">
    <cfRule type="cellIs" dxfId="1982" priority="3643" stopIfTrue="1" operator="between">
      <formula>85.01%</formula>
      <formula>1000%</formula>
    </cfRule>
    <cfRule type="cellIs" dxfId="1981" priority="3644" operator="between">
      <formula>65.01%</formula>
      <formula>85%</formula>
    </cfRule>
    <cfRule type="cellIs" dxfId="1980" priority="3645" operator="between">
      <formula>0.1%</formula>
      <formula>65%</formula>
    </cfRule>
  </conditionalFormatting>
  <conditionalFormatting sqref="Q195">
    <cfRule type="cellIs" dxfId="1979" priority="3637" stopIfTrue="1" operator="between">
      <formula>85.01%</formula>
      <formula>1000%</formula>
    </cfRule>
    <cfRule type="cellIs" dxfId="1978" priority="3638" operator="between">
      <formula>65.01%</formula>
      <formula>85%</formula>
    </cfRule>
    <cfRule type="cellIs" dxfId="1977" priority="3639" operator="between">
      <formula>0.1%</formula>
      <formula>65%</formula>
    </cfRule>
  </conditionalFormatting>
  <conditionalFormatting sqref="R195:AB195">
    <cfRule type="cellIs" dxfId="1976" priority="3634" stopIfTrue="1" operator="between">
      <formula>85.01%</formula>
      <formula>1000%</formula>
    </cfRule>
    <cfRule type="cellIs" dxfId="1975" priority="3635" operator="between">
      <formula>65.01%</formula>
      <formula>85%</formula>
    </cfRule>
    <cfRule type="cellIs" dxfId="1974" priority="3636" operator="between">
      <formula>0.1%</formula>
      <formula>65%</formula>
    </cfRule>
  </conditionalFormatting>
  <conditionalFormatting sqref="Q198">
    <cfRule type="cellIs" dxfId="1973" priority="3619" stopIfTrue="1" operator="between">
      <formula>85.01%</formula>
      <formula>1000%</formula>
    </cfRule>
    <cfRule type="cellIs" dxfId="1972" priority="3620" operator="between">
      <formula>65.01%</formula>
      <formula>85%</formula>
    </cfRule>
    <cfRule type="cellIs" dxfId="1971" priority="3621" operator="between">
      <formula>0.1%</formula>
      <formula>65%</formula>
    </cfRule>
  </conditionalFormatting>
  <conditionalFormatting sqref="R198:AB198">
    <cfRule type="cellIs" dxfId="1970" priority="3616" stopIfTrue="1" operator="between">
      <formula>85.01%</formula>
      <formula>1000%</formula>
    </cfRule>
    <cfRule type="cellIs" dxfId="1969" priority="3617" operator="between">
      <formula>65.01%</formula>
      <formula>85%</formula>
    </cfRule>
    <cfRule type="cellIs" dxfId="1968" priority="3618" operator="between">
      <formula>0.1%</formula>
      <formula>65%</formula>
    </cfRule>
  </conditionalFormatting>
  <conditionalFormatting sqref="Q201">
    <cfRule type="cellIs" dxfId="1967" priority="3610" stopIfTrue="1" operator="between">
      <formula>85.01%</formula>
      <formula>1000%</formula>
    </cfRule>
    <cfRule type="cellIs" dxfId="1966" priority="3611" operator="between">
      <formula>65.01%</formula>
      <formula>85%</formula>
    </cfRule>
    <cfRule type="cellIs" dxfId="1965" priority="3612" operator="between">
      <formula>0.1%</formula>
      <formula>65%</formula>
    </cfRule>
  </conditionalFormatting>
  <conditionalFormatting sqref="R201:AB201">
    <cfRule type="cellIs" dxfId="1964" priority="3607" stopIfTrue="1" operator="between">
      <formula>85.01%</formula>
      <formula>1000%</formula>
    </cfRule>
    <cfRule type="cellIs" dxfId="1963" priority="3608" operator="between">
      <formula>65.01%</formula>
      <formula>85%</formula>
    </cfRule>
    <cfRule type="cellIs" dxfId="1962" priority="3609" operator="between">
      <formula>0.1%</formula>
      <formula>65%</formula>
    </cfRule>
  </conditionalFormatting>
  <conditionalFormatting sqref="Q210">
    <cfRule type="cellIs" dxfId="1961" priority="3574" stopIfTrue="1" operator="between">
      <formula>85.01%</formula>
      <formula>1000%</formula>
    </cfRule>
    <cfRule type="cellIs" dxfId="1960" priority="3575" operator="between">
      <formula>65.01%</formula>
      <formula>85%</formula>
    </cfRule>
    <cfRule type="cellIs" dxfId="1959" priority="3576" operator="between">
      <formula>0.1%</formula>
      <formula>65%</formula>
    </cfRule>
  </conditionalFormatting>
  <conditionalFormatting sqref="R210:AB210">
    <cfRule type="cellIs" dxfId="1958" priority="3571" stopIfTrue="1" operator="between">
      <formula>85.01%</formula>
      <formula>1000%</formula>
    </cfRule>
    <cfRule type="cellIs" dxfId="1957" priority="3572" operator="between">
      <formula>65.01%</formula>
      <formula>85%</formula>
    </cfRule>
    <cfRule type="cellIs" dxfId="1956" priority="3573" operator="between">
      <formula>0.1%</formula>
      <formula>65%</formula>
    </cfRule>
  </conditionalFormatting>
  <conditionalFormatting sqref="Q213">
    <cfRule type="cellIs" dxfId="1955" priority="3556" stopIfTrue="1" operator="between">
      <formula>85.01%</formula>
      <formula>1000%</formula>
    </cfRule>
    <cfRule type="cellIs" dxfId="1954" priority="3557" operator="between">
      <formula>65.01%</formula>
      <formula>85%</formula>
    </cfRule>
    <cfRule type="cellIs" dxfId="1953" priority="3558" operator="between">
      <formula>0.1%</formula>
      <formula>65%</formula>
    </cfRule>
  </conditionalFormatting>
  <conditionalFormatting sqref="R213:AB213">
    <cfRule type="cellIs" dxfId="1952" priority="3553" stopIfTrue="1" operator="between">
      <formula>85.01%</formula>
      <formula>1000%</formula>
    </cfRule>
    <cfRule type="cellIs" dxfId="1951" priority="3554" operator="between">
      <formula>65.01%</formula>
      <formula>85%</formula>
    </cfRule>
    <cfRule type="cellIs" dxfId="1950" priority="3555" operator="between">
      <formula>0.1%</formula>
      <formula>65%</formula>
    </cfRule>
  </conditionalFormatting>
  <conditionalFormatting sqref="Q216">
    <cfRule type="cellIs" dxfId="1949" priority="3547" stopIfTrue="1" operator="between">
      <formula>85.01%</formula>
      <formula>1000%</formula>
    </cfRule>
    <cfRule type="cellIs" dxfId="1948" priority="3548" operator="between">
      <formula>65.01%</formula>
      <formula>85%</formula>
    </cfRule>
    <cfRule type="cellIs" dxfId="1947" priority="3549" operator="between">
      <formula>0.1%</formula>
      <formula>65%</formula>
    </cfRule>
  </conditionalFormatting>
  <conditionalFormatting sqref="R216:AB216">
    <cfRule type="cellIs" dxfId="1946" priority="3544" stopIfTrue="1" operator="between">
      <formula>85.01%</formula>
      <formula>1000%</formula>
    </cfRule>
    <cfRule type="cellIs" dxfId="1945" priority="3545" operator="between">
      <formula>65.01%</formula>
      <formula>85%</formula>
    </cfRule>
    <cfRule type="cellIs" dxfId="1944" priority="3546" operator="between">
      <formula>0.1%</formula>
      <formula>65%</formula>
    </cfRule>
  </conditionalFormatting>
  <conditionalFormatting sqref="Q219">
    <cfRule type="cellIs" dxfId="1943" priority="3538" stopIfTrue="1" operator="between">
      <formula>85.01%</formula>
      <formula>1000%</formula>
    </cfRule>
    <cfRule type="cellIs" dxfId="1942" priority="3539" operator="between">
      <formula>65.01%</formula>
      <formula>85%</formula>
    </cfRule>
    <cfRule type="cellIs" dxfId="1941" priority="3540" operator="between">
      <formula>0.1%</formula>
      <formula>65%</formula>
    </cfRule>
  </conditionalFormatting>
  <conditionalFormatting sqref="R219:S219">
    <cfRule type="cellIs" dxfId="1940" priority="3535" stopIfTrue="1" operator="between">
      <formula>85.01%</formula>
      <formula>1000%</formula>
    </cfRule>
    <cfRule type="cellIs" dxfId="1939" priority="3536" operator="between">
      <formula>65.01%</formula>
      <formula>85%</formula>
    </cfRule>
    <cfRule type="cellIs" dxfId="1938" priority="3537" operator="between">
      <formula>0.1%</formula>
      <formula>65%</formula>
    </cfRule>
  </conditionalFormatting>
  <conditionalFormatting sqref="Q222">
    <cfRule type="cellIs" dxfId="1937" priority="3529" stopIfTrue="1" operator="between">
      <formula>85.01%</formula>
      <formula>1000%</formula>
    </cfRule>
    <cfRule type="cellIs" dxfId="1936" priority="3530" operator="between">
      <formula>65.01%</formula>
      <formula>85%</formula>
    </cfRule>
    <cfRule type="cellIs" dxfId="1935" priority="3531" operator="between">
      <formula>0.1%</formula>
      <formula>65%</formula>
    </cfRule>
  </conditionalFormatting>
  <conditionalFormatting sqref="R222:S222">
    <cfRule type="cellIs" dxfId="1934" priority="3526" stopIfTrue="1" operator="between">
      <formula>85.01%</formula>
      <formula>1000%</formula>
    </cfRule>
    <cfRule type="cellIs" dxfId="1933" priority="3527" operator="between">
      <formula>65.01%</formula>
      <formula>85%</formula>
    </cfRule>
    <cfRule type="cellIs" dxfId="1932" priority="3528" operator="between">
      <formula>0.1%</formula>
      <formula>65%</formula>
    </cfRule>
  </conditionalFormatting>
  <conditionalFormatting sqref="Q225">
    <cfRule type="cellIs" dxfId="1931" priority="3520" stopIfTrue="1" operator="between">
      <formula>85.01%</formula>
      <formula>1000%</formula>
    </cfRule>
    <cfRule type="cellIs" dxfId="1930" priority="3521" operator="between">
      <formula>65.01%</formula>
      <formula>85%</formula>
    </cfRule>
    <cfRule type="cellIs" dxfId="1929" priority="3522" operator="between">
      <formula>0.1%</formula>
      <formula>65%</formula>
    </cfRule>
  </conditionalFormatting>
  <conditionalFormatting sqref="R225:AB225">
    <cfRule type="cellIs" dxfId="1928" priority="3517" stopIfTrue="1" operator="between">
      <formula>85.01%</formula>
      <formula>1000%</formula>
    </cfRule>
    <cfRule type="cellIs" dxfId="1927" priority="3518" operator="between">
      <formula>65.01%</formula>
      <formula>85%</formula>
    </cfRule>
    <cfRule type="cellIs" dxfId="1926" priority="3519" operator="between">
      <formula>0.1%</formula>
      <formula>65%</formula>
    </cfRule>
  </conditionalFormatting>
  <conditionalFormatting sqref="Q228">
    <cfRule type="cellIs" dxfId="1925" priority="3511" stopIfTrue="1" operator="between">
      <formula>85.01%</formula>
      <formula>1000%</formula>
    </cfRule>
    <cfRule type="cellIs" dxfId="1924" priority="3512" operator="between">
      <formula>65.01%</formula>
      <formula>85%</formula>
    </cfRule>
    <cfRule type="cellIs" dxfId="1923" priority="3513" operator="between">
      <formula>0.1%</formula>
      <formula>65%</formula>
    </cfRule>
  </conditionalFormatting>
  <conditionalFormatting sqref="R228:AB228">
    <cfRule type="cellIs" dxfId="1922" priority="3508" stopIfTrue="1" operator="between">
      <formula>85.01%</formula>
      <formula>1000%</formula>
    </cfRule>
    <cfRule type="cellIs" dxfId="1921" priority="3509" operator="between">
      <formula>65.01%</formula>
      <formula>85%</formula>
    </cfRule>
    <cfRule type="cellIs" dxfId="1920" priority="3510" operator="between">
      <formula>0.1%</formula>
      <formula>65%</formula>
    </cfRule>
  </conditionalFormatting>
  <conditionalFormatting sqref="Q231">
    <cfRule type="cellIs" dxfId="1919" priority="3502" stopIfTrue="1" operator="between">
      <formula>85.01%</formula>
      <formula>1000%</formula>
    </cfRule>
    <cfRule type="cellIs" dxfId="1918" priority="3503" operator="between">
      <formula>65.01%</formula>
      <formula>85%</formula>
    </cfRule>
    <cfRule type="cellIs" dxfId="1917" priority="3504" operator="between">
      <formula>0.1%</formula>
      <formula>65%</formula>
    </cfRule>
  </conditionalFormatting>
  <conditionalFormatting sqref="R231:AB231">
    <cfRule type="cellIs" dxfId="1916" priority="3499" stopIfTrue="1" operator="between">
      <formula>85.01%</formula>
      <formula>1000%</formula>
    </cfRule>
    <cfRule type="cellIs" dxfId="1915" priority="3500" operator="between">
      <formula>65.01%</formula>
      <formula>85%</formula>
    </cfRule>
    <cfRule type="cellIs" dxfId="1914" priority="3501" operator="between">
      <formula>0.1%</formula>
      <formula>65%</formula>
    </cfRule>
  </conditionalFormatting>
  <conditionalFormatting sqref="T234:AB234">
    <cfRule type="cellIs" dxfId="1913" priority="3490" stopIfTrue="1" operator="between">
      <formula>85.01%</formula>
      <formula>1000%</formula>
    </cfRule>
    <cfRule type="cellIs" dxfId="1912" priority="3491" operator="between">
      <formula>65.01%</formula>
      <formula>85%</formula>
    </cfRule>
    <cfRule type="cellIs" dxfId="1911" priority="3492" operator="between">
      <formula>0.1%</formula>
      <formula>65%</formula>
    </cfRule>
  </conditionalFormatting>
  <conditionalFormatting sqref="Q237">
    <cfRule type="cellIs" dxfId="1910" priority="3484" stopIfTrue="1" operator="between">
      <formula>85.01%</formula>
      <formula>1000%</formula>
    </cfRule>
    <cfRule type="cellIs" dxfId="1909" priority="3485" operator="between">
      <formula>65.01%</formula>
      <formula>85%</formula>
    </cfRule>
    <cfRule type="cellIs" dxfId="1908" priority="3486" operator="between">
      <formula>0.1%</formula>
      <formula>65%</formula>
    </cfRule>
  </conditionalFormatting>
  <conditionalFormatting sqref="R237:AB237">
    <cfRule type="cellIs" dxfId="1907" priority="3481" stopIfTrue="1" operator="between">
      <formula>85.01%</formula>
      <formula>1000%</formula>
    </cfRule>
    <cfRule type="cellIs" dxfId="1906" priority="3482" operator="between">
      <formula>65.01%</formula>
      <formula>85%</formula>
    </cfRule>
    <cfRule type="cellIs" dxfId="1905" priority="3483" operator="between">
      <formula>0.1%</formula>
      <formula>65%</formula>
    </cfRule>
  </conditionalFormatting>
  <conditionalFormatting sqref="Q240">
    <cfRule type="cellIs" dxfId="1904" priority="3475" stopIfTrue="1" operator="between">
      <formula>85.01%</formula>
      <formula>1000%</formula>
    </cfRule>
    <cfRule type="cellIs" dxfId="1903" priority="3476" operator="between">
      <formula>65.01%</formula>
      <formula>85%</formula>
    </cfRule>
    <cfRule type="cellIs" dxfId="1902" priority="3477" operator="between">
      <formula>0.1%</formula>
      <formula>65%</formula>
    </cfRule>
  </conditionalFormatting>
  <conditionalFormatting sqref="R240:AB240">
    <cfRule type="cellIs" dxfId="1901" priority="3472" stopIfTrue="1" operator="between">
      <formula>85.01%</formula>
      <formula>1000%</formula>
    </cfRule>
    <cfRule type="cellIs" dxfId="1900" priority="3473" operator="between">
      <formula>65.01%</formula>
      <formula>85%</formula>
    </cfRule>
    <cfRule type="cellIs" dxfId="1899" priority="3474" operator="between">
      <formula>0.1%</formula>
      <formula>65%</formula>
    </cfRule>
  </conditionalFormatting>
  <conditionalFormatting sqref="Q243">
    <cfRule type="cellIs" dxfId="1898" priority="3466" stopIfTrue="1" operator="between">
      <formula>85.01%</formula>
      <formula>1000%</formula>
    </cfRule>
    <cfRule type="cellIs" dxfId="1897" priority="3467" operator="between">
      <formula>65.01%</formula>
      <formula>85%</formula>
    </cfRule>
    <cfRule type="cellIs" dxfId="1896" priority="3468" operator="between">
      <formula>0.1%</formula>
      <formula>65%</formula>
    </cfRule>
  </conditionalFormatting>
  <conditionalFormatting sqref="R243:AB243">
    <cfRule type="cellIs" dxfId="1895" priority="3463" stopIfTrue="1" operator="between">
      <formula>85.01%</formula>
      <formula>1000%</formula>
    </cfRule>
    <cfRule type="cellIs" dxfId="1894" priority="3464" operator="between">
      <formula>65.01%</formula>
      <formula>85%</formula>
    </cfRule>
    <cfRule type="cellIs" dxfId="1893" priority="3465" operator="between">
      <formula>0.1%</formula>
      <formula>65%</formula>
    </cfRule>
  </conditionalFormatting>
  <conditionalFormatting sqref="Q246">
    <cfRule type="cellIs" dxfId="1892" priority="3457" stopIfTrue="1" operator="between">
      <formula>85.01%</formula>
      <formula>1000%</formula>
    </cfRule>
    <cfRule type="cellIs" dxfId="1891" priority="3458" operator="between">
      <formula>65.01%</formula>
      <formula>85%</formula>
    </cfRule>
    <cfRule type="cellIs" dxfId="1890" priority="3459" operator="between">
      <formula>0.1%</formula>
      <formula>65%</formula>
    </cfRule>
  </conditionalFormatting>
  <conditionalFormatting sqref="R246:AB246">
    <cfRule type="cellIs" dxfId="1889" priority="3454" stopIfTrue="1" operator="between">
      <formula>85.01%</formula>
      <formula>1000%</formula>
    </cfRule>
    <cfRule type="cellIs" dxfId="1888" priority="3455" operator="between">
      <formula>65.01%</formula>
      <formula>85%</formula>
    </cfRule>
    <cfRule type="cellIs" dxfId="1887" priority="3456" operator="between">
      <formula>0.1%</formula>
      <formula>65%</formula>
    </cfRule>
  </conditionalFormatting>
  <conditionalFormatting sqref="Q249">
    <cfRule type="cellIs" dxfId="1886" priority="3448" stopIfTrue="1" operator="between">
      <formula>85.01%</formula>
      <formula>1000%</formula>
    </cfRule>
    <cfRule type="cellIs" dxfId="1885" priority="3449" operator="between">
      <formula>65.01%</formula>
      <formula>85%</formula>
    </cfRule>
    <cfRule type="cellIs" dxfId="1884" priority="3450" operator="between">
      <formula>0.1%</formula>
      <formula>65%</formula>
    </cfRule>
  </conditionalFormatting>
  <conditionalFormatting sqref="R249:AB249">
    <cfRule type="cellIs" dxfId="1883" priority="3445" stopIfTrue="1" operator="between">
      <formula>85.01%</formula>
      <formula>1000%</formula>
    </cfRule>
    <cfRule type="cellIs" dxfId="1882" priority="3446" operator="between">
      <formula>65.01%</formula>
      <formula>85%</formula>
    </cfRule>
    <cfRule type="cellIs" dxfId="1881" priority="3447" operator="between">
      <formula>0.1%</formula>
      <formula>65%</formula>
    </cfRule>
  </conditionalFormatting>
  <conditionalFormatting sqref="Q252">
    <cfRule type="cellIs" dxfId="1880" priority="3439" stopIfTrue="1" operator="between">
      <formula>85.01%</formula>
      <formula>1000%</formula>
    </cfRule>
    <cfRule type="cellIs" dxfId="1879" priority="3440" operator="between">
      <formula>65.01%</formula>
      <formula>85%</formula>
    </cfRule>
    <cfRule type="cellIs" dxfId="1878" priority="3441" operator="between">
      <formula>0.1%</formula>
      <formula>65%</formula>
    </cfRule>
  </conditionalFormatting>
  <conditionalFormatting sqref="R252:AB252">
    <cfRule type="cellIs" dxfId="1877" priority="3436" stopIfTrue="1" operator="between">
      <formula>85.01%</formula>
      <formula>1000%</formula>
    </cfRule>
    <cfRule type="cellIs" dxfId="1876" priority="3437" operator="between">
      <formula>65.01%</formula>
      <formula>85%</formula>
    </cfRule>
    <cfRule type="cellIs" dxfId="1875" priority="3438" operator="between">
      <formula>0.1%</formula>
      <formula>65%</formula>
    </cfRule>
  </conditionalFormatting>
  <conditionalFormatting sqref="Q255">
    <cfRule type="cellIs" dxfId="1874" priority="3430" stopIfTrue="1" operator="between">
      <formula>85.01%</formula>
      <formula>1000%</formula>
    </cfRule>
    <cfRule type="cellIs" dxfId="1873" priority="3431" operator="between">
      <formula>65.01%</formula>
      <formula>85%</formula>
    </cfRule>
    <cfRule type="cellIs" dxfId="1872" priority="3432" operator="between">
      <formula>0.1%</formula>
      <formula>65%</formula>
    </cfRule>
  </conditionalFormatting>
  <conditionalFormatting sqref="R255:AB255">
    <cfRule type="cellIs" dxfId="1871" priority="3427" stopIfTrue="1" operator="between">
      <formula>85.01%</formula>
      <formula>1000%</formula>
    </cfRule>
    <cfRule type="cellIs" dxfId="1870" priority="3428" operator="between">
      <formula>65.01%</formula>
      <formula>85%</formula>
    </cfRule>
    <cfRule type="cellIs" dxfId="1869" priority="3429" operator="between">
      <formula>0.1%</formula>
      <formula>65%</formula>
    </cfRule>
  </conditionalFormatting>
  <conditionalFormatting sqref="Q258">
    <cfRule type="cellIs" dxfId="1868" priority="3421" stopIfTrue="1" operator="between">
      <formula>85.01%</formula>
      <formula>1000%</formula>
    </cfRule>
    <cfRule type="cellIs" dxfId="1867" priority="3422" operator="between">
      <formula>65.01%</formula>
      <formula>85%</formula>
    </cfRule>
    <cfRule type="cellIs" dxfId="1866" priority="3423" operator="between">
      <formula>0.1%</formula>
      <formula>65%</formula>
    </cfRule>
  </conditionalFormatting>
  <conditionalFormatting sqref="R258:AB258">
    <cfRule type="cellIs" dxfId="1865" priority="3418" stopIfTrue="1" operator="between">
      <formula>85.01%</formula>
      <formula>1000%</formula>
    </cfRule>
    <cfRule type="cellIs" dxfId="1864" priority="3419" operator="between">
      <formula>65.01%</formula>
      <formula>85%</formula>
    </cfRule>
    <cfRule type="cellIs" dxfId="1863" priority="3420" operator="between">
      <formula>0.1%</formula>
      <formula>65%</formula>
    </cfRule>
  </conditionalFormatting>
  <conditionalFormatting sqref="Q261">
    <cfRule type="cellIs" dxfId="1862" priority="3412" stopIfTrue="1" operator="between">
      <formula>85.01%</formula>
      <formula>1000%</formula>
    </cfRule>
    <cfRule type="cellIs" dxfId="1861" priority="3413" operator="between">
      <formula>65.01%</formula>
      <formula>85%</formula>
    </cfRule>
    <cfRule type="cellIs" dxfId="1860" priority="3414" operator="between">
      <formula>0.1%</formula>
      <formula>65%</formula>
    </cfRule>
  </conditionalFormatting>
  <conditionalFormatting sqref="R261:AB261">
    <cfRule type="cellIs" dxfId="1859" priority="3409" stopIfTrue="1" operator="between">
      <formula>85.01%</formula>
      <formula>1000%</formula>
    </cfRule>
    <cfRule type="cellIs" dxfId="1858" priority="3410" operator="between">
      <formula>65.01%</formula>
      <formula>85%</formula>
    </cfRule>
    <cfRule type="cellIs" dxfId="1857" priority="3411" operator="between">
      <formula>0.1%</formula>
      <formula>65%</formula>
    </cfRule>
  </conditionalFormatting>
  <conditionalFormatting sqref="Q264">
    <cfRule type="cellIs" dxfId="1856" priority="3403" stopIfTrue="1" operator="between">
      <formula>85.01%</formula>
      <formula>1000%</formula>
    </cfRule>
    <cfRule type="cellIs" dxfId="1855" priority="3404" operator="between">
      <formula>65.01%</formula>
      <formula>85%</formula>
    </cfRule>
    <cfRule type="cellIs" dxfId="1854" priority="3405" operator="between">
      <formula>0.1%</formula>
      <formula>65%</formula>
    </cfRule>
  </conditionalFormatting>
  <conditionalFormatting sqref="R264:AB264">
    <cfRule type="cellIs" dxfId="1853" priority="3400" stopIfTrue="1" operator="between">
      <formula>85.01%</formula>
      <formula>1000%</formula>
    </cfRule>
    <cfRule type="cellIs" dxfId="1852" priority="3401" operator="between">
      <formula>65.01%</formula>
      <formula>85%</formula>
    </cfRule>
    <cfRule type="cellIs" dxfId="1851" priority="3402" operator="between">
      <formula>0.1%</formula>
      <formula>65%</formula>
    </cfRule>
  </conditionalFormatting>
  <conditionalFormatting sqref="Q267">
    <cfRule type="cellIs" dxfId="1850" priority="3394" stopIfTrue="1" operator="between">
      <formula>85.01%</formula>
      <formula>1000%</formula>
    </cfRule>
    <cfRule type="cellIs" dxfId="1849" priority="3395" operator="between">
      <formula>65.01%</formula>
      <formula>85%</formula>
    </cfRule>
    <cfRule type="cellIs" dxfId="1848" priority="3396" operator="between">
      <formula>0.1%</formula>
      <formula>65%</formula>
    </cfRule>
  </conditionalFormatting>
  <conditionalFormatting sqref="R267:AB267">
    <cfRule type="cellIs" dxfId="1847" priority="3391" stopIfTrue="1" operator="between">
      <formula>85.01%</formula>
      <formula>1000%</formula>
    </cfRule>
    <cfRule type="cellIs" dxfId="1846" priority="3392" operator="between">
      <formula>65.01%</formula>
      <formula>85%</formula>
    </cfRule>
    <cfRule type="cellIs" dxfId="1845" priority="3393" operator="between">
      <formula>0.1%</formula>
      <formula>65%</formula>
    </cfRule>
  </conditionalFormatting>
  <conditionalFormatting sqref="Q270">
    <cfRule type="cellIs" dxfId="1844" priority="3385" stopIfTrue="1" operator="between">
      <formula>85.01%</formula>
      <formula>1000%</formula>
    </cfRule>
    <cfRule type="cellIs" dxfId="1843" priority="3386" operator="between">
      <formula>65.01%</formula>
      <formula>85%</formula>
    </cfRule>
    <cfRule type="cellIs" dxfId="1842" priority="3387" operator="between">
      <formula>0.1%</formula>
      <formula>65%</formula>
    </cfRule>
  </conditionalFormatting>
  <conditionalFormatting sqref="R270:AB270">
    <cfRule type="cellIs" dxfId="1841" priority="3382" stopIfTrue="1" operator="between">
      <formula>85.01%</formula>
      <formula>1000%</formula>
    </cfRule>
    <cfRule type="cellIs" dxfId="1840" priority="3383" operator="between">
      <formula>65.01%</formula>
      <formula>85%</formula>
    </cfRule>
    <cfRule type="cellIs" dxfId="1839" priority="3384" operator="between">
      <formula>0.1%</formula>
      <formula>65%</formula>
    </cfRule>
  </conditionalFormatting>
  <conditionalFormatting sqref="Q273">
    <cfRule type="cellIs" dxfId="1838" priority="3376" stopIfTrue="1" operator="between">
      <formula>85.01%</formula>
      <formula>1000%</formula>
    </cfRule>
    <cfRule type="cellIs" dxfId="1837" priority="3377" operator="between">
      <formula>65.01%</formula>
      <formula>85%</formula>
    </cfRule>
    <cfRule type="cellIs" dxfId="1836" priority="3378" operator="between">
      <formula>0.1%</formula>
      <formula>65%</formula>
    </cfRule>
  </conditionalFormatting>
  <conditionalFormatting sqref="R273:AB273">
    <cfRule type="cellIs" dxfId="1835" priority="3373" stopIfTrue="1" operator="between">
      <formula>85.01%</formula>
      <formula>1000%</formula>
    </cfRule>
    <cfRule type="cellIs" dxfId="1834" priority="3374" operator="between">
      <formula>65.01%</formula>
      <formula>85%</formula>
    </cfRule>
    <cfRule type="cellIs" dxfId="1833" priority="3375" operator="between">
      <formula>0.1%</formula>
      <formula>65%</formula>
    </cfRule>
  </conditionalFormatting>
  <conditionalFormatting sqref="Q276">
    <cfRule type="cellIs" dxfId="1832" priority="3367" stopIfTrue="1" operator="between">
      <formula>85.01%</formula>
      <formula>1000%</formula>
    </cfRule>
    <cfRule type="cellIs" dxfId="1831" priority="3368" operator="between">
      <formula>65.01%</formula>
      <formula>85%</formula>
    </cfRule>
    <cfRule type="cellIs" dxfId="1830" priority="3369" operator="between">
      <formula>0.1%</formula>
      <formula>65%</formula>
    </cfRule>
  </conditionalFormatting>
  <conditionalFormatting sqref="R276 T276:AB276">
    <cfRule type="cellIs" dxfId="1829" priority="3364" stopIfTrue="1" operator="between">
      <formula>85.01%</formula>
      <formula>1000%</formula>
    </cfRule>
    <cfRule type="cellIs" dxfId="1828" priority="3365" operator="between">
      <formula>65.01%</formula>
      <formula>85%</formula>
    </cfRule>
    <cfRule type="cellIs" dxfId="1827" priority="3366" operator="between">
      <formula>0.1%</formula>
      <formula>65%</formula>
    </cfRule>
  </conditionalFormatting>
  <conditionalFormatting sqref="T279:AB279">
    <cfRule type="cellIs" dxfId="1826" priority="3355" stopIfTrue="1" operator="between">
      <formula>85.01%</formula>
      <formula>1000%</formula>
    </cfRule>
    <cfRule type="cellIs" dxfId="1825" priority="3356" operator="between">
      <formula>65.01%</formula>
      <formula>85%</formula>
    </cfRule>
    <cfRule type="cellIs" dxfId="1824" priority="3357" operator="between">
      <formula>0.1%</formula>
      <formula>65%</formula>
    </cfRule>
  </conditionalFormatting>
  <conditionalFormatting sqref="T282:AB282">
    <cfRule type="cellIs" dxfId="1823" priority="3346" stopIfTrue="1" operator="between">
      <formula>85.01%</formula>
      <formula>1000%</formula>
    </cfRule>
    <cfRule type="cellIs" dxfId="1822" priority="3347" operator="between">
      <formula>65.01%</formula>
      <formula>85%</formula>
    </cfRule>
    <cfRule type="cellIs" dxfId="1821" priority="3348" operator="between">
      <formula>0.1%</formula>
      <formula>65%</formula>
    </cfRule>
  </conditionalFormatting>
  <conditionalFormatting sqref="T285:AB285">
    <cfRule type="cellIs" dxfId="1820" priority="3337" stopIfTrue="1" operator="between">
      <formula>85.01%</formula>
      <formula>1000%</formula>
    </cfRule>
    <cfRule type="cellIs" dxfId="1819" priority="3338" operator="between">
      <formula>65.01%</formula>
      <formula>85%</formula>
    </cfRule>
    <cfRule type="cellIs" dxfId="1818" priority="3339" operator="between">
      <formula>0.1%</formula>
      <formula>65%</formula>
    </cfRule>
  </conditionalFormatting>
  <conditionalFormatting sqref="T288:AB288">
    <cfRule type="cellIs" dxfId="1817" priority="3328" stopIfTrue="1" operator="between">
      <formula>85.01%</formula>
      <formula>1000%</formula>
    </cfRule>
    <cfRule type="cellIs" dxfId="1816" priority="3329" operator="between">
      <formula>65.01%</formula>
      <formula>85%</formula>
    </cfRule>
    <cfRule type="cellIs" dxfId="1815" priority="3330" operator="between">
      <formula>0.1%</formula>
      <formula>65%</formula>
    </cfRule>
  </conditionalFormatting>
  <conditionalFormatting sqref="T291:AB291">
    <cfRule type="cellIs" dxfId="1814" priority="3319" stopIfTrue="1" operator="between">
      <formula>85.01%</formula>
      <formula>1000%</formula>
    </cfRule>
    <cfRule type="cellIs" dxfId="1813" priority="3320" operator="between">
      <formula>65.01%</formula>
      <formula>85%</formula>
    </cfRule>
    <cfRule type="cellIs" dxfId="1812" priority="3321" operator="between">
      <formula>0.1%</formula>
      <formula>65%</formula>
    </cfRule>
  </conditionalFormatting>
  <conditionalFormatting sqref="Q294">
    <cfRule type="cellIs" dxfId="1811" priority="3313" stopIfTrue="1" operator="between">
      <formula>85.01%</formula>
      <formula>1000%</formula>
    </cfRule>
    <cfRule type="cellIs" dxfId="1810" priority="3314" operator="between">
      <formula>65.01%</formula>
      <formula>85%</formula>
    </cfRule>
    <cfRule type="cellIs" dxfId="1809" priority="3315" operator="between">
      <formula>0.1%</formula>
      <formula>65%</formula>
    </cfRule>
  </conditionalFormatting>
  <conditionalFormatting sqref="R294:AB294">
    <cfRule type="cellIs" dxfId="1808" priority="3310" stopIfTrue="1" operator="between">
      <formula>85.01%</formula>
      <formula>1000%</formula>
    </cfRule>
    <cfRule type="cellIs" dxfId="1807" priority="3311" operator="between">
      <formula>65.01%</formula>
      <formula>85%</formula>
    </cfRule>
    <cfRule type="cellIs" dxfId="1806" priority="3312" operator="between">
      <formula>0.1%</formula>
      <formula>65%</formula>
    </cfRule>
  </conditionalFormatting>
  <conditionalFormatting sqref="Q297">
    <cfRule type="cellIs" dxfId="1805" priority="3304" stopIfTrue="1" operator="between">
      <formula>85.01%</formula>
      <formula>1000%</formula>
    </cfRule>
    <cfRule type="cellIs" dxfId="1804" priority="3305" operator="between">
      <formula>65.01%</formula>
      <formula>85%</formula>
    </cfRule>
    <cfRule type="cellIs" dxfId="1803" priority="3306" operator="between">
      <formula>0.1%</formula>
      <formula>65%</formula>
    </cfRule>
  </conditionalFormatting>
  <conditionalFormatting sqref="T300:AB300">
    <cfRule type="cellIs" dxfId="1802" priority="3292" stopIfTrue="1" operator="between">
      <formula>85.01%</formula>
      <formula>1000%</formula>
    </cfRule>
    <cfRule type="cellIs" dxfId="1801" priority="3293" operator="between">
      <formula>65.01%</formula>
      <formula>85%</formula>
    </cfRule>
    <cfRule type="cellIs" dxfId="1800" priority="3294" operator="between">
      <formula>0.1%</formula>
      <formula>65%</formula>
    </cfRule>
  </conditionalFormatting>
  <conditionalFormatting sqref="T303:AB303">
    <cfRule type="cellIs" dxfId="1799" priority="3283" stopIfTrue="1" operator="between">
      <formula>85.01%</formula>
      <formula>1000%</formula>
    </cfRule>
    <cfRule type="cellIs" dxfId="1798" priority="3284" operator="between">
      <formula>65.01%</formula>
      <formula>85%</formula>
    </cfRule>
    <cfRule type="cellIs" dxfId="1797" priority="3285" operator="between">
      <formula>0.1%</formula>
      <formula>65%</formula>
    </cfRule>
  </conditionalFormatting>
  <conditionalFormatting sqref="T306:AB306">
    <cfRule type="cellIs" dxfId="1796" priority="3274" stopIfTrue="1" operator="between">
      <formula>85.01%</formula>
      <formula>1000%</formula>
    </cfRule>
    <cfRule type="cellIs" dxfId="1795" priority="3275" operator="between">
      <formula>65.01%</formula>
      <formula>85%</formula>
    </cfRule>
    <cfRule type="cellIs" dxfId="1794" priority="3276" operator="between">
      <formula>0.1%</formula>
      <formula>65%</formula>
    </cfRule>
  </conditionalFormatting>
  <conditionalFormatting sqref="T309:AB309">
    <cfRule type="cellIs" dxfId="1793" priority="3265" stopIfTrue="1" operator="between">
      <formula>85.01%</formula>
      <formula>1000%</formula>
    </cfRule>
    <cfRule type="cellIs" dxfId="1792" priority="3266" operator="between">
      <formula>65.01%</formula>
      <formula>85%</formula>
    </cfRule>
    <cfRule type="cellIs" dxfId="1791" priority="3267" operator="between">
      <formula>0.1%</formula>
      <formula>65%</formula>
    </cfRule>
  </conditionalFormatting>
  <conditionalFormatting sqref="T312:AB312">
    <cfRule type="cellIs" dxfId="1790" priority="3256" stopIfTrue="1" operator="between">
      <formula>85.01%</formula>
      <formula>1000%</formula>
    </cfRule>
    <cfRule type="cellIs" dxfId="1789" priority="3257" operator="between">
      <formula>65.01%</formula>
      <formula>85%</formula>
    </cfRule>
    <cfRule type="cellIs" dxfId="1788" priority="3258" operator="between">
      <formula>0.1%</formula>
      <formula>65%</formula>
    </cfRule>
  </conditionalFormatting>
  <conditionalFormatting sqref="Q315">
    <cfRule type="cellIs" dxfId="1787" priority="3250" stopIfTrue="1" operator="between">
      <formula>85.01%</formula>
      <formula>1000%</formula>
    </cfRule>
    <cfRule type="cellIs" dxfId="1786" priority="3251" operator="between">
      <formula>65.01%</formula>
      <formula>85%</formula>
    </cfRule>
    <cfRule type="cellIs" dxfId="1785" priority="3252" operator="between">
      <formula>0.1%</formula>
      <formula>65%</formula>
    </cfRule>
  </conditionalFormatting>
  <conditionalFormatting sqref="R315:AB315">
    <cfRule type="cellIs" dxfId="1784" priority="3247" stopIfTrue="1" operator="between">
      <formula>85.01%</formula>
      <formula>1000%</formula>
    </cfRule>
    <cfRule type="cellIs" dxfId="1783" priority="3248" operator="between">
      <formula>65.01%</formula>
      <formula>85%</formula>
    </cfRule>
    <cfRule type="cellIs" dxfId="1782" priority="3249" operator="between">
      <formula>0.1%</formula>
      <formula>65%</formula>
    </cfRule>
  </conditionalFormatting>
  <conditionalFormatting sqref="Q318">
    <cfRule type="cellIs" dxfId="1781" priority="3241" stopIfTrue="1" operator="between">
      <formula>85.01%</formula>
      <formula>1000%</formula>
    </cfRule>
    <cfRule type="cellIs" dxfId="1780" priority="3242" operator="between">
      <formula>65.01%</formula>
      <formula>85%</formula>
    </cfRule>
    <cfRule type="cellIs" dxfId="1779" priority="3243" operator="between">
      <formula>0.1%</formula>
      <formula>65%</formula>
    </cfRule>
  </conditionalFormatting>
  <conditionalFormatting sqref="S318:AB318">
    <cfRule type="cellIs" dxfId="1778" priority="3238" stopIfTrue="1" operator="between">
      <formula>85.01%</formula>
      <formula>1000%</formula>
    </cfRule>
    <cfRule type="cellIs" dxfId="1777" priority="3239" operator="between">
      <formula>65.01%</formula>
      <formula>85%</formula>
    </cfRule>
    <cfRule type="cellIs" dxfId="1776" priority="3240" operator="between">
      <formula>0%</formula>
      <formula>65%</formula>
    </cfRule>
  </conditionalFormatting>
  <conditionalFormatting sqref="Q321">
    <cfRule type="cellIs" dxfId="1775" priority="3232" stopIfTrue="1" operator="between">
      <formula>85.01%</formula>
      <formula>1000%</formula>
    </cfRule>
    <cfRule type="cellIs" dxfId="1774" priority="3233" operator="between">
      <formula>65.01%</formula>
      <formula>85%</formula>
    </cfRule>
    <cfRule type="cellIs" dxfId="1773" priority="3234" operator="between">
      <formula>0.1%</formula>
      <formula>65%</formula>
    </cfRule>
  </conditionalFormatting>
  <conditionalFormatting sqref="R321:AB321">
    <cfRule type="cellIs" dxfId="1772" priority="3229" stopIfTrue="1" operator="between">
      <formula>85.01%</formula>
      <formula>1000%</formula>
    </cfRule>
    <cfRule type="cellIs" dxfId="1771" priority="3230" operator="between">
      <formula>65.01%</formula>
      <formula>85%</formula>
    </cfRule>
    <cfRule type="cellIs" dxfId="1770" priority="3231" operator="between">
      <formula>0.1%</formula>
      <formula>65%</formula>
    </cfRule>
  </conditionalFormatting>
  <conditionalFormatting sqref="Q324">
    <cfRule type="cellIs" dxfId="1769" priority="3223" stopIfTrue="1" operator="between">
      <formula>85.01%</formula>
      <formula>1000%</formula>
    </cfRule>
    <cfRule type="cellIs" dxfId="1768" priority="3224" operator="between">
      <formula>65.01%</formula>
      <formula>85%</formula>
    </cfRule>
    <cfRule type="cellIs" dxfId="1767" priority="3225" operator="between">
      <formula>0.1%</formula>
      <formula>65%</formula>
    </cfRule>
  </conditionalFormatting>
  <conditionalFormatting sqref="R324:AB324">
    <cfRule type="cellIs" dxfId="1766" priority="3220" stopIfTrue="1" operator="between">
      <formula>85.01%</formula>
      <formula>1000%</formula>
    </cfRule>
    <cfRule type="cellIs" dxfId="1765" priority="3221" operator="between">
      <formula>65.01%</formula>
      <formula>85%</formula>
    </cfRule>
    <cfRule type="cellIs" dxfId="1764" priority="3222" operator="between">
      <formula>0.1%</formula>
      <formula>65%</formula>
    </cfRule>
  </conditionalFormatting>
  <conditionalFormatting sqref="Q327">
    <cfRule type="cellIs" dxfId="1763" priority="3214" stopIfTrue="1" operator="between">
      <formula>85.01%</formula>
      <formula>1000%</formula>
    </cfRule>
    <cfRule type="cellIs" dxfId="1762" priority="3215" operator="between">
      <formula>65.01%</formula>
      <formula>85%</formula>
    </cfRule>
    <cfRule type="cellIs" dxfId="1761" priority="3216" operator="between">
      <formula>0.1%</formula>
      <formula>65%</formula>
    </cfRule>
  </conditionalFormatting>
  <conditionalFormatting sqref="R327:AB327">
    <cfRule type="cellIs" dxfId="1760" priority="3211" stopIfTrue="1" operator="between">
      <formula>85.01%</formula>
      <formula>1000%</formula>
    </cfRule>
    <cfRule type="cellIs" dxfId="1759" priority="3212" operator="between">
      <formula>65.01%</formula>
      <formula>85%</formula>
    </cfRule>
    <cfRule type="cellIs" dxfId="1758" priority="3213" operator="between">
      <formula>0.1%</formula>
      <formula>65%</formula>
    </cfRule>
  </conditionalFormatting>
  <conditionalFormatting sqref="Q330">
    <cfRule type="cellIs" dxfId="1757" priority="3205" stopIfTrue="1" operator="between">
      <formula>85.01%</formula>
      <formula>1000%</formula>
    </cfRule>
    <cfRule type="cellIs" dxfId="1756" priority="3206" operator="between">
      <formula>65.01%</formula>
      <formula>85%</formula>
    </cfRule>
    <cfRule type="cellIs" dxfId="1755" priority="3207" operator="between">
      <formula>0.1%</formula>
      <formula>65%</formula>
    </cfRule>
  </conditionalFormatting>
  <conditionalFormatting sqref="R330:AB330">
    <cfRule type="cellIs" dxfId="1754" priority="3202" stopIfTrue="1" operator="between">
      <formula>85.01%</formula>
      <formula>1000%</formula>
    </cfRule>
    <cfRule type="cellIs" dxfId="1753" priority="3203" operator="between">
      <formula>65.01%</formula>
      <formula>85%</formula>
    </cfRule>
    <cfRule type="cellIs" dxfId="1752" priority="3204" operator="between">
      <formula>0.1%</formula>
      <formula>65%</formula>
    </cfRule>
  </conditionalFormatting>
  <conditionalFormatting sqref="Q333">
    <cfRule type="cellIs" dxfId="1751" priority="3196" stopIfTrue="1" operator="between">
      <formula>85.01%</formula>
      <formula>1000%</formula>
    </cfRule>
    <cfRule type="cellIs" dxfId="1750" priority="3197" operator="between">
      <formula>65.01%</formula>
      <formula>85%</formula>
    </cfRule>
    <cfRule type="cellIs" dxfId="1749" priority="3198" operator="between">
      <formula>0.1%</formula>
      <formula>65%</formula>
    </cfRule>
  </conditionalFormatting>
  <conditionalFormatting sqref="R333:AB333">
    <cfRule type="cellIs" dxfId="1748" priority="3193" stopIfTrue="1" operator="between">
      <formula>85.01%</formula>
      <formula>1000%</formula>
    </cfRule>
    <cfRule type="cellIs" dxfId="1747" priority="3194" operator="between">
      <formula>65.01%</formula>
      <formula>85%</formula>
    </cfRule>
    <cfRule type="cellIs" dxfId="1746" priority="3195" operator="between">
      <formula>0.1%</formula>
      <formula>65%</formula>
    </cfRule>
  </conditionalFormatting>
  <conditionalFormatting sqref="Q336">
    <cfRule type="cellIs" dxfId="1745" priority="3187" stopIfTrue="1" operator="between">
      <formula>85.01%</formula>
      <formula>1000%</formula>
    </cfRule>
    <cfRule type="cellIs" dxfId="1744" priority="3188" operator="between">
      <formula>65.01%</formula>
      <formula>85%</formula>
    </cfRule>
    <cfRule type="cellIs" dxfId="1743" priority="3189" operator="between">
      <formula>0.1%</formula>
      <formula>65%</formula>
    </cfRule>
  </conditionalFormatting>
  <conditionalFormatting sqref="R336:AB336">
    <cfRule type="cellIs" dxfId="1742" priority="3184" stopIfTrue="1" operator="between">
      <formula>85.01%</formula>
      <formula>1000%</formula>
    </cfRule>
    <cfRule type="cellIs" dxfId="1741" priority="3185" operator="between">
      <formula>65.01%</formula>
      <formula>85%</formula>
    </cfRule>
    <cfRule type="cellIs" dxfId="1740" priority="3186" operator="between">
      <formula>0.1%</formula>
      <formula>65%</formula>
    </cfRule>
  </conditionalFormatting>
  <conditionalFormatting sqref="Q339">
    <cfRule type="cellIs" dxfId="1739" priority="3178" stopIfTrue="1" operator="between">
      <formula>85.01%</formula>
      <formula>1000%</formula>
    </cfRule>
    <cfRule type="cellIs" dxfId="1738" priority="3179" operator="between">
      <formula>65.01%</formula>
      <formula>85%</formula>
    </cfRule>
    <cfRule type="cellIs" dxfId="1737" priority="3180" operator="between">
      <formula>0.1%</formula>
      <formula>65%</formula>
    </cfRule>
  </conditionalFormatting>
  <conditionalFormatting sqref="R339:AB339">
    <cfRule type="cellIs" dxfId="1736" priority="3175" stopIfTrue="1" operator="between">
      <formula>85.01%</formula>
      <formula>1000%</formula>
    </cfRule>
    <cfRule type="cellIs" dxfId="1735" priority="3176" operator="between">
      <formula>65.01%</formula>
      <formula>85%</formula>
    </cfRule>
    <cfRule type="cellIs" dxfId="1734" priority="3177" operator="between">
      <formula>0.1%</formula>
      <formula>65%</formula>
    </cfRule>
  </conditionalFormatting>
  <conditionalFormatting sqref="Q342">
    <cfRule type="cellIs" dxfId="1733" priority="3169" stopIfTrue="1" operator="between">
      <formula>85.01%</formula>
      <formula>1000%</formula>
    </cfRule>
    <cfRule type="cellIs" dxfId="1732" priority="3170" operator="between">
      <formula>65.01%</formula>
      <formula>85%</formula>
    </cfRule>
    <cfRule type="cellIs" dxfId="1731" priority="3171" operator="between">
      <formula>0.1%</formula>
      <formula>65%</formula>
    </cfRule>
  </conditionalFormatting>
  <conditionalFormatting sqref="R342:AB342">
    <cfRule type="cellIs" dxfId="1730" priority="3166" stopIfTrue="1" operator="between">
      <formula>85.01%</formula>
      <formula>1000%</formula>
    </cfRule>
    <cfRule type="cellIs" dxfId="1729" priority="3167" operator="between">
      <formula>65.01%</formula>
      <formula>85%</formula>
    </cfRule>
    <cfRule type="cellIs" dxfId="1728" priority="3168" operator="between">
      <formula>0.1%</formula>
      <formula>65%</formula>
    </cfRule>
  </conditionalFormatting>
  <conditionalFormatting sqref="Q345">
    <cfRule type="cellIs" dxfId="1727" priority="3160" stopIfTrue="1" operator="between">
      <formula>85.01%</formula>
      <formula>1000%</formula>
    </cfRule>
    <cfRule type="cellIs" dxfId="1726" priority="3161" operator="between">
      <formula>65.01%</formula>
      <formula>85%</formula>
    </cfRule>
    <cfRule type="cellIs" dxfId="1725" priority="3162" operator="between">
      <formula>0.1%</formula>
      <formula>65%</formula>
    </cfRule>
  </conditionalFormatting>
  <conditionalFormatting sqref="R345:AB345">
    <cfRule type="cellIs" dxfId="1724" priority="3157" stopIfTrue="1" operator="between">
      <formula>85.01%</formula>
      <formula>1000%</formula>
    </cfRule>
    <cfRule type="cellIs" dxfId="1723" priority="3158" operator="between">
      <formula>65.01%</formula>
      <formula>85%</formula>
    </cfRule>
    <cfRule type="cellIs" dxfId="1722" priority="3159" operator="between">
      <formula>0.1%</formula>
      <formula>65%</formula>
    </cfRule>
  </conditionalFormatting>
  <conditionalFormatting sqref="Q348">
    <cfRule type="cellIs" dxfId="1721" priority="3151" stopIfTrue="1" operator="between">
      <formula>85.01%</formula>
      <formula>1000%</formula>
    </cfRule>
    <cfRule type="cellIs" dxfId="1720" priority="3152" operator="between">
      <formula>65.01%</formula>
      <formula>85%</formula>
    </cfRule>
    <cfRule type="cellIs" dxfId="1719" priority="3153" operator="between">
      <formula>0.1%</formula>
      <formula>65%</formula>
    </cfRule>
  </conditionalFormatting>
  <conditionalFormatting sqref="R348:AB348">
    <cfRule type="cellIs" dxfId="1718" priority="3148" stopIfTrue="1" operator="between">
      <formula>85.01%</formula>
      <formula>1000%</formula>
    </cfRule>
    <cfRule type="cellIs" dxfId="1717" priority="3149" operator="between">
      <formula>65.01%</formula>
      <formula>85%</formula>
    </cfRule>
    <cfRule type="cellIs" dxfId="1716" priority="3150" operator="between">
      <formula>0.1%</formula>
      <formula>65%</formula>
    </cfRule>
  </conditionalFormatting>
  <conditionalFormatting sqref="Q351">
    <cfRule type="cellIs" dxfId="1715" priority="3142" stopIfTrue="1" operator="between">
      <formula>85.01%</formula>
      <formula>1000%</formula>
    </cfRule>
    <cfRule type="cellIs" dxfId="1714" priority="3143" operator="between">
      <formula>65.01%</formula>
      <formula>85%</formula>
    </cfRule>
    <cfRule type="cellIs" dxfId="1713" priority="3144" operator="between">
      <formula>0.1%</formula>
      <formula>65%</formula>
    </cfRule>
  </conditionalFormatting>
  <conditionalFormatting sqref="R351:AB351">
    <cfRule type="cellIs" dxfId="1712" priority="3139" stopIfTrue="1" operator="between">
      <formula>85.01%</formula>
      <formula>1000%</formula>
    </cfRule>
    <cfRule type="cellIs" dxfId="1711" priority="3140" operator="between">
      <formula>65.01%</formula>
      <formula>85%</formula>
    </cfRule>
    <cfRule type="cellIs" dxfId="1710" priority="3141" operator="between">
      <formula>0.1%</formula>
      <formula>65%</formula>
    </cfRule>
  </conditionalFormatting>
  <conditionalFormatting sqref="Q354">
    <cfRule type="cellIs" dxfId="1709" priority="3133" stopIfTrue="1" operator="between">
      <formula>85.01%</formula>
      <formula>1000%</formula>
    </cfRule>
    <cfRule type="cellIs" dxfId="1708" priority="3134" operator="between">
      <formula>65.01%</formula>
      <formula>85%</formula>
    </cfRule>
    <cfRule type="cellIs" dxfId="1707" priority="3135" operator="between">
      <formula>0.1%</formula>
      <formula>65%</formula>
    </cfRule>
  </conditionalFormatting>
  <conditionalFormatting sqref="R354:AB354">
    <cfRule type="cellIs" dxfId="1706" priority="3130" stopIfTrue="1" operator="between">
      <formula>85.01%</formula>
      <formula>1000%</formula>
    </cfRule>
    <cfRule type="cellIs" dxfId="1705" priority="3131" operator="between">
      <formula>65.01%</formula>
      <formula>85%</formula>
    </cfRule>
    <cfRule type="cellIs" dxfId="1704" priority="3132" operator="between">
      <formula>0.1%</formula>
      <formula>65%</formula>
    </cfRule>
  </conditionalFormatting>
  <conditionalFormatting sqref="Q357">
    <cfRule type="cellIs" dxfId="1703" priority="3124" stopIfTrue="1" operator="between">
      <formula>85.01%</formula>
      <formula>1000%</formula>
    </cfRule>
    <cfRule type="cellIs" dxfId="1702" priority="3125" operator="between">
      <formula>65.01%</formula>
      <formula>85%</formula>
    </cfRule>
    <cfRule type="cellIs" dxfId="1701" priority="3126" operator="between">
      <formula>0.1%</formula>
      <formula>65%</formula>
    </cfRule>
  </conditionalFormatting>
  <conditionalFormatting sqref="R357:AB357">
    <cfRule type="cellIs" dxfId="1700" priority="3121" stopIfTrue="1" operator="between">
      <formula>85.01%</formula>
      <formula>1000%</formula>
    </cfRule>
    <cfRule type="cellIs" dxfId="1699" priority="3122" operator="between">
      <formula>65.01%</formula>
      <formula>85%</formula>
    </cfRule>
    <cfRule type="cellIs" dxfId="1698" priority="3123" operator="between">
      <formula>0.1%</formula>
      <formula>65%</formula>
    </cfRule>
  </conditionalFormatting>
  <conditionalFormatting sqref="S363:AB363">
    <cfRule type="cellIs" dxfId="1697" priority="3103" stopIfTrue="1" operator="between">
      <formula>85.01%</formula>
      <formula>1000%</formula>
    </cfRule>
    <cfRule type="cellIs" dxfId="1696" priority="3104" operator="between">
      <formula>65.01%</formula>
      <formula>85%</formula>
    </cfRule>
    <cfRule type="cellIs" dxfId="1695" priority="3105" operator="between">
      <formula>0.1%</formula>
      <formula>65%</formula>
    </cfRule>
  </conditionalFormatting>
  <conditionalFormatting sqref="S390:AB390">
    <cfRule type="cellIs" dxfId="1694" priority="3022" stopIfTrue="1" operator="between">
      <formula>85.01%</formula>
      <formula>1000%</formula>
    </cfRule>
    <cfRule type="cellIs" dxfId="1693" priority="3023" operator="between">
      <formula>65.01%</formula>
      <formula>85%</formula>
    </cfRule>
    <cfRule type="cellIs" dxfId="1692" priority="3024" operator="between">
      <formula>0.1%</formula>
      <formula>65%</formula>
    </cfRule>
  </conditionalFormatting>
  <conditionalFormatting sqref="R366:AB366">
    <cfRule type="cellIs" dxfId="1691" priority="3094" stopIfTrue="1" operator="between">
      <formula>85.01%</formula>
      <formula>1000%</formula>
    </cfRule>
    <cfRule type="cellIs" dxfId="1690" priority="3095" operator="between">
      <formula>65.01%</formula>
      <formula>85%</formula>
    </cfRule>
    <cfRule type="cellIs" dxfId="1689" priority="3096" operator="between">
      <formula>0.1%</formula>
      <formula>65%</formula>
    </cfRule>
  </conditionalFormatting>
  <conditionalFormatting sqref="S393:AB393">
    <cfRule type="cellIs" dxfId="1688" priority="3013" stopIfTrue="1" operator="between">
      <formula>85.01%</formula>
      <formula>1000%</formula>
    </cfRule>
    <cfRule type="cellIs" dxfId="1687" priority="3014" operator="between">
      <formula>65.01%</formula>
      <formula>85%</formula>
    </cfRule>
    <cfRule type="cellIs" dxfId="1686" priority="3015" operator="between">
      <formula>0%</formula>
      <formula>65%</formula>
    </cfRule>
  </conditionalFormatting>
  <conditionalFormatting sqref="R372:AB372">
    <cfRule type="cellIs" dxfId="1685" priority="3076" stopIfTrue="1" operator="between">
      <formula>85.01%</formula>
      <formula>1000%</formula>
    </cfRule>
    <cfRule type="cellIs" dxfId="1684" priority="3077" operator="between">
      <formula>65.01%</formula>
      <formula>85%</formula>
    </cfRule>
    <cfRule type="cellIs" dxfId="1683" priority="3078" operator="between">
      <formula>0.1%</formula>
      <formula>65%</formula>
    </cfRule>
  </conditionalFormatting>
  <conditionalFormatting sqref="S375:AB375">
    <cfRule type="cellIs" dxfId="1682" priority="3067" stopIfTrue="1" operator="between">
      <formula>85.01%</formula>
      <formula>1000%</formula>
    </cfRule>
    <cfRule type="cellIs" dxfId="1681" priority="3068" operator="between">
      <formula>65.01%</formula>
      <formula>85%</formula>
    </cfRule>
    <cfRule type="cellIs" dxfId="1680" priority="3069" operator="between">
      <formula>0.1%</formula>
      <formula>65%</formula>
    </cfRule>
  </conditionalFormatting>
  <conditionalFormatting sqref="Q378">
    <cfRule type="cellIs" dxfId="1679" priority="3061" stopIfTrue="1" operator="between">
      <formula>85.01%</formula>
      <formula>1000%</formula>
    </cfRule>
    <cfRule type="cellIs" dxfId="1678" priority="3062" operator="between">
      <formula>65.01%</formula>
      <formula>85%</formula>
    </cfRule>
    <cfRule type="cellIs" dxfId="1677" priority="3063" operator="between">
      <formula>0.1%</formula>
      <formula>65%</formula>
    </cfRule>
  </conditionalFormatting>
  <conditionalFormatting sqref="R378:AB378">
    <cfRule type="cellIs" dxfId="1676" priority="3058" stopIfTrue="1" operator="between">
      <formula>85.01%</formula>
      <formula>1000%</formula>
    </cfRule>
    <cfRule type="cellIs" dxfId="1675" priority="3059" operator="between">
      <formula>65.01%</formula>
      <formula>85%</formula>
    </cfRule>
    <cfRule type="cellIs" dxfId="1674" priority="3060" operator="between">
      <formula>0.1%</formula>
      <formula>65%</formula>
    </cfRule>
  </conditionalFormatting>
  <conditionalFormatting sqref="Q381">
    <cfRule type="cellIs" dxfId="1673" priority="3052" stopIfTrue="1" operator="between">
      <formula>85.01%</formula>
      <formula>1000%</formula>
    </cfRule>
    <cfRule type="cellIs" dxfId="1672" priority="3053" operator="between">
      <formula>65.01%</formula>
      <formula>85%</formula>
    </cfRule>
    <cfRule type="cellIs" dxfId="1671" priority="3054" operator="between">
      <formula>0.1%</formula>
      <formula>65%</formula>
    </cfRule>
  </conditionalFormatting>
  <conditionalFormatting sqref="R381:AB381">
    <cfRule type="cellIs" dxfId="1670" priority="3049" stopIfTrue="1" operator="between">
      <formula>85.01%</formula>
      <formula>1000%</formula>
    </cfRule>
    <cfRule type="cellIs" dxfId="1669" priority="3050" operator="between">
      <formula>65.01%</formula>
      <formula>85%</formula>
    </cfRule>
    <cfRule type="cellIs" dxfId="1668" priority="3051" operator="between">
      <formula>0.1%</formula>
      <formula>65%</formula>
    </cfRule>
  </conditionalFormatting>
  <conditionalFormatting sqref="Q384">
    <cfRule type="cellIs" dxfId="1667" priority="3043" stopIfTrue="1" operator="between">
      <formula>85.01%</formula>
      <formula>1000%</formula>
    </cfRule>
    <cfRule type="cellIs" dxfId="1666" priority="3044" operator="between">
      <formula>65.01%</formula>
      <formula>85%</formula>
    </cfRule>
    <cfRule type="cellIs" dxfId="1665" priority="3045" operator="between">
      <formula>0.1%</formula>
      <formula>65%</formula>
    </cfRule>
  </conditionalFormatting>
  <conditionalFormatting sqref="R384:AB384 T385:AB386">
    <cfRule type="cellIs" dxfId="1664" priority="3040" stopIfTrue="1" operator="between">
      <formula>85.01%</formula>
      <formula>1000%</formula>
    </cfRule>
    <cfRule type="cellIs" dxfId="1663" priority="3041" operator="between">
      <formula>65.01%</formula>
      <formula>85%</formula>
    </cfRule>
    <cfRule type="cellIs" dxfId="1662" priority="3042" operator="between">
      <formula>0.1%</formula>
      <formula>65%</formula>
    </cfRule>
  </conditionalFormatting>
  <conditionalFormatting sqref="S405:AB405">
    <cfRule type="cellIs" dxfId="1661" priority="2977" stopIfTrue="1" operator="between">
      <formula>85.01%</formula>
      <formula>1000%</formula>
    </cfRule>
    <cfRule type="cellIs" dxfId="1660" priority="2978" operator="between">
      <formula>65.01%</formula>
      <formula>85%</formula>
    </cfRule>
    <cfRule type="cellIs" dxfId="1659" priority="2979" operator="between">
      <formula>0.1%</formula>
      <formula>65%</formula>
    </cfRule>
  </conditionalFormatting>
  <conditionalFormatting sqref="S396:AB396">
    <cfRule type="cellIs" dxfId="1658" priority="3004" stopIfTrue="1" operator="between">
      <formula>85.01%</formula>
      <formula>1000%</formula>
    </cfRule>
    <cfRule type="cellIs" dxfId="1657" priority="3005" operator="between">
      <formula>65.01%</formula>
      <formula>85%</formula>
    </cfRule>
    <cfRule type="cellIs" dxfId="1656" priority="3006" operator="between">
      <formula>0.1%</formula>
      <formula>65%</formula>
    </cfRule>
  </conditionalFormatting>
  <conditionalFormatting sqref="Q399">
    <cfRule type="cellIs" dxfId="1655" priority="2998" stopIfTrue="1" operator="between">
      <formula>85.01%</formula>
      <formula>1000%</formula>
    </cfRule>
    <cfRule type="cellIs" dxfId="1654" priority="2999" operator="between">
      <formula>65.01%</formula>
      <formula>85%</formula>
    </cfRule>
    <cfRule type="cellIs" dxfId="1653" priority="3000" operator="between">
      <formula>0.1%</formula>
      <formula>65%</formula>
    </cfRule>
  </conditionalFormatting>
  <conditionalFormatting sqref="R399:AB399">
    <cfRule type="cellIs" dxfId="1652" priority="2995" stopIfTrue="1" operator="between">
      <formula>85.01%</formula>
      <formula>1000%</formula>
    </cfRule>
    <cfRule type="cellIs" dxfId="1651" priority="2996" operator="between">
      <formula>65.01%</formula>
      <formula>85%</formula>
    </cfRule>
    <cfRule type="cellIs" dxfId="1650" priority="2997" operator="between">
      <formula>0.1%</formula>
      <formula>65%</formula>
    </cfRule>
  </conditionalFormatting>
  <conditionalFormatting sqref="R411:AB411">
    <cfRule type="cellIs" dxfId="1649" priority="2959" stopIfTrue="1" operator="between">
      <formula>85.01%</formula>
      <formula>1000%</formula>
    </cfRule>
    <cfRule type="cellIs" dxfId="1648" priority="2960" operator="between">
      <formula>65.01%</formula>
      <formula>85%</formula>
    </cfRule>
    <cfRule type="cellIs" dxfId="1647" priority="2961" operator="between">
      <formula>0.1%</formula>
      <formula>65%</formula>
    </cfRule>
  </conditionalFormatting>
  <conditionalFormatting sqref="Q408">
    <cfRule type="cellIs" dxfId="1646" priority="2971" stopIfTrue="1" operator="between">
      <formula>85.01%</formula>
      <formula>1000%</formula>
    </cfRule>
    <cfRule type="cellIs" dxfId="1645" priority="2972" operator="between">
      <formula>65.01%</formula>
      <formula>85%</formula>
    </cfRule>
    <cfRule type="cellIs" dxfId="1644" priority="2973" operator="between">
      <formula>0.1%</formula>
      <formula>65%</formula>
    </cfRule>
  </conditionalFormatting>
  <conditionalFormatting sqref="R408:AB408">
    <cfRule type="cellIs" dxfId="1643" priority="2968" stopIfTrue="1" operator="between">
      <formula>85.01%</formula>
      <formula>1000%</formula>
    </cfRule>
    <cfRule type="cellIs" dxfId="1642" priority="2969" operator="between">
      <formula>65.01%</formula>
      <formula>85%</formula>
    </cfRule>
    <cfRule type="cellIs" dxfId="1641" priority="2970" operator="between">
      <formula>0.1%</formula>
      <formula>65%</formula>
    </cfRule>
  </conditionalFormatting>
  <conditionalFormatting sqref="Q411">
    <cfRule type="cellIs" dxfId="1640" priority="2962" stopIfTrue="1" operator="between">
      <formula>85.01%</formula>
      <formula>1000%</formula>
    </cfRule>
    <cfRule type="cellIs" dxfId="1639" priority="2963" operator="between">
      <formula>65.01%</formula>
      <formula>85%</formula>
    </cfRule>
    <cfRule type="cellIs" dxfId="1638" priority="2964" operator="between">
      <formula>0.1%</formula>
      <formula>65%</formula>
    </cfRule>
  </conditionalFormatting>
  <conditionalFormatting sqref="Q414">
    <cfRule type="cellIs" dxfId="1637" priority="2953" stopIfTrue="1" operator="between">
      <formula>85.01%</formula>
      <formula>1000%</formula>
    </cfRule>
    <cfRule type="cellIs" dxfId="1636" priority="2954" operator="between">
      <formula>65.01%</formula>
      <formula>85%</formula>
    </cfRule>
    <cfRule type="cellIs" dxfId="1635" priority="2955" operator="between">
      <formula>0.1%</formula>
      <formula>65%</formula>
    </cfRule>
  </conditionalFormatting>
  <conditionalFormatting sqref="R414:AB414">
    <cfRule type="cellIs" dxfId="1634" priority="2950" stopIfTrue="1" operator="between">
      <formula>85.01%</formula>
      <formula>1000%</formula>
    </cfRule>
    <cfRule type="cellIs" dxfId="1633" priority="2951" operator="between">
      <formula>65.01%</formula>
      <formula>85%</formula>
    </cfRule>
    <cfRule type="cellIs" dxfId="1632" priority="2952" operator="between">
      <formula>0.1%</formula>
      <formula>65%</formula>
    </cfRule>
  </conditionalFormatting>
  <conditionalFormatting sqref="Q417">
    <cfRule type="cellIs" dxfId="1631" priority="2944" stopIfTrue="1" operator="between">
      <formula>85.01%</formula>
      <formula>1000%</formula>
    </cfRule>
    <cfRule type="cellIs" dxfId="1630" priority="2945" operator="between">
      <formula>65.01%</formula>
      <formula>85%</formula>
    </cfRule>
    <cfRule type="cellIs" dxfId="1629" priority="2946" operator="between">
      <formula>0.1%</formula>
      <formula>65%</formula>
    </cfRule>
  </conditionalFormatting>
  <conditionalFormatting sqref="R417:AB417">
    <cfRule type="cellIs" dxfId="1628" priority="2941" stopIfTrue="1" operator="between">
      <formula>85.01%</formula>
      <formula>1000%</formula>
    </cfRule>
    <cfRule type="cellIs" dxfId="1627" priority="2942" operator="between">
      <formula>65.01%</formula>
      <formula>85%</formula>
    </cfRule>
    <cfRule type="cellIs" dxfId="1626" priority="2943" operator="between">
      <formula>0.1%</formula>
      <formula>65%</formula>
    </cfRule>
  </conditionalFormatting>
  <conditionalFormatting sqref="Q420">
    <cfRule type="cellIs" dxfId="1625" priority="2935" stopIfTrue="1" operator="between">
      <formula>85.01%</formula>
      <formula>1000%</formula>
    </cfRule>
    <cfRule type="cellIs" dxfId="1624" priority="2936" operator="between">
      <formula>65.01%</formula>
      <formula>85%</formula>
    </cfRule>
    <cfRule type="cellIs" dxfId="1623" priority="2937" operator="between">
      <formula>0.1%</formula>
      <formula>65%</formula>
    </cfRule>
  </conditionalFormatting>
  <conditionalFormatting sqref="R420:AB420">
    <cfRule type="cellIs" dxfId="1622" priority="2932" stopIfTrue="1" operator="between">
      <formula>85.01%</formula>
      <formula>1000%</formula>
    </cfRule>
    <cfRule type="cellIs" dxfId="1621" priority="2933" operator="between">
      <formula>65.01%</formula>
      <formula>85%</formula>
    </cfRule>
    <cfRule type="cellIs" dxfId="1620" priority="2934" operator="between">
      <formula>0.1%</formula>
      <formula>65%</formula>
    </cfRule>
  </conditionalFormatting>
  <conditionalFormatting sqref="Q423">
    <cfRule type="cellIs" dxfId="1619" priority="2926" stopIfTrue="1" operator="between">
      <formula>85.01%</formula>
      <formula>1000%</formula>
    </cfRule>
    <cfRule type="cellIs" dxfId="1618" priority="2927" operator="between">
      <formula>65.01%</formula>
      <formula>85%</formula>
    </cfRule>
    <cfRule type="cellIs" dxfId="1617" priority="2928" operator="between">
      <formula>0.1%</formula>
      <formula>65%</formula>
    </cfRule>
  </conditionalFormatting>
  <conditionalFormatting sqref="R423:AB423">
    <cfRule type="cellIs" dxfId="1616" priority="2923" stopIfTrue="1" operator="between">
      <formula>85.01%</formula>
      <formula>1000%</formula>
    </cfRule>
    <cfRule type="cellIs" dxfId="1615" priority="2924" operator="between">
      <formula>65.01%</formula>
      <formula>85%</formula>
    </cfRule>
    <cfRule type="cellIs" dxfId="1614" priority="2925" operator="between">
      <formula>0.1%</formula>
      <formula>65%</formula>
    </cfRule>
  </conditionalFormatting>
  <conditionalFormatting sqref="Q426">
    <cfRule type="cellIs" dxfId="1613" priority="2917" stopIfTrue="1" operator="between">
      <formula>85.01%</formula>
      <formula>1000%</formula>
    </cfRule>
    <cfRule type="cellIs" dxfId="1612" priority="2918" operator="between">
      <formula>65.01%</formula>
      <formula>85%</formula>
    </cfRule>
    <cfRule type="cellIs" dxfId="1611" priority="2919" operator="between">
      <formula>0.1%</formula>
      <formula>65%</formula>
    </cfRule>
  </conditionalFormatting>
  <conditionalFormatting sqref="R426:AB426">
    <cfRule type="cellIs" dxfId="1610" priority="2914" stopIfTrue="1" operator="between">
      <formula>85.01%</formula>
      <formula>1000%</formula>
    </cfRule>
    <cfRule type="cellIs" dxfId="1609" priority="2915" operator="between">
      <formula>65.01%</formula>
      <formula>85%</formula>
    </cfRule>
    <cfRule type="cellIs" dxfId="1608" priority="2916" operator="between">
      <formula>0.1%</formula>
      <formula>65%</formula>
    </cfRule>
  </conditionalFormatting>
  <conditionalFormatting sqref="T429:AB429">
    <cfRule type="cellIs" dxfId="1607" priority="2905" stopIfTrue="1" operator="between">
      <formula>85.01%</formula>
      <formula>1000%</formula>
    </cfRule>
    <cfRule type="cellIs" dxfId="1606" priority="2906" operator="between">
      <formula>65.01%</formula>
      <formula>85%</formula>
    </cfRule>
    <cfRule type="cellIs" dxfId="1605" priority="2907" operator="between">
      <formula>0.1%</formula>
      <formula>65%</formula>
    </cfRule>
  </conditionalFormatting>
  <conditionalFormatting sqref="T468:AB468">
    <cfRule type="cellIs" dxfId="1604" priority="2833" stopIfTrue="1" operator="between">
      <formula>85.01%</formula>
      <formula>1000%</formula>
    </cfRule>
    <cfRule type="cellIs" dxfId="1603" priority="2834" operator="between">
      <formula>65.01%</formula>
      <formula>85%</formula>
    </cfRule>
    <cfRule type="cellIs" dxfId="1602" priority="2835" operator="between">
      <formula>0.1%</formula>
      <formula>65%</formula>
    </cfRule>
  </conditionalFormatting>
  <conditionalFormatting sqref="Q471">
    <cfRule type="cellIs" dxfId="1601" priority="2827" stopIfTrue="1" operator="between">
      <formula>85.01%</formula>
      <formula>1000%</formula>
    </cfRule>
    <cfRule type="cellIs" dxfId="1600" priority="2828" operator="between">
      <formula>65.01%</formula>
      <formula>85%</formula>
    </cfRule>
    <cfRule type="cellIs" dxfId="1599" priority="2829" operator="between">
      <formula>0.1%</formula>
      <formula>65%</formula>
    </cfRule>
  </conditionalFormatting>
  <conditionalFormatting sqref="R471:AB471">
    <cfRule type="cellIs" dxfId="1598" priority="2824" stopIfTrue="1" operator="between">
      <formula>85.01%</formula>
      <formula>1000%</formula>
    </cfRule>
    <cfRule type="cellIs" dxfId="1597" priority="2825" operator="between">
      <formula>65.01%</formula>
      <formula>85%</formula>
    </cfRule>
    <cfRule type="cellIs" dxfId="1596" priority="2826" operator="between">
      <formula>0.1%</formula>
      <formula>65%</formula>
    </cfRule>
  </conditionalFormatting>
  <conditionalFormatting sqref="S438:AB438">
    <cfRule type="cellIs" dxfId="1595" priority="2887" stopIfTrue="1" operator="between">
      <formula>85.01%</formula>
      <formula>1000%</formula>
    </cfRule>
    <cfRule type="cellIs" dxfId="1594" priority="2888" operator="between">
      <formula>65.01%</formula>
      <formula>85%</formula>
    </cfRule>
    <cfRule type="cellIs" dxfId="1593" priority="2889" operator="between">
      <formula>0.1%</formula>
      <formula>65%</formula>
    </cfRule>
  </conditionalFormatting>
  <conditionalFormatting sqref="T450:AB450 T452:AB452 X451:AB451 U451:V451">
    <cfRule type="cellIs" dxfId="1592" priority="2869" stopIfTrue="1" operator="between">
      <formula>85.01%</formula>
      <formula>1000%</formula>
    </cfRule>
    <cfRule type="cellIs" dxfId="1591" priority="2870" operator="between">
      <formula>65.01%</formula>
      <formula>85%</formula>
    </cfRule>
    <cfRule type="cellIs" dxfId="1590" priority="2871" operator="between">
      <formula>0.1%</formula>
      <formula>65%</formula>
    </cfRule>
  </conditionalFormatting>
  <conditionalFormatting sqref="T459:AB459 T461:AB461 T460">
    <cfRule type="cellIs" dxfId="1589" priority="2851" stopIfTrue="1" operator="between">
      <formula>85.01%</formula>
      <formula>1000%</formula>
    </cfRule>
    <cfRule type="cellIs" dxfId="1588" priority="2852" operator="between">
      <formula>65.01%</formula>
      <formula>85%</formula>
    </cfRule>
    <cfRule type="cellIs" dxfId="1587" priority="2853" operator="between">
      <formula>0.1%</formula>
      <formula>65%</formula>
    </cfRule>
  </conditionalFormatting>
  <conditionalFormatting sqref="T456:AB456">
    <cfRule type="cellIs" dxfId="1586" priority="2860" stopIfTrue="1" operator="between">
      <formula>85.01%</formula>
      <formula>1000%</formula>
    </cfRule>
    <cfRule type="cellIs" dxfId="1585" priority="2861" operator="between">
      <formula>65.01%</formula>
      <formula>85%</formula>
    </cfRule>
    <cfRule type="cellIs" dxfId="1584" priority="2862" operator="between">
      <formula>0.1%</formula>
      <formula>65%</formula>
    </cfRule>
  </conditionalFormatting>
  <conditionalFormatting sqref="T465:AB465">
    <cfRule type="cellIs" dxfId="1583" priority="2842" stopIfTrue="1" operator="between">
      <formula>85.01%</formula>
      <formula>1000%</formula>
    </cfRule>
    <cfRule type="cellIs" dxfId="1582" priority="2843" operator="between">
      <formula>65.01%</formula>
      <formula>85%</formula>
    </cfRule>
    <cfRule type="cellIs" dxfId="1581" priority="2844" operator="between">
      <formula>0.1%</formula>
      <formula>65%</formula>
    </cfRule>
  </conditionalFormatting>
  <conditionalFormatting sqref="S489:AB489">
    <cfRule type="cellIs" dxfId="1580" priority="2770" stopIfTrue="1" operator="between">
      <formula>85.01%</formula>
      <formula>1000%</formula>
    </cfRule>
    <cfRule type="cellIs" dxfId="1579" priority="2771" operator="between">
      <formula>65.01%</formula>
      <formula>85%</formula>
    </cfRule>
    <cfRule type="cellIs" dxfId="1578" priority="2772" operator="between">
      <formula>0.1%</formula>
      <formula>65%</formula>
    </cfRule>
  </conditionalFormatting>
  <conditionalFormatting sqref="S504:AB504">
    <cfRule type="cellIs" dxfId="1577" priority="2725" stopIfTrue="1" operator="between">
      <formula>85.01%</formula>
      <formula>1000%</formula>
    </cfRule>
    <cfRule type="cellIs" dxfId="1576" priority="2726" operator="between">
      <formula>65.01%</formula>
      <formula>85%</formula>
    </cfRule>
    <cfRule type="cellIs" dxfId="1575" priority="2727" operator="between">
      <formula>0.1%</formula>
      <formula>65%</formula>
    </cfRule>
  </conditionalFormatting>
  <conditionalFormatting sqref="Q474">
    <cfRule type="cellIs" dxfId="1574" priority="2818" stopIfTrue="1" operator="between">
      <formula>85.01%</formula>
      <formula>1000%</formula>
    </cfRule>
    <cfRule type="cellIs" dxfId="1573" priority="2819" operator="between">
      <formula>65.01%</formula>
      <formula>85%</formula>
    </cfRule>
    <cfRule type="cellIs" dxfId="1572" priority="2820" operator="between">
      <formula>0.1%</formula>
      <formula>65%</formula>
    </cfRule>
  </conditionalFormatting>
  <conditionalFormatting sqref="R474:AB474">
    <cfRule type="cellIs" dxfId="1571" priority="2815" stopIfTrue="1" operator="between">
      <formula>85.01%</formula>
      <formula>1000%</formula>
    </cfRule>
    <cfRule type="cellIs" dxfId="1570" priority="2816" operator="between">
      <formula>65.01%</formula>
      <formula>85%</formula>
    </cfRule>
    <cfRule type="cellIs" dxfId="1569" priority="2817" operator="between">
      <formula>0.1%</formula>
      <formula>65%</formula>
    </cfRule>
  </conditionalFormatting>
  <conditionalFormatting sqref="Q477">
    <cfRule type="cellIs" dxfId="1568" priority="2809" stopIfTrue="1" operator="between">
      <formula>85.01%</formula>
      <formula>1000%</formula>
    </cfRule>
    <cfRule type="cellIs" dxfId="1567" priority="2810" operator="between">
      <formula>65.01%</formula>
      <formula>85%</formula>
    </cfRule>
    <cfRule type="cellIs" dxfId="1566" priority="2811" operator="between">
      <formula>0.1%</formula>
      <formula>65%</formula>
    </cfRule>
  </conditionalFormatting>
  <conditionalFormatting sqref="R477:AB477">
    <cfRule type="cellIs" dxfId="1565" priority="2806" stopIfTrue="1" operator="between">
      <formula>85.01%</formula>
      <formula>1000%</formula>
    </cfRule>
    <cfRule type="cellIs" dxfId="1564" priority="2807" operator="between">
      <formula>65.01%</formula>
      <formula>85%</formula>
    </cfRule>
    <cfRule type="cellIs" dxfId="1563" priority="2808" operator="between">
      <formula>0.1%</formula>
      <formula>65%</formula>
    </cfRule>
  </conditionalFormatting>
  <conditionalFormatting sqref="Q480">
    <cfRule type="cellIs" dxfId="1562" priority="2800" stopIfTrue="1" operator="between">
      <formula>85.01%</formula>
      <formula>1000%</formula>
    </cfRule>
    <cfRule type="cellIs" dxfId="1561" priority="2801" operator="between">
      <formula>65.01%</formula>
      <formula>85%</formula>
    </cfRule>
    <cfRule type="cellIs" dxfId="1560" priority="2802" operator="between">
      <formula>0.1%</formula>
      <formula>65%</formula>
    </cfRule>
  </conditionalFormatting>
  <conditionalFormatting sqref="R480:AB480">
    <cfRule type="cellIs" dxfId="1559" priority="2797" stopIfTrue="1" operator="between">
      <formula>85.01%</formula>
      <formula>1000%</formula>
    </cfRule>
    <cfRule type="cellIs" dxfId="1558" priority="2798" operator="between">
      <formula>65.01%</formula>
      <formula>85%</formula>
    </cfRule>
    <cfRule type="cellIs" dxfId="1557" priority="2799" operator="between">
      <formula>0.1%</formula>
      <formula>65%</formula>
    </cfRule>
  </conditionalFormatting>
  <conditionalFormatting sqref="Q483">
    <cfRule type="cellIs" dxfId="1556" priority="2791" stopIfTrue="1" operator="between">
      <formula>85.01%</formula>
      <formula>1000%</formula>
    </cfRule>
    <cfRule type="cellIs" dxfId="1555" priority="2792" operator="between">
      <formula>65.01%</formula>
      <formula>85%</formula>
    </cfRule>
    <cfRule type="cellIs" dxfId="1554" priority="2793" operator="between">
      <formula>0.1%</formula>
      <formula>65%</formula>
    </cfRule>
  </conditionalFormatting>
  <conditionalFormatting sqref="R483:AB483">
    <cfRule type="cellIs" dxfId="1553" priority="2788" stopIfTrue="1" operator="between">
      <formula>85.01%</formula>
      <formula>1000%</formula>
    </cfRule>
    <cfRule type="cellIs" dxfId="1552" priority="2789" operator="between">
      <formula>65.01%</formula>
      <formula>85%</formula>
    </cfRule>
    <cfRule type="cellIs" dxfId="1551" priority="2790" operator="between">
      <formula>0.1%</formula>
      <formula>65%</formula>
    </cfRule>
  </conditionalFormatting>
  <conditionalFormatting sqref="S486:AB486">
    <cfRule type="cellIs" dxfId="1550" priority="2779" stopIfTrue="1" operator="between">
      <formula>85.01%</formula>
      <formula>1000%</formula>
    </cfRule>
    <cfRule type="cellIs" dxfId="1549" priority="2780" operator="between">
      <formula>65.01%</formula>
      <formula>85%</formula>
    </cfRule>
    <cfRule type="cellIs" dxfId="1548" priority="2781" operator="between">
      <formula>0.1%</formula>
      <formula>65%</formula>
    </cfRule>
  </conditionalFormatting>
  <conditionalFormatting sqref="Q492">
    <cfRule type="cellIs" dxfId="1547" priority="2764" stopIfTrue="1" operator="between">
      <formula>85.01%</formula>
      <formula>1000%</formula>
    </cfRule>
    <cfRule type="cellIs" dxfId="1546" priority="2765" operator="between">
      <formula>65.01%</formula>
      <formula>85%</formula>
    </cfRule>
    <cfRule type="cellIs" dxfId="1545" priority="2766" operator="between">
      <formula>0.1%</formula>
      <formula>65%</formula>
    </cfRule>
  </conditionalFormatting>
  <conditionalFormatting sqref="R492:AB492">
    <cfRule type="cellIs" dxfId="1544" priority="2761" stopIfTrue="1" operator="between">
      <formula>85.01%</formula>
      <formula>1000%</formula>
    </cfRule>
    <cfRule type="cellIs" dxfId="1543" priority="2762" operator="between">
      <formula>65.01%</formula>
      <formula>85%</formula>
    </cfRule>
    <cfRule type="cellIs" dxfId="1542" priority="2763" operator="between">
      <formula>0.1%</formula>
      <formula>65%</formula>
    </cfRule>
  </conditionalFormatting>
  <conditionalFormatting sqref="R498:AB498">
    <cfRule type="cellIs" dxfId="1541" priority="2743" stopIfTrue="1" operator="between">
      <formula>85.01%</formula>
      <formula>1000%</formula>
    </cfRule>
    <cfRule type="cellIs" dxfId="1540" priority="2744" operator="between">
      <formula>65.01%</formula>
      <formula>85%</formula>
    </cfRule>
    <cfRule type="cellIs" dxfId="1539" priority="2745" operator="between">
      <formula>0.1%</formula>
      <formula>65%</formula>
    </cfRule>
  </conditionalFormatting>
  <conditionalFormatting sqref="S495:AB495">
    <cfRule type="cellIs" dxfId="1538" priority="2752" stopIfTrue="1" operator="between">
      <formula>85.01%</formula>
      <formula>1000%</formula>
    </cfRule>
    <cfRule type="cellIs" dxfId="1537" priority="2753" operator="between">
      <formula>65.01%</formula>
      <formula>85%</formula>
    </cfRule>
    <cfRule type="cellIs" dxfId="1536" priority="2754" operator="between">
      <formula>0.1%</formula>
      <formula>65%</formula>
    </cfRule>
  </conditionalFormatting>
  <conditionalFormatting sqref="Q498">
    <cfRule type="cellIs" dxfId="1535" priority="2746" stopIfTrue="1" operator="between">
      <formula>85.01%</formula>
      <formula>1000%</formula>
    </cfRule>
    <cfRule type="cellIs" dxfId="1534" priority="2747" operator="between">
      <formula>65.01%</formula>
      <formula>85%</formula>
    </cfRule>
    <cfRule type="cellIs" dxfId="1533" priority="2748" operator="between">
      <formula>0.1%</formula>
      <formula>65%</formula>
    </cfRule>
  </conditionalFormatting>
  <conditionalFormatting sqref="S501:AB501">
    <cfRule type="cellIs" dxfId="1532" priority="2734" stopIfTrue="1" operator="between">
      <formula>85.01%</formula>
      <formula>1000%</formula>
    </cfRule>
    <cfRule type="cellIs" dxfId="1531" priority="2735" operator="between">
      <formula>65.01%</formula>
      <formula>85%</formula>
    </cfRule>
    <cfRule type="cellIs" dxfId="1530" priority="2736" operator="between">
      <formula>0.1%</formula>
      <formula>65%</formula>
    </cfRule>
  </conditionalFormatting>
  <conditionalFormatting sqref="T531:AB531 T533:AB533 T532:Z532 AB532">
    <cfRule type="cellIs" dxfId="1529" priority="2644" stopIfTrue="1" operator="between">
      <formula>85.01%</formula>
      <formula>1000%</formula>
    </cfRule>
    <cfRule type="cellIs" dxfId="1528" priority="2645" operator="between">
      <formula>65.01%</formula>
      <formula>85%</formula>
    </cfRule>
    <cfRule type="cellIs" dxfId="1527" priority="2646" operator="between">
      <formula>0.1%</formula>
      <formula>65%</formula>
    </cfRule>
  </conditionalFormatting>
  <conditionalFormatting sqref="S507:AB507">
    <cfRule type="cellIs" dxfId="1526" priority="2716" stopIfTrue="1" operator="between">
      <formula>85.01%</formula>
      <formula>1000%</formula>
    </cfRule>
    <cfRule type="cellIs" dxfId="1525" priority="2717" operator="between">
      <formula>65.01%</formula>
      <formula>85%</formula>
    </cfRule>
    <cfRule type="cellIs" dxfId="1524" priority="2718" operator="between">
      <formula>0.1%</formula>
      <formula>65%</formula>
    </cfRule>
  </conditionalFormatting>
  <conditionalFormatting sqref="S510:AB510">
    <cfRule type="cellIs" dxfId="1523" priority="2707" stopIfTrue="1" operator="between">
      <formula>85.01%</formula>
      <formula>1000%</formula>
    </cfRule>
    <cfRule type="cellIs" dxfId="1522" priority="2708" operator="between">
      <formula>65.01%</formula>
      <formula>85%</formula>
    </cfRule>
    <cfRule type="cellIs" dxfId="1521" priority="2709" operator="between">
      <formula>0.1%</formula>
      <formula>65%</formula>
    </cfRule>
  </conditionalFormatting>
  <conditionalFormatting sqref="S513:AB513">
    <cfRule type="cellIs" dxfId="1520" priority="2698" stopIfTrue="1" operator="between">
      <formula>85.01%</formula>
      <formula>1000%</formula>
    </cfRule>
    <cfRule type="cellIs" dxfId="1519" priority="2699" operator="between">
      <formula>65.01%</formula>
      <formula>85%</formula>
    </cfRule>
    <cfRule type="cellIs" dxfId="1518" priority="2700" operator="between">
      <formula>0.1%</formula>
      <formula>65%</formula>
    </cfRule>
  </conditionalFormatting>
  <conditionalFormatting sqref="Q516">
    <cfRule type="cellIs" dxfId="1517" priority="2692" stopIfTrue="1" operator="between">
      <formula>85.01%</formula>
      <formula>1000%</formula>
    </cfRule>
    <cfRule type="cellIs" dxfId="1516" priority="2693" operator="between">
      <formula>65.01%</formula>
      <formula>85%</formula>
    </cfRule>
    <cfRule type="cellIs" dxfId="1515" priority="2694" operator="between">
      <formula>0.1%</formula>
      <formula>65%</formula>
    </cfRule>
  </conditionalFormatting>
  <conditionalFormatting sqref="R516:AB516">
    <cfRule type="cellIs" dxfId="1514" priority="2689" stopIfTrue="1" operator="between">
      <formula>85.01%</formula>
      <formula>1000%</formula>
    </cfRule>
    <cfRule type="cellIs" dxfId="1513" priority="2690" operator="between">
      <formula>65.01%</formula>
      <formula>85%</formula>
    </cfRule>
    <cfRule type="cellIs" dxfId="1512" priority="2691" operator="between">
      <formula>0.1%</formula>
      <formula>65%</formula>
    </cfRule>
  </conditionalFormatting>
  <conditionalFormatting sqref="S519:AB519">
    <cfRule type="cellIs" dxfId="1511" priority="2680" stopIfTrue="1" operator="between">
      <formula>85.01%</formula>
      <formula>1000%</formula>
    </cfRule>
    <cfRule type="cellIs" dxfId="1510" priority="2681" operator="between">
      <formula>65.01%</formula>
      <formula>85%</formula>
    </cfRule>
    <cfRule type="cellIs" dxfId="1509" priority="2682" operator="between">
      <formula>0.1%</formula>
      <formula>65%</formula>
    </cfRule>
  </conditionalFormatting>
  <conditionalFormatting sqref="T522:AB522">
    <cfRule type="cellIs" dxfId="1508" priority="2671" stopIfTrue="1" operator="between">
      <formula>85.01%</formula>
      <formula>1000%</formula>
    </cfRule>
    <cfRule type="cellIs" dxfId="1507" priority="2672" operator="between">
      <formula>65.01%</formula>
      <formula>85%</formula>
    </cfRule>
    <cfRule type="cellIs" dxfId="1506" priority="2673" operator="between">
      <formula>0.1%</formula>
      <formula>65%</formula>
    </cfRule>
  </conditionalFormatting>
  <conditionalFormatting sqref="T525:AB525">
    <cfRule type="cellIs" dxfId="1505" priority="2662" stopIfTrue="1" operator="between">
      <formula>85.01%</formula>
      <formula>1000%</formula>
    </cfRule>
    <cfRule type="cellIs" dxfId="1504" priority="2663" operator="between">
      <formula>65.01%</formula>
      <formula>85%</formula>
    </cfRule>
    <cfRule type="cellIs" dxfId="1503" priority="2664" operator="between">
      <formula>0.1%</formula>
      <formula>65%</formula>
    </cfRule>
  </conditionalFormatting>
  <conditionalFormatting sqref="Q528">
    <cfRule type="cellIs" dxfId="1502" priority="2656" stopIfTrue="1" operator="between">
      <formula>85.01%</formula>
      <formula>1000%</formula>
    </cfRule>
    <cfRule type="cellIs" dxfId="1501" priority="2657" operator="between">
      <formula>65.01%</formula>
      <formula>85%</formula>
    </cfRule>
    <cfRule type="cellIs" dxfId="1500" priority="2658" operator="between">
      <formula>0.1%</formula>
      <formula>65%</formula>
    </cfRule>
  </conditionalFormatting>
  <conditionalFormatting sqref="R528:AB528">
    <cfRule type="cellIs" dxfId="1499" priority="2653" stopIfTrue="1" operator="between">
      <formula>85.01%</formula>
      <formula>1000%</formula>
    </cfRule>
    <cfRule type="cellIs" dxfId="1498" priority="2654" operator="between">
      <formula>65.01%</formula>
      <formula>85%</formula>
    </cfRule>
    <cfRule type="cellIs" dxfId="1497" priority="2655" operator="between">
      <formula>0.1%</formula>
      <formula>65%</formula>
    </cfRule>
  </conditionalFormatting>
  <conditionalFormatting sqref="T537:AB537">
    <cfRule type="cellIs" dxfId="1496" priority="2635" stopIfTrue="1" operator="between">
      <formula>85.01%</formula>
      <formula>1000%</formula>
    </cfRule>
    <cfRule type="cellIs" dxfId="1495" priority="2636" operator="between">
      <formula>65.01%</formula>
      <formula>85%</formula>
    </cfRule>
    <cfRule type="cellIs" dxfId="1494" priority="2637" operator="between">
      <formula>0.1%</formula>
      <formula>65%</formula>
    </cfRule>
  </conditionalFormatting>
  <conditionalFormatting sqref="T540">
    <cfRule type="cellIs" dxfId="1493" priority="2608" stopIfTrue="1" operator="between">
      <formula>85.01%</formula>
      <formula>1000%</formula>
    </cfRule>
    <cfRule type="cellIs" dxfId="1492" priority="2609" operator="between">
      <formula>65.01%</formula>
      <formula>85%</formula>
    </cfRule>
    <cfRule type="cellIs" dxfId="1491" priority="2610" operator="between">
      <formula>0.1%</formula>
      <formula>65%</formula>
    </cfRule>
  </conditionalFormatting>
  <conditionalFormatting sqref="T543:AB543">
    <cfRule type="cellIs" dxfId="1490" priority="2599" stopIfTrue="1" operator="between">
      <formula>85.01%</formula>
      <formula>1000%</formula>
    </cfRule>
    <cfRule type="cellIs" dxfId="1489" priority="2600" operator="between">
      <formula>65.01%</formula>
      <formula>85%</formula>
    </cfRule>
    <cfRule type="cellIs" dxfId="1488" priority="2601" operator="between">
      <formula>0.1%</formula>
      <formula>65%</formula>
    </cfRule>
  </conditionalFormatting>
  <conditionalFormatting sqref="T546:AB546">
    <cfRule type="cellIs" dxfId="1487" priority="2590" stopIfTrue="1" operator="between">
      <formula>85.01%</formula>
      <formula>1000%</formula>
    </cfRule>
    <cfRule type="cellIs" dxfId="1486" priority="2591" operator="between">
      <formula>65.01%</formula>
      <formula>85%</formula>
    </cfRule>
    <cfRule type="cellIs" dxfId="1485" priority="2592" operator="between">
      <formula>0.1%</formula>
      <formula>65%</formula>
    </cfRule>
  </conditionalFormatting>
  <conditionalFormatting sqref="T549:AB549">
    <cfRule type="cellIs" dxfId="1484" priority="2581" stopIfTrue="1" operator="between">
      <formula>85.01%</formula>
      <formula>1000%</formula>
    </cfRule>
    <cfRule type="cellIs" dxfId="1483" priority="2582" operator="between">
      <formula>65.01%</formula>
      <formula>85%</formula>
    </cfRule>
    <cfRule type="cellIs" dxfId="1482" priority="2583" operator="between">
      <formula>0.1%</formula>
      <formula>65%</formula>
    </cfRule>
  </conditionalFormatting>
  <conditionalFormatting sqref="Q552">
    <cfRule type="cellIs" dxfId="1481" priority="2575" stopIfTrue="1" operator="between">
      <formula>85.01%</formula>
      <formula>1000%</formula>
    </cfRule>
    <cfRule type="cellIs" dxfId="1480" priority="2576" operator="between">
      <formula>65.01%</formula>
      <formula>85%</formula>
    </cfRule>
    <cfRule type="cellIs" dxfId="1479" priority="2577" operator="between">
      <formula>0.1%</formula>
      <formula>65%</formula>
    </cfRule>
  </conditionalFormatting>
  <conditionalFormatting sqref="R552 T552:AB552">
    <cfRule type="cellIs" dxfId="1478" priority="2572" stopIfTrue="1" operator="between">
      <formula>85.01%</formula>
      <formula>1000%</formula>
    </cfRule>
    <cfRule type="cellIs" dxfId="1477" priority="2573" operator="between">
      <formula>65.01%</formula>
      <formula>85%</formula>
    </cfRule>
    <cfRule type="cellIs" dxfId="1476" priority="2574" operator="between">
      <formula>0.1%</formula>
      <formula>65%</formula>
    </cfRule>
  </conditionalFormatting>
  <conditionalFormatting sqref="T555:AB555">
    <cfRule type="cellIs" dxfId="1475" priority="2563" stopIfTrue="1" operator="between">
      <formula>85.01%</formula>
      <formula>1000%</formula>
    </cfRule>
    <cfRule type="cellIs" dxfId="1474" priority="2564" operator="between">
      <formula>65.01%</formula>
      <formula>85%</formula>
    </cfRule>
    <cfRule type="cellIs" dxfId="1473" priority="2565" operator="between">
      <formula>0.1%</formula>
      <formula>65%</formula>
    </cfRule>
  </conditionalFormatting>
  <conditionalFormatting sqref="Q558">
    <cfRule type="cellIs" dxfId="1472" priority="2557" stopIfTrue="1" operator="between">
      <formula>85.01%</formula>
      <formula>1000%</formula>
    </cfRule>
    <cfRule type="cellIs" dxfId="1471" priority="2558" operator="between">
      <formula>65.01%</formula>
      <formula>85%</formula>
    </cfRule>
    <cfRule type="cellIs" dxfId="1470" priority="2559" operator="between">
      <formula>0.1%</formula>
      <formula>65%</formula>
    </cfRule>
  </conditionalFormatting>
  <conditionalFormatting sqref="R558:AB558">
    <cfRule type="cellIs" dxfId="1469" priority="2554" stopIfTrue="1" operator="between">
      <formula>85.01%</formula>
      <formula>1000%</formula>
    </cfRule>
    <cfRule type="cellIs" dxfId="1468" priority="2555" operator="between">
      <formula>65.01%</formula>
      <formula>85%</formula>
    </cfRule>
    <cfRule type="cellIs" dxfId="1467" priority="2556" operator="between">
      <formula>0.1%</formula>
      <formula>65%</formula>
    </cfRule>
  </conditionalFormatting>
  <conditionalFormatting sqref="Q561">
    <cfRule type="cellIs" dxfId="1466" priority="2548" stopIfTrue="1" operator="between">
      <formula>85.01%</formula>
      <formula>1000%</formula>
    </cfRule>
    <cfRule type="cellIs" dxfId="1465" priority="2549" operator="between">
      <formula>65.01%</formula>
      <formula>85%</formula>
    </cfRule>
    <cfRule type="cellIs" dxfId="1464" priority="2550" operator="between">
      <formula>0.1%</formula>
      <formula>65%</formula>
    </cfRule>
  </conditionalFormatting>
  <conditionalFormatting sqref="R561:W561">
    <cfRule type="cellIs" dxfId="1463" priority="2545" stopIfTrue="1" operator="between">
      <formula>85.01%</formula>
      <formula>1000%</formula>
    </cfRule>
    <cfRule type="cellIs" dxfId="1462" priority="2546" operator="between">
      <formula>65.01%</formula>
      <formula>85%</formula>
    </cfRule>
    <cfRule type="cellIs" dxfId="1461" priority="2547" operator="between">
      <formula>0.1%</formula>
      <formula>65%</formula>
    </cfRule>
  </conditionalFormatting>
  <conditionalFormatting sqref="R603:AB603">
    <cfRule type="cellIs" dxfId="1460" priority="2428" stopIfTrue="1" operator="between">
      <formula>85.01%</formula>
      <formula>1000%</formula>
    </cfRule>
    <cfRule type="cellIs" dxfId="1459" priority="2429" operator="between">
      <formula>65.01%</formula>
      <formula>85%</formula>
    </cfRule>
    <cfRule type="cellIs" dxfId="1458" priority="2430" operator="between">
      <formula>0.1%</formula>
      <formula>65%</formula>
    </cfRule>
  </conditionalFormatting>
  <conditionalFormatting sqref="T582:AB582">
    <cfRule type="cellIs" dxfId="1457" priority="2500" stopIfTrue="1" operator="between">
      <formula>85.01%</formula>
      <formula>1000%</formula>
    </cfRule>
    <cfRule type="cellIs" dxfId="1456" priority="2501" operator="between">
      <formula>65.01%</formula>
      <formula>85%</formula>
    </cfRule>
    <cfRule type="cellIs" dxfId="1455" priority="2502" operator="between">
      <formula>0.1%</formula>
      <formula>65%</formula>
    </cfRule>
  </conditionalFormatting>
  <conditionalFormatting sqref="T579:AB579">
    <cfRule type="cellIs" dxfId="1454" priority="2509" stopIfTrue="1" operator="between">
      <formula>85.01%</formula>
      <formula>1000%</formula>
    </cfRule>
    <cfRule type="cellIs" dxfId="1453" priority="2510" operator="between">
      <formula>65.01%</formula>
      <formula>85%</formula>
    </cfRule>
    <cfRule type="cellIs" dxfId="1452" priority="2511" operator="between">
      <formula>0.1%</formula>
      <formula>65%</formula>
    </cfRule>
  </conditionalFormatting>
  <conditionalFormatting sqref="Q642">
    <cfRule type="cellIs" dxfId="1451" priority="2275" stopIfTrue="1" operator="between">
      <formula>85.01%</formula>
      <formula>1000%</formula>
    </cfRule>
    <cfRule type="cellIs" dxfId="1450" priority="2276" operator="between">
      <formula>65.01%</formula>
      <formula>85%</formula>
    </cfRule>
    <cfRule type="cellIs" dxfId="1449" priority="2277" operator="between">
      <formula>0.1%</formula>
      <formula>65%</formula>
    </cfRule>
  </conditionalFormatting>
  <conditionalFormatting sqref="R642:T642 AB642">
    <cfRule type="cellIs" dxfId="1448" priority="2272" stopIfTrue="1" operator="between">
      <formula>85.01%</formula>
      <formula>1000%</formula>
    </cfRule>
    <cfRule type="cellIs" dxfId="1447" priority="2273" operator="between">
      <formula>65.01%</formula>
      <formula>85%</formula>
    </cfRule>
    <cfRule type="cellIs" dxfId="1446" priority="2274" operator="between">
      <formula>0.1%</formula>
      <formula>65%</formula>
    </cfRule>
  </conditionalFormatting>
  <conditionalFormatting sqref="Q585">
    <cfRule type="cellIs" dxfId="1445" priority="2485" stopIfTrue="1" operator="between">
      <formula>85.01%</formula>
      <formula>1000%</formula>
    </cfRule>
    <cfRule type="cellIs" dxfId="1444" priority="2486" operator="between">
      <formula>65.01%</formula>
      <formula>85%</formula>
    </cfRule>
    <cfRule type="cellIs" dxfId="1443" priority="2487" operator="between">
      <formula>0.1%</formula>
      <formula>65%</formula>
    </cfRule>
  </conditionalFormatting>
  <conditionalFormatting sqref="R585:AB585">
    <cfRule type="cellIs" dxfId="1442" priority="2482" stopIfTrue="1" operator="between">
      <formula>85.01%</formula>
      <formula>1000%</formula>
    </cfRule>
    <cfRule type="cellIs" dxfId="1441" priority="2483" operator="between">
      <formula>65.01%</formula>
      <formula>85%</formula>
    </cfRule>
    <cfRule type="cellIs" dxfId="1440" priority="2484" operator="between">
      <formula>0.1%</formula>
      <formula>65%</formula>
    </cfRule>
  </conditionalFormatting>
  <conditionalFormatting sqref="T588:AB588">
    <cfRule type="cellIs" dxfId="1439" priority="2473" stopIfTrue="1" operator="between">
      <formula>85.01%</formula>
      <formula>1000%</formula>
    </cfRule>
    <cfRule type="cellIs" dxfId="1438" priority="2474" operator="between">
      <formula>65.01%</formula>
      <formula>85%</formula>
    </cfRule>
    <cfRule type="cellIs" dxfId="1437" priority="2475" operator="between">
      <formula>0.1%</formula>
      <formula>65%</formula>
    </cfRule>
  </conditionalFormatting>
  <conditionalFormatting sqref="S591:AB591">
    <cfRule type="cellIs" dxfId="1436" priority="2464" stopIfTrue="1" operator="between">
      <formula>85.01%</formula>
      <formula>1000%</formula>
    </cfRule>
    <cfRule type="cellIs" dxfId="1435" priority="2465" operator="between">
      <formula>65.01%</formula>
      <formula>85%</formula>
    </cfRule>
    <cfRule type="cellIs" dxfId="1434" priority="2466" operator="between">
      <formula>0.1%</formula>
      <formula>65%</formula>
    </cfRule>
  </conditionalFormatting>
  <conditionalFormatting sqref="S594:AB594">
    <cfRule type="cellIs" dxfId="1433" priority="2455" stopIfTrue="1" operator="between">
      <formula>85.01%</formula>
      <formula>1000%</formula>
    </cfRule>
    <cfRule type="cellIs" dxfId="1432" priority="2456" operator="between">
      <formula>65.01%</formula>
      <formula>85%</formula>
    </cfRule>
    <cfRule type="cellIs" dxfId="1431" priority="2457" operator="between">
      <formula>0.1%</formula>
      <formula>65%</formula>
    </cfRule>
  </conditionalFormatting>
  <conditionalFormatting sqref="T597:AB597">
    <cfRule type="cellIs" dxfId="1430" priority="2446" stopIfTrue="1" operator="between">
      <formula>85.01%</formula>
      <formula>1000%</formula>
    </cfRule>
    <cfRule type="cellIs" dxfId="1429" priority="2447" operator="between">
      <formula>65.01%</formula>
      <formula>85%</formula>
    </cfRule>
    <cfRule type="cellIs" dxfId="1428" priority="2448" operator="between">
      <formula>0.1%</formula>
      <formula>65%</formula>
    </cfRule>
  </conditionalFormatting>
  <conditionalFormatting sqref="Q600">
    <cfRule type="cellIs" dxfId="1427" priority="2440" stopIfTrue="1" operator="between">
      <formula>85.01%</formula>
      <formula>1000%</formula>
    </cfRule>
    <cfRule type="cellIs" dxfId="1426" priority="2441" operator="between">
      <formula>65.01%</formula>
      <formula>85%</formula>
    </cfRule>
    <cfRule type="cellIs" dxfId="1425" priority="2442" operator="between">
      <formula>0.1%</formula>
      <formula>65%</formula>
    </cfRule>
  </conditionalFormatting>
  <conditionalFormatting sqref="R600:AB600">
    <cfRule type="cellIs" dxfId="1424" priority="2437" stopIfTrue="1" operator="between">
      <formula>85.01%</formula>
      <formula>1000%</formula>
    </cfRule>
    <cfRule type="cellIs" dxfId="1423" priority="2438" operator="between">
      <formula>65.01%</formula>
      <formula>85%</formula>
    </cfRule>
    <cfRule type="cellIs" dxfId="1422" priority="2439" operator="between">
      <formula>0.1%</formula>
      <formula>65%</formula>
    </cfRule>
  </conditionalFormatting>
  <conditionalFormatting sqref="S630:AB630">
    <cfRule type="cellIs" dxfId="1421" priority="2329" stopIfTrue="1" operator="between">
      <formula>85.01%</formula>
      <formula>1000%</formula>
    </cfRule>
    <cfRule type="cellIs" dxfId="1420" priority="2330" operator="between">
      <formula>65.01%</formula>
      <formula>85%</formula>
    </cfRule>
    <cfRule type="cellIs" dxfId="1419" priority="2331" operator="between">
      <formula>0.1%</formula>
      <formula>65%</formula>
    </cfRule>
  </conditionalFormatting>
  <conditionalFormatting sqref="Q603">
    <cfRule type="cellIs" dxfId="1418" priority="2431" stopIfTrue="1" operator="between">
      <formula>85.01%</formula>
      <formula>1000%</formula>
    </cfRule>
    <cfRule type="cellIs" dxfId="1417" priority="2432" operator="between">
      <formula>65.01%</formula>
      <formula>85%</formula>
    </cfRule>
    <cfRule type="cellIs" dxfId="1416" priority="2433" operator="between">
      <formula>0.1%</formula>
      <formula>65%</formula>
    </cfRule>
  </conditionalFormatting>
  <conditionalFormatting sqref="Q606">
    <cfRule type="cellIs" dxfId="1415" priority="2422" stopIfTrue="1" operator="between">
      <formula>85.01%</formula>
      <formula>1000%</formula>
    </cfRule>
    <cfRule type="cellIs" dxfId="1414" priority="2423" operator="between">
      <formula>65.01%</formula>
      <formula>85%</formula>
    </cfRule>
    <cfRule type="cellIs" dxfId="1413" priority="2424" operator="between">
      <formula>0.1%</formula>
      <formula>65%</formula>
    </cfRule>
  </conditionalFormatting>
  <conditionalFormatting sqref="R606:S606">
    <cfRule type="cellIs" dxfId="1412" priority="2419" stopIfTrue="1" operator="between">
      <formula>85.01%</formula>
      <formula>1000%</formula>
    </cfRule>
    <cfRule type="cellIs" dxfId="1411" priority="2420" operator="between">
      <formula>65.01%</formula>
      <formula>85%</formula>
    </cfRule>
    <cfRule type="cellIs" dxfId="1410" priority="2421" operator="between">
      <formula>0.1%</formula>
      <formula>65%</formula>
    </cfRule>
  </conditionalFormatting>
  <conditionalFormatting sqref="T609:AB609">
    <cfRule type="cellIs" dxfId="1409" priority="2410" stopIfTrue="1" operator="between">
      <formula>85.01%</formula>
      <formula>1000%</formula>
    </cfRule>
    <cfRule type="cellIs" dxfId="1408" priority="2411" operator="between">
      <formula>65.01%</formula>
      <formula>85%</formula>
    </cfRule>
    <cfRule type="cellIs" dxfId="1407" priority="2412" operator="between">
      <formula>0.1%</formula>
      <formula>65%</formula>
    </cfRule>
  </conditionalFormatting>
  <conditionalFormatting sqref="Q612">
    <cfRule type="cellIs" dxfId="1406" priority="2404" stopIfTrue="1" operator="between">
      <formula>85.01%</formula>
      <formula>1000%</formula>
    </cfRule>
    <cfRule type="cellIs" dxfId="1405" priority="2405" operator="between">
      <formula>65.01%</formula>
      <formula>85%</formula>
    </cfRule>
    <cfRule type="cellIs" dxfId="1404" priority="2406" operator="between">
      <formula>0.1%</formula>
      <formula>65%</formula>
    </cfRule>
  </conditionalFormatting>
  <conditionalFormatting sqref="R612:AB612">
    <cfRule type="cellIs" dxfId="1403" priority="2401" stopIfTrue="1" operator="between">
      <formula>85.01%</formula>
      <formula>1000%</formula>
    </cfRule>
    <cfRule type="cellIs" dxfId="1402" priority="2402" operator="between">
      <formula>65.01%</formula>
      <formula>85%</formula>
    </cfRule>
    <cfRule type="cellIs" dxfId="1401" priority="2403" operator="between">
      <formula>0.1%</formula>
      <formula>65%</formula>
    </cfRule>
  </conditionalFormatting>
  <conditionalFormatting sqref="S615:AB615">
    <cfRule type="cellIs" dxfId="1400" priority="2392" stopIfTrue="1" operator="between">
      <formula>85.01%</formula>
      <formula>1000%</formula>
    </cfRule>
    <cfRule type="cellIs" dxfId="1399" priority="2393" operator="between">
      <formula>65.01%</formula>
      <formula>85%</formula>
    </cfRule>
    <cfRule type="cellIs" dxfId="1398" priority="2394" operator="between">
      <formula>0.1%</formula>
      <formula>65%</formula>
    </cfRule>
  </conditionalFormatting>
  <conditionalFormatting sqref="T618:AB618">
    <cfRule type="cellIs" dxfId="1397" priority="2383" stopIfTrue="1" operator="between">
      <formula>85.01%</formula>
      <formula>1000%</formula>
    </cfRule>
    <cfRule type="cellIs" dxfId="1396" priority="2384" operator="between">
      <formula>65.01%</formula>
      <formula>85%</formula>
    </cfRule>
    <cfRule type="cellIs" dxfId="1395" priority="2385" operator="between">
      <formula>0.1%</formula>
      <formula>65%</formula>
    </cfRule>
  </conditionalFormatting>
  <conditionalFormatting sqref="T621:AB621">
    <cfRule type="cellIs" dxfId="1394" priority="2374" stopIfTrue="1" operator="between">
      <formula>85.01%</formula>
      <formula>1000%</formula>
    </cfRule>
    <cfRule type="cellIs" dxfId="1393" priority="2375" operator="between">
      <formula>65.01%</formula>
      <formula>85%</formula>
    </cfRule>
    <cfRule type="cellIs" dxfId="1392" priority="2376" operator="between">
      <formula>0.1%</formula>
      <formula>65%</formula>
    </cfRule>
  </conditionalFormatting>
  <conditionalFormatting sqref="Q681">
    <cfRule type="cellIs" dxfId="1391" priority="2149" stopIfTrue="1" operator="between">
      <formula>85.01%</formula>
      <formula>1000%</formula>
    </cfRule>
    <cfRule type="cellIs" dxfId="1390" priority="2150" operator="between">
      <formula>65.01%</formula>
      <formula>85%</formula>
    </cfRule>
    <cfRule type="cellIs" dxfId="1389" priority="2151" operator="between">
      <formula>0.1%</formula>
      <formula>65%</formula>
    </cfRule>
  </conditionalFormatting>
  <conditionalFormatting sqref="R681:AB681">
    <cfRule type="cellIs" dxfId="1388" priority="2146" stopIfTrue="1" operator="between">
      <formula>85.01%</formula>
      <formula>1000%</formula>
    </cfRule>
    <cfRule type="cellIs" dxfId="1387" priority="2147" operator="between">
      <formula>65.01%</formula>
      <formula>85%</formula>
    </cfRule>
    <cfRule type="cellIs" dxfId="1386" priority="2148" operator="between">
      <formula>0.1%</formula>
      <formula>65%</formula>
    </cfRule>
  </conditionalFormatting>
  <conditionalFormatting sqref="Q636">
    <cfRule type="cellIs" dxfId="1385" priority="2314" stopIfTrue="1" operator="between">
      <formula>85.01%</formula>
      <formula>1000%</formula>
    </cfRule>
    <cfRule type="cellIs" dxfId="1384" priority="2315" operator="between">
      <formula>65.01%</formula>
      <formula>85%</formula>
    </cfRule>
    <cfRule type="cellIs" dxfId="1383" priority="2316" operator="between">
      <formula>0.1%</formula>
      <formula>65%</formula>
    </cfRule>
  </conditionalFormatting>
  <conditionalFormatting sqref="T624:AB624">
    <cfRule type="cellIs" dxfId="1382" priority="2347" stopIfTrue="1" operator="between">
      <formula>85.01%</formula>
      <formula>1000%</formula>
    </cfRule>
    <cfRule type="cellIs" dxfId="1381" priority="2348" operator="between">
      <formula>65.01%</formula>
      <formula>85%</formula>
    </cfRule>
    <cfRule type="cellIs" dxfId="1380" priority="2349" operator="between">
      <formula>0.1%</formula>
      <formula>65%</formula>
    </cfRule>
  </conditionalFormatting>
  <conditionalFormatting sqref="S627:AB627">
    <cfRule type="cellIs" dxfId="1379" priority="2338" stopIfTrue="1" operator="between">
      <formula>85.01%</formula>
      <formula>1000%</formula>
    </cfRule>
    <cfRule type="cellIs" dxfId="1378" priority="2339" operator="between">
      <formula>65.01%</formula>
      <formula>85%</formula>
    </cfRule>
    <cfRule type="cellIs" dxfId="1377" priority="2340" operator="between">
      <formula>0.1%</formula>
      <formula>65%</formula>
    </cfRule>
  </conditionalFormatting>
  <conditionalFormatting sqref="Q633">
    <cfRule type="cellIs" dxfId="1376" priority="2323" stopIfTrue="1" operator="between">
      <formula>85.01%</formula>
      <formula>1000%</formula>
    </cfRule>
    <cfRule type="cellIs" dxfId="1375" priority="2324" operator="between">
      <formula>65.01%</formula>
      <formula>85%</formula>
    </cfRule>
    <cfRule type="cellIs" dxfId="1374" priority="2325" operator="between">
      <formula>0.1%</formula>
      <formula>65%</formula>
    </cfRule>
  </conditionalFormatting>
  <conditionalFormatting sqref="R633:AB633">
    <cfRule type="cellIs" dxfId="1373" priority="2320" stopIfTrue="1" operator="between">
      <formula>85.01%</formula>
      <formula>1000%</formula>
    </cfRule>
    <cfRule type="cellIs" dxfId="1372" priority="2321" operator="between">
      <formula>65.01%</formula>
      <formula>85%</formula>
    </cfRule>
    <cfRule type="cellIs" dxfId="1371" priority="2322" operator="between">
      <formula>0.1%</formula>
      <formula>65%</formula>
    </cfRule>
  </conditionalFormatting>
  <conditionalFormatting sqref="R660:AB660">
    <cfRule type="cellIs" dxfId="1370" priority="2209" stopIfTrue="1" operator="between">
      <formula>85.01%</formula>
      <formula>1000%</formula>
    </cfRule>
    <cfRule type="cellIs" dxfId="1369" priority="2210" operator="between">
      <formula>65.01%</formula>
      <formula>85%</formula>
    </cfRule>
    <cfRule type="cellIs" dxfId="1368" priority="2211" operator="between">
      <formula>0.1%</formula>
      <formula>65%</formula>
    </cfRule>
  </conditionalFormatting>
  <conditionalFormatting sqref="R636:AB636">
    <cfRule type="cellIs" dxfId="1367" priority="2311" stopIfTrue="1" operator="between">
      <formula>85.01%</formula>
      <formula>1000%</formula>
    </cfRule>
    <cfRule type="cellIs" dxfId="1366" priority="2312" operator="between">
      <formula>65.01%</formula>
      <formula>85%</formula>
    </cfRule>
    <cfRule type="cellIs" dxfId="1365" priority="2313" operator="between">
      <formula>0.1%</formula>
      <formula>65%</formula>
    </cfRule>
  </conditionalFormatting>
  <conditionalFormatting sqref="R714:S714">
    <cfRule type="cellIs" dxfId="1364" priority="2038" stopIfTrue="1" operator="between">
      <formula>85.01%</formula>
      <formula>1000%</formula>
    </cfRule>
    <cfRule type="cellIs" dxfId="1363" priority="2039" operator="between">
      <formula>65.01%</formula>
      <formula>85%</formula>
    </cfRule>
    <cfRule type="cellIs" dxfId="1362" priority="2040" operator="between">
      <formula>0.1%</formula>
      <formula>65%</formula>
    </cfRule>
  </conditionalFormatting>
  <conditionalFormatting sqref="T639:AB639">
    <cfRule type="cellIs" dxfId="1361" priority="2281" stopIfTrue="1" operator="between">
      <formula>85.01%</formula>
      <formula>1000%</formula>
    </cfRule>
    <cfRule type="cellIs" dxfId="1360" priority="2282" operator="between">
      <formula>65.01%</formula>
      <formula>85%</formula>
    </cfRule>
    <cfRule type="cellIs" dxfId="1359" priority="2283" operator="between">
      <formula>0.1%</formula>
      <formula>65%</formula>
    </cfRule>
  </conditionalFormatting>
  <conditionalFormatting sqref="S651:AB651">
    <cfRule type="cellIs" dxfId="1358" priority="2236" stopIfTrue="1" operator="between">
      <formula>85.01%</formula>
      <formula>1000%</formula>
    </cfRule>
    <cfRule type="cellIs" dxfId="1357" priority="2237" operator="between">
      <formula>65.01%</formula>
      <formula>85%</formula>
    </cfRule>
    <cfRule type="cellIs" dxfId="1356" priority="2238" operator="between">
      <formula>0.1%</formula>
      <formula>65%</formula>
    </cfRule>
  </conditionalFormatting>
  <conditionalFormatting sqref="S645:AB645">
    <cfRule type="cellIs" dxfId="1355" priority="2263" stopIfTrue="1" operator="between">
      <formula>85.01%</formula>
      <formula>1000%</formula>
    </cfRule>
    <cfRule type="cellIs" dxfId="1354" priority="2264" operator="between">
      <formula>65.01%</formula>
      <formula>85%</formula>
    </cfRule>
    <cfRule type="cellIs" dxfId="1353" priority="2265" operator="between">
      <formula>0.1%</formula>
      <formula>65%</formula>
    </cfRule>
  </conditionalFormatting>
  <conditionalFormatting sqref="Q714">
    <cfRule type="cellIs" dxfId="1352" priority="2041" stopIfTrue="1" operator="between">
      <formula>85.01%</formula>
      <formula>1000%</formula>
    </cfRule>
    <cfRule type="cellIs" dxfId="1351" priority="2042" operator="between">
      <formula>65.01%</formula>
      <formula>85%</formula>
    </cfRule>
    <cfRule type="cellIs" dxfId="1350" priority="2043" operator="between">
      <formula>0.1%</formula>
      <formula>65%</formula>
    </cfRule>
  </conditionalFormatting>
  <conditionalFormatting sqref="Q648">
    <cfRule type="cellIs" dxfId="1349" priority="2248" stopIfTrue="1" operator="between">
      <formula>85.01%</formula>
      <formula>1000%</formula>
    </cfRule>
    <cfRule type="cellIs" dxfId="1348" priority="2249" operator="between">
      <formula>65.01%</formula>
      <formula>85%</formula>
    </cfRule>
    <cfRule type="cellIs" dxfId="1347" priority="2250" operator="between">
      <formula>0.1%</formula>
      <formula>65%</formula>
    </cfRule>
  </conditionalFormatting>
  <conditionalFormatting sqref="R648:AB648">
    <cfRule type="cellIs" dxfId="1346" priority="2245" stopIfTrue="1" operator="between">
      <formula>85.01%</formula>
      <formula>1000%</formula>
    </cfRule>
    <cfRule type="cellIs" dxfId="1345" priority="2246" operator="between">
      <formula>65.01%</formula>
      <formula>85%</formula>
    </cfRule>
    <cfRule type="cellIs" dxfId="1344" priority="2247" operator="between">
      <formula>0.1%</formula>
      <formula>65%</formula>
    </cfRule>
  </conditionalFormatting>
  <conditionalFormatting sqref="T663:AB663">
    <cfRule type="cellIs" dxfId="1343" priority="2200" stopIfTrue="1" operator="between">
      <formula>85.01%</formula>
      <formula>1000%</formula>
    </cfRule>
    <cfRule type="cellIs" dxfId="1342" priority="2201" operator="between">
      <formula>65.01%</formula>
      <formula>85%</formula>
    </cfRule>
    <cfRule type="cellIs" dxfId="1341" priority="2202" operator="between">
      <formula>0.1%</formula>
      <formula>65%</formula>
    </cfRule>
  </conditionalFormatting>
  <conditionalFormatting sqref="Q687">
    <cfRule type="cellIs" dxfId="1340" priority="2131" stopIfTrue="1" operator="between">
      <formula>85.01%</formula>
      <formula>1000%</formula>
    </cfRule>
    <cfRule type="cellIs" dxfId="1339" priority="2132" operator="between">
      <formula>65.01%</formula>
      <formula>85%</formula>
    </cfRule>
    <cfRule type="cellIs" dxfId="1338" priority="2133" operator="between">
      <formula>0.1%</formula>
      <formula>65%</formula>
    </cfRule>
  </conditionalFormatting>
  <conditionalFormatting sqref="T654:AB654">
    <cfRule type="cellIs" dxfId="1337" priority="2227" stopIfTrue="1" operator="between">
      <formula>85.01%</formula>
      <formula>1000%</formula>
    </cfRule>
    <cfRule type="cellIs" dxfId="1336" priority="2228" operator="between">
      <formula>65.01%</formula>
      <formula>85%</formula>
    </cfRule>
    <cfRule type="cellIs" dxfId="1335" priority="2229" operator="between">
      <formula>0.1%</formula>
      <formula>65%</formula>
    </cfRule>
  </conditionalFormatting>
  <conditionalFormatting sqref="Q657">
    <cfRule type="cellIs" dxfId="1334" priority="2221" stopIfTrue="1" operator="between">
      <formula>85.01%</formula>
      <formula>1000%</formula>
    </cfRule>
    <cfRule type="cellIs" dxfId="1333" priority="2222" operator="between">
      <formula>65.01%</formula>
      <formula>85%</formula>
    </cfRule>
    <cfRule type="cellIs" dxfId="1332" priority="2223" operator="between">
      <formula>0.1%</formula>
      <formula>65%</formula>
    </cfRule>
  </conditionalFormatting>
  <conditionalFormatting sqref="R657:AB657">
    <cfRule type="cellIs" dxfId="1331" priority="2218" stopIfTrue="1" operator="between">
      <formula>85.01%</formula>
      <formula>1000%</formula>
    </cfRule>
    <cfRule type="cellIs" dxfId="1330" priority="2219" operator="between">
      <formula>65.01%</formula>
      <formula>85%</formula>
    </cfRule>
    <cfRule type="cellIs" dxfId="1329" priority="2220" operator="between">
      <formula>0.1%</formula>
      <formula>65%</formula>
    </cfRule>
  </conditionalFormatting>
  <conditionalFormatting sqref="Q660">
    <cfRule type="cellIs" dxfId="1328" priority="2212" stopIfTrue="1" operator="between">
      <formula>85.01%</formula>
      <formula>1000%</formula>
    </cfRule>
    <cfRule type="cellIs" dxfId="1327" priority="2213" operator="between">
      <formula>65.01%</formula>
      <formula>85%</formula>
    </cfRule>
    <cfRule type="cellIs" dxfId="1326" priority="2214" operator="between">
      <formula>0.1%</formula>
      <formula>65%</formula>
    </cfRule>
  </conditionalFormatting>
  <conditionalFormatting sqref="T693:AB693">
    <cfRule type="cellIs" dxfId="1325" priority="2110" stopIfTrue="1" operator="between">
      <formula>85.01%</formula>
      <formula>1000%</formula>
    </cfRule>
    <cfRule type="cellIs" dxfId="1324" priority="2111" operator="between">
      <formula>65.01%</formula>
      <formula>85%</formula>
    </cfRule>
    <cfRule type="cellIs" dxfId="1323" priority="2112" operator="between">
      <formula>0.1%</formula>
      <formula>65%</formula>
    </cfRule>
  </conditionalFormatting>
  <conditionalFormatting sqref="Q666">
    <cfRule type="cellIs" dxfId="1322" priority="2194" stopIfTrue="1" operator="between">
      <formula>85.01%</formula>
      <formula>1000%</formula>
    </cfRule>
    <cfRule type="cellIs" dxfId="1321" priority="2195" operator="between">
      <formula>65.01%</formula>
      <formula>85%</formula>
    </cfRule>
    <cfRule type="cellIs" dxfId="1320" priority="2196" operator="between">
      <formula>0.1%</formula>
      <formula>65%</formula>
    </cfRule>
  </conditionalFormatting>
  <conditionalFormatting sqref="R666:AB666">
    <cfRule type="cellIs" dxfId="1319" priority="2191" stopIfTrue="1" operator="between">
      <formula>85.01%</formula>
      <formula>1000%</formula>
    </cfRule>
    <cfRule type="cellIs" dxfId="1318" priority="2192" operator="between">
      <formula>65.01%</formula>
      <formula>85%</formula>
    </cfRule>
    <cfRule type="cellIs" dxfId="1317" priority="2193" operator="between">
      <formula>0.1%</formula>
      <formula>65%</formula>
    </cfRule>
  </conditionalFormatting>
  <conditionalFormatting sqref="T672:AB672">
    <cfRule type="cellIs" dxfId="1316" priority="2173" stopIfTrue="1" operator="between">
      <formula>85.01%</formula>
      <formula>1000%</formula>
    </cfRule>
    <cfRule type="cellIs" dxfId="1315" priority="2174" operator="between">
      <formula>65.01%</formula>
      <formula>85%</formula>
    </cfRule>
    <cfRule type="cellIs" dxfId="1314" priority="2175" operator="between">
      <formula>0.1%</formula>
      <formula>65%</formula>
    </cfRule>
  </conditionalFormatting>
  <conditionalFormatting sqref="S708:AB708">
    <cfRule type="cellIs" dxfId="1313" priority="2065" stopIfTrue="1" operator="between">
      <formula>85.01%</formula>
      <formula>1000%</formula>
    </cfRule>
    <cfRule type="cellIs" dxfId="1312" priority="2066" operator="between">
      <formula>65.01%</formula>
      <formula>85%</formula>
    </cfRule>
    <cfRule type="cellIs" dxfId="1311" priority="2067" operator="between">
      <formula>0.1%</formula>
      <formula>65%</formula>
    </cfRule>
  </conditionalFormatting>
  <conditionalFormatting sqref="S675:AB675">
    <cfRule type="cellIs" dxfId="1310" priority="2164" stopIfTrue="1" operator="between">
      <formula>85.01%</formula>
      <formula>1000%</formula>
    </cfRule>
    <cfRule type="cellIs" dxfId="1309" priority="2165" operator="between">
      <formula>65.01%</formula>
      <formula>85%</formula>
    </cfRule>
    <cfRule type="cellIs" dxfId="1308" priority="2166" operator="between">
      <formula>0.1%</formula>
      <formula>65%</formula>
    </cfRule>
  </conditionalFormatting>
  <conditionalFormatting sqref="Q678">
    <cfRule type="cellIs" dxfId="1307" priority="2158" stopIfTrue="1" operator="between">
      <formula>85.01%</formula>
      <formula>1000%</formula>
    </cfRule>
    <cfRule type="cellIs" dxfId="1306" priority="2159" operator="between">
      <formula>65.01%</formula>
      <formula>85%</formula>
    </cfRule>
    <cfRule type="cellIs" dxfId="1305" priority="2160" operator="between">
      <formula>0.1%</formula>
      <formula>65%</formula>
    </cfRule>
  </conditionalFormatting>
  <conditionalFormatting sqref="R678:AB678">
    <cfRule type="cellIs" dxfId="1304" priority="2155" stopIfTrue="1" operator="between">
      <formula>85.01%</formula>
      <formula>1000%</formula>
    </cfRule>
    <cfRule type="cellIs" dxfId="1303" priority="2156" operator="between">
      <formula>65.01%</formula>
      <formula>85%</formula>
    </cfRule>
    <cfRule type="cellIs" dxfId="1302" priority="2157" operator="between">
      <formula>0.1%</formula>
      <formula>65%</formula>
    </cfRule>
  </conditionalFormatting>
  <conditionalFormatting sqref="Q684">
    <cfRule type="cellIs" dxfId="1301" priority="2140" stopIfTrue="1" operator="between">
      <formula>85.01%</formula>
      <formula>1000%</formula>
    </cfRule>
    <cfRule type="cellIs" dxfId="1300" priority="2141" operator="between">
      <formula>65.01%</formula>
      <formula>85%</formula>
    </cfRule>
    <cfRule type="cellIs" dxfId="1299" priority="2142" operator="between">
      <formula>0.1%</formula>
      <formula>65%</formula>
    </cfRule>
  </conditionalFormatting>
  <conditionalFormatting sqref="R684:AB684">
    <cfRule type="cellIs" dxfId="1298" priority="2137" stopIfTrue="1" operator="between">
      <formula>85.01%</formula>
      <formula>1000%</formula>
    </cfRule>
    <cfRule type="cellIs" dxfId="1297" priority="2138" operator="between">
      <formula>65.01%</formula>
      <formula>85%</formula>
    </cfRule>
    <cfRule type="cellIs" dxfId="1296" priority="2139" operator="between">
      <formula>0.1%</formula>
      <formula>65%</formula>
    </cfRule>
  </conditionalFormatting>
  <conditionalFormatting sqref="R687:AB687">
    <cfRule type="cellIs" dxfId="1295" priority="2128" stopIfTrue="1" operator="between">
      <formula>85.01%</formula>
      <formula>1000%</formula>
    </cfRule>
    <cfRule type="cellIs" dxfId="1294" priority="2129" operator="between">
      <formula>65.01%</formula>
      <formula>85%</formula>
    </cfRule>
    <cfRule type="cellIs" dxfId="1293" priority="2130" operator="between">
      <formula>0.1%</formula>
      <formula>65%</formula>
    </cfRule>
  </conditionalFormatting>
  <conditionalFormatting sqref="T690:AB690">
    <cfRule type="cellIs" dxfId="1292" priority="2119" stopIfTrue="1" operator="between">
      <formula>85.01%</formula>
      <formula>1000%</formula>
    </cfRule>
    <cfRule type="cellIs" dxfId="1291" priority="2120" operator="between">
      <formula>65.01%</formula>
      <formula>85%</formula>
    </cfRule>
    <cfRule type="cellIs" dxfId="1290" priority="2121" operator="between">
      <formula>0.1%</formula>
      <formula>65%</formula>
    </cfRule>
  </conditionalFormatting>
  <conditionalFormatting sqref="S696:AB696">
    <cfRule type="cellIs" dxfId="1289" priority="2101" stopIfTrue="1" operator="between">
      <formula>85.01%</formula>
      <formula>1000%</formula>
    </cfRule>
    <cfRule type="cellIs" dxfId="1288" priority="2102" operator="between">
      <formula>65.01%</formula>
      <formula>85%</formula>
    </cfRule>
    <cfRule type="cellIs" dxfId="1287" priority="2103" operator="between">
      <formula>0.1%</formula>
      <formula>65%</formula>
    </cfRule>
  </conditionalFormatting>
  <conditionalFormatting sqref="Q699">
    <cfRule type="cellIs" dxfId="1286" priority="2095" stopIfTrue="1" operator="between">
      <formula>85.01%</formula>
      <formula>1000%</formula>
    </cfRule>
    <cfRule type="cellIs" dxfId="1285" priority="2096" operator="between">
      <formula>65.01%</formula>
      <formula>85%</formula>
    </cfRule>
    <cfRule type="cellIs" dxfId="1284" priority="2097" operator="between">
      <formula>0.1%</formula>
      <formula>65%</formula>
    </cfRule>
  </conditionalFormatting>
  <conditionalFormatting sqref="R699:AB699">
    <cfRule type="cellIs" dxfId="1283" priority="2092" stopIfTrue="1" operator="between">
      <formula>85.01%</formula>
      <formula>1000%</formula>
    </cfRule>
    <cfRule type="cellIs" dxfId="1282" priority="2093" operator="between">
      <formula>65.01%</formula>
      <formula>85%</formula>
    </cfRule>
    <cfRule type="cellIs" dxfId="1281" priority="2094" operator="between">
      <formula>0.1%</formula>
      <formula>65%</formula>
    </cfRule>
  </conditionalFormatting>
  <conditionalFormatting sqref="Q702">
    <cfRule type="cellIs" dxfId="1280" priority="2086" stopIfTrue="1" operator="between">
      <formula>85.01%</formula>
      <formula>1000%</formula>
    </cfRule>
    <cfRule type="cellIs" dxfId="1279" priority="2087" operator="between">
      <formula>65.01%</formula>
      <formula>85%</formula>
    </cfRule>
    <cfRule type="cellIs" dxfId="1278" priority="2088" operator="between">
      <formula>0.1%</formula>
      <formula>65%</formula>
    </cfRule>
  </conditionalFormatting>
  <conditionalFormatting sqref="R702:AB702">
    <cfRule type="cellIs" dxfId="1277" priority="2083" stopIfTrue="1" operator="between">
      <formula>85.01%</formula>
      <formula>1000%</formula>
    </cfRule>
    <cfRule type="cellIs" dxfId="1276" priority="2084" operator="between">
      <formula>65.01%</formula>
      <formula>85%</formula>
    </cfRule>
    <cfRule type="cellIs" dxfId="1275" priority="2085" operator="between">
      <formula>0.1%</formula>
      <formula>65%</formula>
    </cfRule>
  </conditionalFormatting>
  <conditionalFormatting sqref="R732:S732">
    <cfRule type="cellIs" dxfId="1274" priority="1975" stopIfTrue="1" operator="between">
      <formula>85.01%</formula>
      <formula>1000%</formula>
    </cfRule>
    <cfRule type="cellIs" dxfId="1273" priority="1976" operator="between">
      <formula>65.01%</formula>
      <formula>85%</formula>
    </cfRule>
    <cfRule type="cellIs" dxfId="1272" priority="1977" operator="between">
      <formula>0.1%</formula>
      <formula>65%</formula>
    </cfRule>
  </conditionalFormatting>
  <conditionalFormatting sqref="S705:AB705">
    <cfRule type="cellIs" dxfId="1271" priority="2074" stopIfTrue="1" operator="between">
      <formula>85.01%</formula>
      <formula>1000%</formula>
    </cfRule>
    <cfRule type="cellIs" dxfId="1270" priority="2075" operator="between">
      <formula>65.01%</formula>
      <formula>85%</formula>
    </cfRule>
    <cfRule type="cellIs" dxfId="1269" priority="2076" operator="between">
      <formula>0.1%</formula>
      <formula>65%</formula>
    </cfRule>
  </conditionalFormatting>
  <conditionalFormatting sqref="Q708">
    <cfRule type="cellIs" dxfId="1268" priority="2068" stopIfTrue="1" operator="between">
      <formula>85.01%</formula>
      <formula>1000%</formula>
    </cfRule>
    <cfRule type="cellIs" dxfId="1267" priority="2069" operator="between">
      <formula>65.01%</formula>
      <formula>85%</formula>
    </cfRule>
    <cfRule type="cellIs" dxfId="1266" priority="2070" operator="between">
      <formula>0%</formula>
      <formula>65%</formula>
    </cfRule>
  </conditionalFormatting>
  <conditionalFormatting sqref="T738:AB738">
    <cfRule type="cellIs" dxfId="1265" priority="1957" stopIfTrue="1" operator="between">
      <formula>85.01%</formula>
      <formula>1000%</formula>
    </cfRule>
    <cfRule type="cellIs" dxfId="1264" priority="1958" operator="between">
      <formula>65.01%</formula>
      <formula>85%</formula>
    </cfRule>
    <cfRule type="cellIs" dxfId="1263" priority="1959" operator="between">
      <formula>0.1%</formula>
      <formula>65%</formula>
    </cfRule>
  </conditionalFormatting>
  <conditionalFormatting sqref="Q711">
    <cfRule type="cellIs" dxfId="1262" priority="2050" stopIfTrue="1" operator="between">
      <formula>85.01%</formula>
      <formula>1000%</formula>
    </cfRule>
    <cfRule type="cellIs" dxfId="1261" priority="2051" operator="between">
      <formula>65.01%</formula>
      <formula>85%</formula>
    </cfRule>
    <cfRule type="cellIs" dxfId="1260" priority="2052" operator="between">
      <formula>0.1%</formula>
      <formula>65%</formula>
    </cfRule>
  </conditionalFormatting>
  <conditionalFormatting sqref="R711:S711">
    <cfRule type="cellIs" dxfId="1259" priority="2047" stopIfTrue="1" operator="between">
      <formula>85.01%</formula>
      <formula>1000%</formula>
    </cfRule>
    <cfRule type="cellIs" dxfId="1258" priority="2048" operator="between">
      <formula>65.01%</formula>
      <formula>85%</formula>
    </cfRule>
    <cfRule type="cellIs" dxfId="1257" priority="2049" operator="between">
      <formula>0.1%</formula>
      <formula>65%</formula>
    </cfRule>
  </conditionalFormatting>
  <conditionalFormatting sqref="Q717">
    <cfRule type="cellIs" dxfId="1256" priority="2032" stopIfTrue="1" operator="between">
      <formula>85.01%</formula>
      <formula>1000%</formula>
    </cfRule>
    <cfRule type="cellIs" dxfId="1255" priority="2033" operator="between">
      <formula>65.01%</formula>
      <formula>85%</formula>
    </cfRule>
    <cfRule type="cellIs" dxfId="1254" priority="2034" operator="between">
      <formula>0.1%</formula>
      <formula>65%</formula>
    </cfRule>
  </conditionalFormatting>
  <conditionalFormatting sqref="R717:S717">
    <cfRule type="cellIs" dxfId="1253" priority="2029" stopIfTrue="1" operator="between">
      <formula>85.01%</formula>
      <formula>1000%</formula>
    </cfRule>
    <cfRule type="cellIs" dxfId="1252" priority="2030" operator="between">
      <formula>65.01%</formula>
      <formula>85%</formula>
    </cfRule>
    <cfRule type="cellIs" dxfId="1251" priority="2031" operator="between">
      <formula>0.1%</formula>
      <formula>65%</formula>
    </cfRule>
  </conditionalFormatting>
  <conditionalFormatting sqref="Q720">
    <cfRule type="cellIs" dxfId="1250" priority="2023" stopIfTrue="1" operator="between">
      <formula>85.01%</formula>
      <formula>1000%</formula>
    </cfRule>
    <cfRule type="cellIs" dxfId="1249" priority="2024" operator="between">
      <formula>65.01%</formula>
      <formula>85%</formula>
    </cfRule>
    <cfRule type="cellIs" dxfId="1248" priority="2025" operator="between">
      <formula>0.1%</formula>
      <formula>65%</formula>
    </cfRule>
  </conditionalFormatting>
  <conditionalFormatting sqref="R720:AB720">
    <cfRule type="cellIs" dxfId="1247" priority="2020" stopIfTrue="1" operator="between">
      <formula>85.01%</formula>
      <formula>1000%</formula>
    </cfRule>
    <cfRule type="cellIs" dxfId="1246" priority="2021" operator="between">
      <formula>65.01%</formula>
      <formula>85%</formula>
    </cfRule>
    <cfRule type="cellIs" dxfId="1245" priority="2022" operator="between">
      <formula>0.1%</formula>
      <formula>65%</formula>
    </cfRule>
  </conditionalFormatting>
  <conditionalFormatting sqref="Q729">
    <cfRule type="cellIs" dxfId="1244" priority="1987" stopIfTrue="1" operator="between">
      <formula>85.01%</formula>
      <formula>1000%</formula>
    </cfRule>
    <cfRule type="cellIs" dxfId="1243" priority="1988" operator="between">
      <formula>65.01%</formula>
      <formula>85%</formula>
    </cfRule>
    <cfRule type="cellIs" dxfId="1242" priority="1989" operator="between">
      <formula>0.1%</formula>
      <formula>65%</formula>
    </cfRule>
  </conditionalFormatting>
  <conditionalFormatting sqref="S723:AB723">
    <cfRule type="cellIs" dxfId="1241" priority="2011" stopIfTrue="1" operator="between">
      <formula>85.01%</formula>
      <formula>1000%</formula>
    </cfRule>
    <cfRule type="cellIs" dxfId="1240" priority="2012" operator="between">
      <formula>65.01%</formula>
      <formula>85%</formula>
    </cfRule>
    <cfRule type="cellIs" dxfId="1239" priority="2013" operator="between">
      <formula>0.1%</formula>
      <formula>65%</formula>
    </cfRule>
  </conditionalFormatting>
  <conditionalFormatting sqref="T726:AB726">
    <cfRule type="cellIs" dxfId="1238" priority="2002" stopIfTrue="1" operator="between">
      <formula>85.01%</formula>
      <formula>1000%</formula>
    </cfRule>
    <cfRule type="cellIs" dxfId="1237" priority="2003" operator="between">
      <formula>65.01%</formula>
      <formula>85%</formula>
    </cfRule>
    <cfRule type="cellIs" dxfId="1236" priority="2004" operator="between">
      <formula>0.1%</formula>
      <formula>65%</formula>
    </cfRule>
  </conditionalFormatting>
  <conditionalFormatting sqref="R729:T729 AB729">
    <cfRule type="cellIs" dxfId="1235" priority="1984" stopIfTrue="1" operator="between">
      <formula>85.01%</formula>
      <formula>1000%</formula>
    </cfRule>
    <cfRule type="cellIs" dxfId="1234" priority="1985" operator="between">
      <formula>65.01%</formula>
      <formula>85%</formula>
    </cfRule>
    <cfRule type="cellIs" dxfId="1233" priority="1986" operator="between">
      <formula>0.1%</formula>
      <formula>65%</formula>
    </cfRule>
  </conditionalFormatting>
  <conditionalFormatting sqref="Q732">
    <cfRule type="cellIs" dxfId="1232" priority="1978" stopIfTrue="1" operator="between">
      <formula>85.01%</formula>
      <formula>1000%</formula>
    </cfRule>
    <cfRule type="cellIs" dxfId="1231" priority="1979" operator="between">
      <formula>65.01%</formula>
      <formula>85%</formula>
    </cfRule>
    <cfRule type="cellIs" dxfId="1230" priority="1980" operator="between">
      <formula>0.1%</formula>
      <formula>65%</formula>
    </cfRule>
  </conditionalFormatting>
  <conditionalFormatting sqref="Q735">
    <cfRule type="cellIs" dxfId="1229" priority="1969" stopIfTrue="1" operator="between">
      <formula>85.01%</formula>
      <formula>1000%</formula>
    </cfRule>
    <cfRule type="cellIs" dxfId="1228" priority="1970" operator="between">
      <formula>65.01%</formula>
      <formula>85%</formula>
    </cfRule>
    <cfRule type="cellIs" dxfId="1227" priority="1971" operator="between">
      <formula>0.1%</formula>
      <formula>65%</formula>
    </cfRule>
  </conditionalFormatting>
  <conditionalFormatting sqref="R735:S735">
    <cfRule type="cellIs" dxfId="1226" priority="1966" stopIfTrue="1" operator="between">
      <formula>85.01%</formula>
      <formula>1000%</formula>
    </cfRule>
    <cfRule type="cellIs" dxfId="1225" priority="1967" operator="between">
      <formula>65.01%</formula>
      <formula>85%</formula>
    </cfRule>
    <cfRule type="cellIs" dxfId="1224" priority="1968" operator="between">
      <formula>0.1%</formula>
      <formula>65%</formula>
    </cfRule>
  </conditionalFormatting>
  <conditionalFormatting sqref="R741:S741">
    <cfRule type="cellIs" dxfId="1223" priority="1948" stopIfTrue="1" operator="between">
      <formula>85.01%</formula>
      <formula>1000%</formula>
    </cfRule>
    <cfRule type="cellIs" dxfId="1222" priority="1949" operator="between">
      <formula>65.01%</formula>
      <formula>85%</formula>
    </cfRule>
    <cfRule type="cellIs" dxfId="1221" priority="1950" operator="between">
      <formula>0.1%</formula>
      <formula>65%</formula>
    </cfRule>
  </conditionalFormatting>
  <conditionalFormatting sqref="Q741">
    <cfRule type="cellIs" dxfId="1220" priority="1951" stopIfTrue="1" operator="between">
      <formula>85.01%</formula>
      <formula>1000%</formula>
    </cfRule>
    <cfRule type="cellIs" dxfId="1219" priority="1952" operator="between">
      <formula>65.01%</formula>
      <formula>85%</formula>
    </cfRule>
    <cfRule type="cellIs" dxfId="1218" priority="1953" operator="between">
      <formula>0.1%</formula>
      <formula>65%</formula>
    </cfRule>
  </conditionalFormatting>
  <conditionalFormatting sqref="Q744">
    <cfRule type="cellIs" dxfId="1217" priority="1942" stopIfTrue="1" operator="between">
      <formula>85.01%</formula>
      <formula>1000%</formula>
    </cfRule>
    <cfRule type="cellIs" dxfId="1216" priority="1943" operator="between">
      <formula>65.01%</formula>
      <formula>85%</formula>
    </cfRule>
    <cfRule type="cellIs" dxfId="1215" priority="1944" operator="between">
      <formula>0.1%</formula>
      <formula>65%</formula>
    </cfRule>
  </conditionalFormatting>
  <conditionalFormatting sqref="R744:S744">
    <cfRule type="cellIs" dxfId="1214" priority="1939" stopIfTrue="1" operator="between">
      <formula>85.01%</formula>
      <formula>1000%</formula>
    </cfRule>
    <cfRule type="cellIs" dxfId="1213" priority="1940" operator="between">
      <formula>65.01%</formula>
      <formula>85%</formula>
    </cfRule>
    <cfRule type="cellIs" dxfId="1212" priority="1941" operator="between">
      <formula>0.1%</formula>
      <formula>65%</formula>
    </cfRule>
  </conditionalFormatting>
  <conditionalFormatting sqref="T747 AB747">
    <cfRule type="cellIs" dxfId="1211" priority="1930" stopIfTrue="1" operator="between">
      <formula>85.01%</formula>
      <formula>1000%</formula>
    </cfRule>
    <cfRule type="cellIs" dxfId="1210" priority="1931" operator="between">
      <formula>65.01%</formula>
      <formula>85%</formula>
    </cfRule>
    <cfRule type="cellIs" dxfId="1209" priority="1932" operator="between">
      <formula>0.1%</formula>
      <formula>65%</formula>
    </cfRule>
  </conditionalFormatting>
  <conditionalFormatting sqref="Q750">
    <cfRule type="cellIs" dxfId="1208" priority="1924" stopIfTrue="1" operator="between">
      <formula>85.01%</formula>
      <formula>1000%</formula>
    </cfRule>
    <cfRule type="cellIs" dxfId="1207" priority="1925" operator="between">
      <formula>65.01%</formula>
      <formula>85%</formula>
    </cfRule>
    <cfRule type="cellIs" dxfId="1206" priority="1926" operator="between">
      <formula>0.1%</formula>
      <formula>65%</formula>
    </cfRule>
  </conditionalFormatting>
  <conditionalFormatting sqref="R750:T750 AB750">
    <cfRule type="cellIs" dxfId="1205" priority="1921" stopIfTrue="1" operator="between">
      <formula>85.01%</formula>
      <formula>1000%</formula>
    </cfRule>
    <cfRule type="cellIs" dxfId="1204" priority="1922" operator="between">
      <formula>65.01%</formula>
      <formula>85%</formula>
    </cfRule>
    <cfRule type="cellIs" dxfId="1203" priority="1923" operator="between">
      <formula>0.1%</formula>
      <formula>65%</formula>
    </cfRule>
  </conditionalFormatting>
  <conditionalFormatting sqref="Q753">
    <cfRule type="cellIs" dxfId="1202" priority="1915" stopIfTrue="1" operator="between">
      <formula>85.01%</formula>
      <formula>1000%</formula>
    </cfRule>
    <cfRule type="cellIs" dxfId="1201" priority="1916" operator="between">
      <formula>65.01%</formula>
      <formula>85%</formula>
    </cfRule>
    <cfRule type="cellIs" dxfId="1200" priority="1917" operator="between">
      <formula>0.1%</formula>
      <formula>65%</formula>
    </cfRule>
  </conditionalFormatting>
  <conditionalFormatting sqref="R753:S753">
    <cfRule type="cellIs" dxfId="1199" priority="1912" stopIfTrue="1" operator="between">
      <formula>85.01%</formula>
      <formula>1000%</formula>
    </cfRule>
    <cfRule type="cellIs" dxfId="1198" priority="1913" operator="between">
      <formula>65.01%</formula>
      <formula>85%</formula>
    </cfRule>
    <cfRule type="cellIs" dxfId="1197" priority="1914" operator="between">
      <formula>0.1%</formula>
      <formula>65%</formula>
    </cfRule>
  </conditionalFormatting>
  <conditionalFormatting sqref="T761:AB761 W760:AB760 T756:AB758">
    <cfRule type="cellIs" dxfId="1196" priority="1903" stopIfTrue="1" operator="between">
      <formula>85.01%</formula>
      <formula>1000%</formula>
    </cfRule>
    <cfRule type="cellIs" dxfId="1195" priority="1904" operator="between">
      <formula>65.01%</formula>
      <formula>85%</formula>
    </cfRule>
    <cfRule type="cellIs" dxfId="1194" priority="1905" operator="between">
      <formula>0.1%</formula>
      <formula>65%</formula>
    </cfRule>
  </conditionalFormatting>
  <conditionalFormatting sqref="T765:AB765">
    <cfRule type="cellIs" dxfId="1193" priority="1885" stopIfTrue="1" operator="between">
      <formula>85.01%</formula>
      <formula>1000%</formula>
    </cfRule>
    <cfRule type="cellIs" dxfId="1192" priority="1886" operator="between">
      <formula>65.01%</formula>
      <formula>85%</formula>
    </cfRule>
    <cfRule type="cellIs" dxfId="1191" priority="1887" operator="between">
      <formula>0.1%</formula>
      <formula>65%</formula>
    </cfRule>
  </conditionalFormatting>
  <conditionalFormatting sqref="T771:AB771">
    <cfRule type="cellIs" dxfId="1190" priority="1831" stopIfTrue="1" operator="between">
      <formula>85.01%</formula>
      <formula>1000%</formula>
    </cfRule>
    <cfRule type="cellIs" dxfId="1189" priority="1832" operator="between">
      <formula>65.01%</formula>
      <formula>85%</formula>
    </cfRule>
    <cfRule type="cellIs" dxfId="1188" priority="1833" operator="between">
      <formula>0.1%</formula>
      <formula>65%</formula>
    </cfRule>
  </conditionalFormatting>
  <conditionalFormatting sqref="R789:T789 AB789">
    <cfRule type="cellIs" dxfId="1187" priority="1759" stopIfTrue="1" operator="between">
      <formula>85.01%</formula>
      <formula>1000%</formula>
    </cfRule>
    <cfRule type="cellIs" dxfId="1186" priority="1760" operator="between">
      <formula>65.01%</formula>
      <formula>85%</formula>
    </cfRule>
    <cfRule type="cellIs" dxfId="1185" priority="1761" operator="between">
      <formula>0.1%</formula>
      <formula>65%</formula>
    </cfRule>
  </conditionalFormatting>
  <conditionalFormatting sqref="Q768">
    <cfRule type="cellIs" dxfId="1184" priority="1852" stopIfTrue="1" operator="between">
      <formula>85.01%</formula>
      <formula>1000%</formula>
    </cfRule>
    <cfRule type="cellIs" dxfId="1183" priority="1853" operator="between">
      <formula>65.01%</formula>
      <formula>85%</formula>
    </cfRule>
    <cfRule type="cellIs" dxfId="1182" priority="1854" operator="between">
      <formula>0.1%</formula>
      <formula>65%</formula>
    </cfRule>
  </conditionalFormatting>
  <conditionalFormatting sqref="R768:AB768">
    <cfRule type="cellIs" dxfId="1181" priority="1849" stopIfTrue="1" operator="between">
      <formula>85.01%</formula>
      <formula>1000%</formula>
    </cfRule>
    <cfRule type="cellIs" dxfId="1180" priority="1850" operator="between">
      <formula>65.01%</formula>
      <formula>85%</formula>
    </cfRule>
    <cfRule type="cellIs" dxfId="1179" priority="1851" operator="between">
      <formula>0.1%</formula>
      <formula>65%</formula>
    </cfRule>
  </conditionalFormatting>
  <conditionalFormatting sqref="Q789">
    <cfRule type="cellIs" dxfId="1178" priority="1762" stopIfTrue="1" operator="between">
      <formula>85.01%</formula>
      <formula>1000%</formula>
    </cfRule>
    <cfRule type="cellIs" dxfId="1177" priority="1763" operator="between">
      <formula>65.01%</formula>
      <formula>85%</formula>
    </cfRule>
    <cfRule type="cellIs" dxfId="1176" priority="1764" operator="between">
      <formula>0.1%</formula>
      <formula>65%</formula>
    </cfRule>
  </conditionalFormatting>
  <conditionalFormatting sqref="T774:AB774">
    <cfRule type="cellIs" dxfId="1175" priority="1822" stopIfTrue="1" operator="between">
      <formula>85.01%</formula>
      <formula>1000%</formula>
    </cfRule>
    <cfRule type="cellIs" dxfId="1174" priority="1823" operator="between">
      <formula>65.01%</formula>
      <formula>85%</formula>
    </cfRule>
    <cfRule type="cellIs" dxfId="1173" priority="1824" operator="between">
      <formula>0.1%</formula>
      <formula>65%</formula>
    </cfRule>
  </conditionalFormatting>
  <conditionalFormatting sqref="Q777">
    <cfRule type="cellIs" dxfId="1172" priority="1816" stopIfTrue="1" operator="between">
      <formula>85.01%</formula>
      <formula>1000%</formula>
    </cfRule>
    <cfRule type="cellIs" dxfId="1171" priority="1817" operator="between">
      <formula>65.01%</formula>
      <formula>85%</formula>
    </cfRule>
    <cfRule type="cellIs" dxfId="1170" priority="1818" operator="between">
      <formula>0.1%</formula>
      <formula>65%</formula>
    </cfRule>
  </conditionalFormatting>
  <conditionalFormatting sqref="R777:AB777">
    <cfRule type="cellIs" dxfId="1169" priority="1813" stopIfTrue="1" operator="between">
      <formula>85.01%</formula>
      <formula>1000%</formula>
    </cfRule>
    <cfRule type="cellIs" dxfId="1168" priority="1814" operator="between">
      <formula>65.01%</formula>
      <formula>85%</formula>
    </cfRule>
    <cfRule type="cellIs" dxfId="1167" priority="1815" operator="between">
      <formula>0.1%</formula>
      <formula>65%</formula>
    </cfRule>
  </conditionalFormatting>
  <conditionalFormatting sqref="Q780">
    <cfRule type="cellIs" dxfId="1166" priority="1807" stopIfTrue="1" operator="between">
      <formula>85.01%</formula>
      <formula>1000%</formula>
    </cfRule>
    <cfRule type="cellIs" dxfId="1165" priority="1808" operator="between">
      <formula>65.01%</formula>
      <formula>85%</formula>
    </cfRule>
    <cfRule type="cellIs" dxfId="1164" priority="1809" operator="between">
      <formula>0.1%</formula>
      <formula>65%</formula>
    </cfRule>
  </conditionalFormatting>
  <conditionalFormatting sqref="R780:AB780">
    <cfRule type="cellIs" dxfId="1163" priority="1804" stopIfTrue="1" operator="between">
      <formula>85.01%</formula>
      <formula>1000%</formula>
    </cfRule>
    <cfRule type="cellIs" dxfId="1162" priority="1805" operator="between">
      <formula>65.01%</formula>
      <formula>85%</formula>
    </cfRule>
    <cfRule type="cellIs" dxfId="1161" priority="1806" operator="between">
      <formula>0.1%</formula>
      <formula>65%</formula>
    </cfRule>
  </conditionalFormatting>
  <conditionalFormatting sqref="Q783">
    <cfRule type="cellIs" dxfId="1160" priority="1798" stopIfTrue="1" operator="between">
      <formula>85.01%</formula>
      <formula>1000%</formula>
    </cfRule>
    <cfRule type="cellIs" dxfId="1159" priority="1799" operator="between">
      <formula>65.01%</formula>
      <formula>85%</formula>
    </cfRule>
    <cfRule type="cellIs" dxfId="1158" priority="1800" operator="between">
      <formula>0.1%</formula>
      <formula>65%</formula>
    </cfRule>
  </conditionalFormatting>
  <conditionalFormatting sqref="R783:AB783">
    <cfRule type="cellIs" dxfId="1157" priority="1795" stopIfTrue="1" operator="between">
      <formula>85.01%</formula>
      <formula>1000%</formula>
    </cfRule>
    <cfRule type="cellIs" dxfId="1156" priority="1796" operator="between">
      <formula>65.01%</formula>
      <formula>85%</formula>
    </cfRule>
    <cfRule type="cellIs" dxfId="1155" priority="1797" operator="between">
      <formula>0.1%</formula>
      <formula>65%</formula>
    </cfRule>
  </conditionalFormatting>
  <conditionalFormatting sqref="Q786">
    <cfRule type="cellIs" dxfId="1154" priority="1780" stopIfTrue="1" operator="between">
      <formula>85.01%</formula>
      <formula>1000%</formula>
    </cfRule>
    <cfRule type="cellIs" dxfId="1153" priority="1781" operator="between">
      <formula>65.01%</formula>
      <formula>85%</formula>
    </cfRule>
    <cfRule type="cellIs" dxfId="1152" priority="1782" operator="between">
      <formula>0.1%</formula>
      <formula>65%</formula>
    </cfRule>
  </conditionalFormatting>
  <conditionalFormatting sqref="R786:AB786">
    <cfRule type="cellIs" dxfId="1151" priority="1777" stopIfTrue="1" operator="between">
      <formula>85.01%</formula>
      <formula>1000%</formula>
    </cfRule>
    <cfRule type="cellIs" dxfId="1150" priority="1778" operator="between">
      <formula>65.01%</formula>
      <formula>85%</formula>
    </cfRule>
    <cfRule type="cellIs" dxfId="1149" priority="1779" operator="between">
      <formula>0.1%</formula>
      <formula>65%</formula>
    </cfRule>
  </conditionalFormatting>
  <conditionalFormatting sqref="Q816">
    <cfRule type="cellIs" dxfId="1148" priority="1663" stopIfTrue="1" operator="between">
      <formula>85.01%</formula>
      <formula>1000%</formula>
    </cfRule>
    <cfRule type="cellIs" dxfId="1147" priority="1664" operator="between">
      <formula>65.01%</formula>
      <formula>85%</formula>
    </cfRule>
    <cfRule type="cellIs" dxfId="1146" priority="1665" operator="between">
      <formula>0.1%</formula>
      <formula>65%</formula>
    </cfRule>
  </conditionalFormatting>
  <conditionalFormatting sqref="R816:AB816">
    <cfRule type="cellIs" dxfId="1145" priority="1660" stopIfTrue="1" operator="between">
      <formula>85.01%</formula>
      <formula>1000%</formula>
    </cfRule>
    <cfRule type="cellIs" dxfId="1144" priority="1661" operator="between">
      <formula>65.01%</formula>
      <formula>85%</formula>
    </cfRule>
    <cfRule type="cellIs" dxfId="1143" priority="1662" operator="between">
      <formula>0.1%</formula>
      <formula>65%</formula>
    </cfRule>
  </conditionalFormatting>
  <conditionalFormatting sqref="Q792">
    <cfRule type="cellIs" dxfId="1142" priority="1753" stopIfTrue="1" operator="between">
      <formula>85.01%</formula>
      <formula>1000%</formula>
    </cfRule>
    <cfRule type="cellIs" dxfId="1141" priority="1754" operator="between">
      <formula>65.01%</formula>
      <formula>85%</formula>
    </cfRule>
    <cfRule type="cellIs" dxfId="1140" priority="1755" operator="between">
      <formula>0.1%</formula>
      <formula>65%</formula>
    </cfRule>
  </conditionalFormatting>
  <conditionalFormatting sqref="R792:AB792">
    <cfRule type="cellIs" dxfId="1139" priority="1750" stopIfTrue="1" operator="between">
      <formula>85.01%</formula>
      <formula>1000%</formula>
    </cfRule>
    <cfRule type="cellIs" dxfId="1138" priority="1751" operator="between">
      <formula>65.01%</formula>
      <formula>85%</formula>
    </cfRule>
    <cfRule type="cellIs" dxfId="1137" priority="1752" operator="between">
      <formula>0.1%</formula>
      <formula>65%</formula>
    </cfRule>
  </conditionalFormatting>
  <conditionalFormatting sqref="Q795">
    <cfRule type="cellIs" dxfId="1136" priority="1744" stopIfTrue="1" operator="between">
      <formula>85.01%</formula>
      <formula>1000%</formula>
    </cfRule>
    <cfRule type="cellIs" dxfId="1135" priority="1745" operator="between">
      <formula>65.01%</formula>
      <formula>85%</formula>
    </cfRule>
    <cfRule type="cellIs" dxfId="1134" priority="1746" operator="between">
      <formula>0.1%</formula>
      <formula>65%</formula>
    </cfRule>
  </conditionalFormatting>
  <conditionalFormatting sqref="R795:S795 AB795">
    <cfRule type="cellIs" dxfId="1133" priority="1741" stopIfTrue="1" operator="between">
      <formula>85.01%</formula>
      <formula>1000%</formula>
    </cfRule>
    <cfRule type="cellIs" dxfId="1132" priority="1742" operator="between">
      <formula>65.01%</formula>
      <formula>85%</formula>
    </cfRule>
    <cfRule type="cellIs" dxfId="1131" priority="1743" operator="between">
      <formula>0.1%</formula>
      <formula>65%</formula>
    </cfRule>
  </conditionalFormatting>
  <conditionalFormatting sqref="Q798">
    <cfRule type="cellIs" dxfId="1130" priority="1735" stopIfTrue="1" operator="between">
      <formula>85.01%</formula>
      <formula>1000%</formula>
    </cfRule>
    <cfRule type="cellIs" dxfId="1129" priority="1736" operator="between">
      <formula>65.01%</formula>
      <formula>85%</formula>
    </cfRule>
    <cfRule type="cellIs" dxfId="1128" priority="1737" operator="between">
      <formula>0.1%</formula>
      <formula>65%</formula>
    </cfRule>
  </conditionalFormatting>
  <conditionalFormatting sqref="R798:AB798">
    <cfRule type="cellIs" dxfId="1127" priority="1732" stopIfTrue="1" operator="between">
      <formula>85.01%</formula>
      <formula>1000%</formula>
    </cfRule>
    <cfRule type="cellIs" dxfId="1126" priority="1733" operator="between">
      <formula>65.01%</formula>
      <formula>85%</formula>
    </cfRule>
    <cfRule type="cellIs" dxfId="1125" priority="1734" operator="between">
      <formula>0.1%</formula>
      <formula>65%</formula>
    </cfRule>
  </conditionalFormatting>
  <conditionalFormatting sqref="Q819">
    <cfRule type="cellIs" dxfId="1124" priority="1654" stopIfTrue="1" operator="between">
      <formula>85.01%</formula>
      <formula>1000%</formula>
    </cfRule>
    <cfRule type="cellIs" dxfId="1123" priority="1655" operator="between">
      <formula>65.01%</formula>
      <formula>85%</formula>
    </cfRule>
    <cfRule type="cellIs" dxfId="1122" priority="1656" operator="between">
      <formula>0.1%</formula>
      <formula>65%</formula>
    </cfRule>
  </conditionalFormatting>
  <conditionalFormatting sqref="R819:AB819">
    <cfRule type="cellIs" dxfId="1121" priority="1651" stopIfTrue="1" operator="between">
      <formula>85.01%</formula>
      <formula>1000%</formula>
    </cfRule>
    <cfRule type="cellIs" dxfId="1120" priority="1652" operator="between">
      <formula>65.01%</formula>
      <formula>85%</formula>
    </cfRule>
    <cfRule type="cellIs" dxfId="1119" priority="1653" operator="between">
      <formula>0.1%</formula>
      <formula>65%</formula>
    </cfRule>
  </conditionalFormatting>
  <conditionalFormatting sqref="Q807">
    <cfRule type="cellIs" dxfId="1118" priority="1699" stopIfTrue="1" operator="between">
      <formula>85.01%</formula>
      <formula>1000%</formula>
    </cfRule>
    <cfRule type="cellIs" dxfId="1117" priority="1700" operator="between">
      <formula>65.01%</formula>
      <formula>85%</formula>
    </cfRule>
    <cfRule type="cellIs" dxfId="1116" priority="1701" operator="between">
      <formula>0.1%</formula>
      <formula>65%</formula>
    </cfRule>
  </conditionalFormatting>
  <conditionalFormatting sqref="T801:AB801">
    <cfRule type="cellIs" dxfId="1115" priority="1714" stopIfTrue="1" operator="between">
      <formula>85.01%</formula>
      <formula>1000%</formula>
    </cfRule>
    <cfRule type="cellIs" dxfId="1114" priority="1715" operator="between">
      <formula>65.01%</formula>
      <formula>85%</formula>
    </cfRule>
    <cfRule type="cellIs" dxfId="1113" priority="1716" operator="between">
      <formula>0.1%</formula>
      <formula>65%</formula>
    </cfRule>
  </conditionalFormatting>
  <conditionalFormatting sqref="T804:AB804">
    <cfRule type="cellIs" dxfId="1112" priority="1705" stopIfTrue="1" operator="between">
      <formula>85.01%</formula>
      <formula>1000%</formula>
    </cfRule>
    <cfRule type="cellIs" dxfId="1111" priority="1706" operator="between">
      <formula>65.01%</formula>
      <formula>85%</formula>
    </cfRule>
    <cfRule type="cellIs" dxfId="1110" priority="1707" operator="between">
      <formula>0.1%</formula>
      <formula>65%</formula>
    </cfRule>
  </conditionalFormatting>
  <conditionalFormatting sqref="T825:AB825">
    <cfRule type="cellIs" dxfId="1109" priority="1633" stopIfTrue="1" operator="between">
      <formula>85.01%</formula>
      <formula>1000%</formula>
    </cfRule>
    <cfRule type="cellIs" dxfId="1108" priority="1634" operator="between">
      <formula>65.01%</formula>
      <formula>85%</formula>
    </cfRule>
    <cfRule type="cellIs" dxfId="1107" priority="1635" operator="between">
      <formula>0.1%</formula>
      <formula>65%</formula>
    </cfRule>
  </conditionalFormatting>
  <conditionalFormatting sqref="R807:AB807">
    <cfRule type="cellIs" dxfId="1106" priority="1696" stopIfTrue="1" operator="between">
      <formula>85.01%</formula>
      <formula>1000%</formula>
    </cfRule>
    <cfRule type="cellIs" dxfId="1105" priority="1697" operator="between">
      <formula>65.01%</formula>
      <formula>85%</formula>
    </cfRule>
    <cfRule type="cellIs" dxfId="1104" priority="1698" operator="between">
      <formula>0.1%</formula>
      <formula>65%</formula>
    </cfRule>
  </conditionalFormatting>
  <conditionalFormatting sqref="Q810">
    <cfRule type="cellIs" dxfId="1103" priority="1690" stopIfTrue="1" operator="between">
      <formula>85.01%</formula>
      <formula>1000%</formula>
    </cfRule>
    <cfRule type="cellIs" dxfId="1102" priority="1691" operator="between">
      <formula>65.01%</formula>
      <formula>85%</formula>
    </cfRule>
    <cfRule type="cellIs" dxfId="1101" priority="1692" operator="between">
      <formula>0.1%</formula>
      <formula>65%</formula>
    </cfRule>
  </conditionalFormatting>
  <conditionalFormatting sqref="R810:AB810">
    <cfRule type="cellIs" dxfId="1100" priority="1687" stopIfTrue="1" operator="between">
      <formula>85.01%</formula>
      <formula>1000%</formula>
    </cfRule>
    <cfRule type="cellIs" dxfId="1099" priority="1688" operator="between">
      <formula>65.01%</formula>
      <formula>85%</formula>
    </cfRule>
    <cfRule type="cellIs" dxfId="1098" priority="1689" operator="between">
      <formula>0.1%</formula>
      <formula>65%</formula>
    </cfRule>
  </conditionalFormatting>
  <conditionalFormatting sqref="Q813">
    <cfRule type="cellIs" dxfId="1097" priority="1672" stopIfTrue="1" operator="between">
      <formula>85.01%</formula>
      <formula>1000%</formula>
    </cfRule>
    <cfRule type="cellIs" dxfId="1096" priority="1673" operator="between">
      <formula>65.01%</formula>
      <formula>85%</formula>
    </cfRule>
    <cfRule type="cellIs" dxfId="1095" priority="1674" operator="between">
      <formula>0.1%</formula>
      <formula>65%</formula>
    </cfRule>
  </conditionalFormatting>
  <conditionalFormatting sqref="R813:U813">
    <cfRule type="cellIs" dxfId="1094" priority="1669" stopIfTrue="1" operator="between">
      <formula>85.01%</formula>
      <formula>1000%</formula>
    </cfRule>
    <cfRule type="cellIs" dxfId="1093" priority="1670" operator="between">
      <formula>65.01%</formula>
      <formula>85%</formula>
    </cfRule>
    <cfRule type="cellIs" dxfId="1092" priority="1671" operator="between">
      <formula>0.1%</formula>
      <formula>65%</formula>
    </cfRule>
  </conditionalFormatting>
  <conditionalFormatting sqref="R846:V846">
    <cfRule type="cellIs" dxfId="1091" priority="1552" stopIfTrue="1" operator="between">
      <formula>85.01%</formula>
      <formula>1000%</formula>
    </cfRule>
    <cfRule type="cellIs" dxfId="1090" priority="1553" operator="between">
      <formula>65.01%</formula>
      <formula>85%</formula>
    </cfRule>
    <cfRule type="cellIs" dxfId="1089" priority="1554" operator="between">
      <formula>0.1%</formula>
      <formula>65%</formula>
    </cfRule>
  </conditionalFormatting>
  <conditionalFormatting sqref="Q849">
    <cfRule type="cellIs" dxfId="1088" priority="1546" stopIfTrue="1" operator="between">
      <formula>85.01%</formula>
      <formula>1000%</formula>
    </cfRule>
    <cfRule type="cellIs" dxfId="1087" priority="1547" operator="between">
      <formula>65.01%</formula>
      <formula>85%</formula>
    </cfRule>
    <cfRule type="cellIs" dxfId="1086" priority="1548" operator="between">
      <formula>0.1%</formula>
      <formula>65%</formula>
    </cfRule>
  </conditionalFormatting>
  <conditionalFormatting sqref="S822:AB822">
    <cfRule type="cellIs" dxfId="1085" priority="1642" stopIfTrue="1" operator="between">
      <formula>85.01%</formula>
      <formula>1000%</formula>
    </cfRule>
    <cfRule type="cellIs" dxfId="1084" priority="1643" operator="between">
      <formula>65.01%</formula>
      <formula>85%</formula>
    </cfRule>
    <cfRule type="cellIs" dxfId="1083" priority="1644" operator="between">
      <formula>0.1%</formula>
      <formula>65%</formula>
    </cfRule>
  </conditionalFormatting>
  <conditionalFormatting sqref="S828:AB828">
    <cfRule type="cellIs" dxfId="1082" priority="1615" stopIfTrue="1" operator="between">
      <formula>85.01%</formula>
      <formula>1000%</formula>
    </cfRule>
    <cfRule type="cellIs" dxfId="1081" priority="1616" operator="between">
      <formula>65.01%</formula>
      <formula>85%</formula>
    </cfRule>
    <cfRule type="cellIs" dxfId="1080" priority="1617" operator="between">
      <formula>0.1%</formula>
      <formula>65%</formula>
    </cfRule>
  </conditionalFormatting>
  <conditionalFormatting sqref="Q831">
    <cfRule type="cellIs" dxfId="1079" priority="1609" stopIfTrue="1" operator="between">
      <formula>85.01%</formula>
      <formula>1000%</formula>
    </cfRule>
    <cfRule type="cellIs" dxfId="1078" priority="1610" operator="between">
      <formula>65.01%</formula>
      <formula>85%</formula>
    </cfRule>
    <cfRule type="cellIs" dxfId="1077" priority="1611" operator="between">
      <formula>0.1%</formula>
      <formula>65%</formula>
    </cfRule>
  </conditionalFormatting>
  <conditionalFormatting sqref="R831:AB831">
    <cfRule type="cellIs" dxfId="1076" priority="1606" stopIfTrue="1" operator="between">
      <formula>85.01%</formula>
      <formula>1000%</formula>
    </cfRule>
    <cfRule type="cellIs" dxfId="1075" priority="1607" operator="between">
      <formula>65.01%</formula>
      <formula>85%</formula>
    </cfRule>
    <cfRule type="cellIs" dxfId="1074" priority="1608" operator="between">
      <formula>0.1%</formula>
      <formula>65%</formula>
    </cfRule>
  </conditionalFormatting>
  <conditionalFormatting sqref="S834:AB834">
    <cfRule type="cellIs" dxfId="1073" priority="1597" stopIfTrue="1" operator="between">
      <formula>85.01%</formula>
      <formula>1000%</formula>
    </cfRule>
    <cfRule type="cellIs" dxfId="1072" priority="1598" operator="between">
      <formula>65.01%</formula>
      <formula>85%</formula>
    </cfRule>
    <cfRule type="cellIs" dxfId="1071" priority="1599" operator="between">
      <formula>0.1%</formula>
      <formula>65%</formula>
    </cfRule>
  </conditionalFormatting>
  <conditionalFormatting sqref="Q840">
    <cfRule type="cellIs" dxfId="1070" priority="1573" stopIfTrue="1" operator="between">
      <formula>85.01%</formula>
      <formula>1000%</formula>
    </cfRule>
    <cfRule type="cellIs" dxfId="1069" priority="1574" operator="between">
      <formula>65.01%</formula>
      <formula>85%</formula>
    </cfRule>
    <cfRule type="cellIs" dxfId="1068" priority="1575" operator="between">
      <formula>0.1%</formula>
      <formula>65%</formula>
    </cfRule>
  </conditionalFormatting>
  <conditionalFormatting sqref="R840:U840">
    <cfRule type="cellIs" dxfId="1067" priority="1570" stopIfTrue="1" operator="between">
      <formula>85.01%</formula>
      <formula>1000%</formula>
    </cfRule>
    <cfRule type="cellIs" dxfId="1066" priority="1571" operator="between">
      <formula>65.01%</formula>
      <formula>85%</formula>
    </cfRule>
    <cfRule type="cellIs" dxfId="1065" priority="1572" operator="between">
      <formula>0.1%</formula>
      <formula>65%</formula>
    </cfRule>
  </conditionalFormatting>
  <conditionalFormatting sqref="Q843">
    <cfRule type="cellIs" dxfId="1064" priority="1564" stopIfTrue="1" operator="between">
      <formula>85.01%</formula>
      <formula>1000%</formula>
    </cfRule>
    <cfRule type="cellIs" dxfId="1063" priority="1565" operator="between">
      <formula>65.01%</formula>
      <formula>85%</formula>
    </cfRule>
    <cfRule type="cellIs" dxfId="1062" priority="1566" operator="between">
      <formula>0.1%</formula>
      <formula>65%</formula>
    </cfRule>
  </conditionalFormatting>
  <conditionalFormatting sqref="R843:V843">
    <cfRule type="cellIs" dxfId="1061" priority="1561" stopIfTrue="1" operator="between">
      <formula>85.01%</formula>
      <formula>1000%</formula>
    </cfRule>
    <cfRule type="cellIs" dxfId="1060" priority="1562" operator="between">
      <formula>65.01%</formula>
      <formula>85%</formula>
    </cfRule>
    <cfRule type="cellIs" dxfId="1059" priority="1563" operator="between">
      <formula>0.1%</formula>
      <formula>65%</formula>
    </cfRule>
  </conditionalFormatting>
  <conditionalFormatting sqref="Q846">
    <cfRule type="cellIs" dxfId="1058" priority="1555" stopIfTrue="1" operator="between">
      <formula>85.01%</formula>
      <formula>1000%</formula>
    </cfRule>
    <cfRule type="cellIs" dxfId="1057" priority="1556" operator="between">
      <formula>65.01%</formula>
      <formula>85%</formula>
    </cfRule>
    <cfRule type="cellIs" dxfId="1056" priority="1557" operator="between">
      <formula>0.1%</formula>
      <formula>65%</formula>
    </cfRule>
  </conditionalFormatting>
  <conditionalFormatting sqref="R849:T849">
    <cfRule type="cellIs" dxfId="1055" priority="1543" stopIfTrue="1" operator="between">
      <formula>85.01%</formula>
      <formula>1000%</formula>
    </cfRule>
    <cfRule type="cellIs" dxfId="1054" priority="1544" operator="between">
      <formula>65.01%</formula>
      <formula>85%</formula>
    </cfRule>
    <cfRule type="cellIs" dxfId="1053" priority="1545" operator="between">
      <formula>0.1%</formula>
      <formula>65%</formula>
    </cfRule>
  </conditionalFormatting>
  <conditionalFormatting sqref="T852:AB852">
    <cfRule type="cellIs" dxfId="1052" priority="1525" stopIfTrue="1" operator="between">
      <formula>85.01%</formula>
      <formula>1000%</formula>
    </cfRule>
    <cfRule type="cellIs" dxfId="1051" priority="1526" operator="between">
      <formula>65.01%</formula>
      <formula>85%</formula>
    </cfRule>
    <cfRule type="cellIs" dxfId="1050" priority="1527" operator="between">
      <formula>0.1%</formula>
      <formula>65%</formula>
    </cfRule>
  </conditionalFormatting>
  <conditionalFormatting sqref="Q855">
    <cfRule type="cellIs" dxfId="1049" priority="1519" stopIfTrue="1" operator="between">
      <formula>85.01%</formula>
      <formula>1000%</formula>
    </cfRule>
    <cfRule type="cellIs" dxfId="1048" priority="1520" operator="between">
      <formula>65.01%</formula>
      <formula>85%</formula>
    </cfRule>
    <cfRule type="cellIs" dxfId="1047" priority="1521" operator="between">
      <formula>0.1%</formula>
      <formula>65%</formula>
    </cfRule>
  </conditionalFormatting>
  <conditionalFormatting sqref="R855:AB855">
    <cfRule type="cellIs" dxfId="1046" priority="1516" stopIfTrue="1" operator="between">
      <formula>85.01%</formula>
      <formula>1000%</formula>
    </cfRule>
    <cfRule type="cellIs" dxfId="1045" priority="1517" operator="between">
      <formula>65.01%</formula>
      <formula>85%</formula>
    </cfRule>
    <cfRule type="cellIs" dxfId="1044" priority="1518" operator="between">
      <formula>0.1%</formula>
      <formula>65%</formula>
    </cfRule>
  </conditionalFormatting>
  <conditionalFormatting sqref="Q570">
    <cfRule type="cellIs" dxfId="1043" priority="1483" stopIfTrue="1" operator="between">
      <formula>85.01%</formula>
      <formula>1000%</formula>
    </cfRule>
    <cfRule type="cellIs" dxfId="1042" priority="1484" operator="between">
      <formula>65.01%</formula>
      <formula>85%</formula>
    </cfRule>
    <cfRule type="cellIs" dxfId="1041" priority="1485" operator="between">
      <formula>0.1%</formula>
      <formula>65%</formula>
    </cfRule>
  </conditionalFormatting>
  <conditionalFormatting sqref="R570:AB570 T575:AB575 T572:AB573">
    <cfRule type="cellIs" dxfId="1040" priority="1480" stopIfTrue="1" operator="between">
      <formula>85.01%</formula>
      <formula>1000%</formula>
    </cfRule>
    <cfRule type="cellIs" dxfId="1039" priority="1481" operator="between">
      <formula>65.01%</formula>
      <formula>85%</formula>
    </cfRule>
    <cfRule type="cellIs" dxfId="1038" priority="1482" operator="between">
      <formula>0.1%</formula>
      <formula>65%</formula>
    </cfRule>
  </conditionalFormatting>
  <conditionalFormatting sqref="AC572">
    <cfRule type="cellIs" dxfId="1037" priority="1477" stopIfTrue="1" operator="between">
      <formula>85.01%</formula>
      <formula>1000%</formula>
    </cfRule>
    <cfRule type="cellIs" dxfId="1036" priority="1478" operator="between">
      <formula>65.01%</formula>
      <formula>85%</formula>
    </cfRule>
    <cfRule type="cellIs" dxfId="1035" priority="1479" operator="between">
      <formula>0.1%</formula>
      <formula>65%</formula>
    </cfRule>
  </conditionalFormatting>
  <conditionalFormatting sqref="Q402">
    <cfRule type="cellIs" dxfId="1034" priority="1474" stopIfTrue="1" operator="between">
      <formula>85.01%</formula>
      <formula>1000%</formula>
    </cfRule>
    <cfRule type="cellIs" dxfId="1033" priority="1475" operator="between">
      <formula>65.01%</formula>
      <formula>85%</formula>
    </cfRule>
    <cfRule type="cellIs" dxfId="1032" priority="1476" operator="between">
      <formula>0.1%</formula>
      <formula>65%</formula>
    </cfRule>
  </conditionalFormatting>
  <conditionalFormatting sqref="R402:AB402">
    <cfRule type="cellIs" dxfId="1031" priority="1471" stopIfTrue="1" operator="between">
      <formula>85.01%</formula>
      <formula>1000%</formula>
    </cfRule>
    <cfRule type="cellIs" dxfId="1030" priority="1472" operator="between">
      <formula>65.01%</formula>
      <formula>85%</formula>
    </cfRule>
    <cfRule type="cellIs" dxfId="1029" priority="1473" operator="between">
      <formula>0.1%</formula>
      <formula>65%</formula>
    </cfRule>
  </conditionalFormatting>
  <conditionalFormatting sqref="Q779">
    <cfRule type="cellIs" dxfId="1028" priority="1459" stopIfTrue="1" operator="between">
      <formula>85.01%</formula>
      <formula>1000%</formula>
    </cfRule>
    <cfRule type="cellIs" dxfId="1027" priority="1460" operator="between">
      <formula>65.01%</formula>
      <formula>85%</formula>
    </cfRule>
    <cfRule type="cellIs" dxfId="1026" priority="1461" operator="between">
      <formula>0.1%</formula>
      <formula>65%</formula>
    </cfRule>
  </conditionalFormatting>
  <conditionalFormatting sqref="R779">
    <cfRule type="cellIs" dxfId="1025" priority="1456" stopIfTrue="1" operator="between">
      <formula>85.01%</formula>
      <formula>1000%</formula>
    </cfRule>
    <cfRule type="cellIs" dxfId="1024" priority="1457" operator="between">
      <formula>65.01%</formula>
      <formula>85%</formula>
    </cfRule>
    <cfRule type="cellIs" dxfId="1023" priority="1458" operator="between">
      <formula>0.1%</formula>
      <formula>65%</formula>
    </cfRule>
  </conditionalFormatting>
  <conditionalFormatting sqref="Q360">
    <cfRule type="cellIs" dxfId="1022" priority="1453" stopIfTrue="1" operator="between">
      <formula>85.01%</formula>
      <formula>1000%</formula>
    </cfRule>
    <cfRule type="cellIs" dxfId="1021" priority="1454" operator="between">
      <formula>65.01%</formula>
      <formula>85%</formula>
    </cfRule>
    <cfRule type="cellIs" dxfId="1020" priority="1455" operator="between">
      <formula>0.1%</formula>
      <formula>65%</formula>
    </cfRule>
  </conditionalFormatting>
  <conditionalFormatting sqref="R360:AB360">
    <cfRule type="cellIs" dxfId="1019" priority="1450" stopIfTrue="1" operator="between">
      <formula>85.01%</formula>
      <formula>1000%</formula>
    </cfRule>
    <cfRule type="cellIs" dxfId="1018" priority="1451" operator="between">
      <formula>65.01%</formula>
      <formula>85%</formula>
    </cfRule>
    <cfRule type="cellIs" dxfId="1017" priority="1452" operator="between">
      <formula>0.1%</formula>
      <formula>65%</formula>
    </cfRule>
  </conditionalFormatting>
  <conditionalFormatting sqref="Q363">
    <cfRule type="cellIs" dxfId="1016" priority="1447" stopIfTrue="1" operator="between">
      <formula>85.01%</formula>
      <formula>1000%</formula>
    </cfRule>
    <cfRule type="cellIs" dxfId="1015" priority="1448" operator="between">
      <formula>65.01%</formula>
      <formula>85%</formula>
    </cfRule>
    <cfRule type="cellIs" dxfId="1014" priority="1449" operator="between">
      <formula>0.1%</formula>
      <formula>65%</formula>
    </cfRule>
  </conditionalFormatting>
  <conditionalFormatting sqref="R363">
    <cfRule type="cellIs" dxfId="1013" priority="1444" stopIfTrue="1" operator="between">
      <formula>85.01%</formula>
      <formula>1000%</formula>
    </cfRule>
    <cfRule type="cellIs" dxfId="1012" priority="1445" operator="between">
      <formula>65.01%</formula>
      <formula>85%</formula>
    </cfRule>
    <cfRule type="cellIs" dxfId="1011" priority="1446" operator="between">
      <formula>0.1%</formula>
      <formula>65%</formula>
    </cfRule>
  </conditionalFormatting>
  <conditionalFormatting sqref="Q366">
    <cfRule type="cellIs" dxfId="1010" priority="1441" stopIfTrue="1" operator="between">
      <formula>85.01%</formula>
      <formula>1000%</formula>
    </cfRule>
    <cfRule type="cellIs" dxfId="1009" priority="1442" operator="between">
      <formula>65.01%</formula>
      <formula>85%</formula>
    </cfRule>
    <cfRule type="cellIs" dxfId="1008" priority="1443" operator="between">
      <formula>0.1%</formula>
      <formula>65%</formula>
    </cfRule>
  </conditionalFormatting>
  <conditionalFormatting sqref="R627">
    <cfRule type="cellIs" dxfId="1007" priority="1408" stopIfTrue="1" operator="between">
      <formula>85.01%</formula>
      <formula>1000%</formula>
    </cfRule>
    <cfRule type="cellIs" dxfId="1006" priority="1409" operator="between">
      <formula>65.01%</formula>
      <formula>85%</formula>
    </cfRule>
    <cfRule type="cellIs" dxfId="1005" priority="1410" operator="between">
      <formula>0.1%</formula>
      <formula>65%</formula>
    </cfRule>
  </conditionalFormatting>
  <conditionalFormatting sqref="R591">
    <cfRule type="cellIs" dxfId="1004" priority="1414" stopIfTrue="1" operator="between">
      <formula>85.01%</formula>
      <formula>1000%</formula>
    </cfRule>
    <cfRule type="cellIs" dxfId="1003" priority="1415" operator="between">
      <formula>65.01%</formula>
      <formula>85%</formula>
    </cfRule>
    <cfRule type="cellIs" dxfId="1002" priority="1416" operator="between">
      <formula>0.1%</formula>
      <formula>65%</formula>
    </cfRule>
  </conditionalFormatting>
  <conditionalFormatting sqref="Q627">
    <cfRule type="cellIs" dxfId="1001" priority="1411" stopIfTrue="1" operator="between">
      <formula>85.01%</formula>
      <formula>1000%</formula>
    </cfRule>
    <cfRule type="cellIs" dxfId="1000" priority="1412" operator="between">
      <formula>65.01%</formula>
      <formula>85%</formula>
    </cfRule>
    <cfRule type="cellIs" dxfId="999" priority="1413" operator="between">
      <formula>0.1%</formula>
      <formula>65%</formula>
    </cfRule>
  </conditionalFormatting>
  <conditionalFormatting sqref="Q591">
    <cfRule type="cellIs" dxfId="998" priority="1417" stopIfTrue="1" operator="between">
      <formula>85.01%</formula>
      <formula>1000%</formula>
    </cfRule>
    <cfRule type="cellIs" dxfId="997" priority="1418" operator="between">
      <formula>65.01%</formula>
      <formula>85%</formula>
    </cfRule>
    <cfRule type="cellIs" dxfId="996" priority="1419" operator="between">
      <formula>0.1%</formula>
      <formula>65%</formula>
    </cfRule>
  </conditionalFormatting>
  <conditionalFormatting sqref="Q651">
    <cfRule type="cellIs" dxfId="995" priority="1405" stopIfTrue="1" operator="between">
      <formula>85.01%</formula>
      <formula>1000%</formula>
    </cfRule>
    <cfRule type="cellIs" dxfId="994" priority="1406" operator="between">
      <formula>65.01%</formula>
      <formula>85%</formula>
    </cfRule>
    <cfRule type="cellIs" dxfId="993" priority="1407" operator="between">
      <formula>0.1%</formula>
      <formula>65%</formula>
    </cfRule>
  </conditionalFormatting>
  <conditionalFormatting sqref="R651">
    <cfRule type="cellIs" dxfId="992" priority="1402" stopIfTrue="1" operator="between">
      <formula>85.01%</formula>
      <formula>1000%</formula>
    </cfRule>
    <cfRule type="cellIs" dxfId="991" priority="1403" operator="between">
      <formula>65.01%</formula>
      <formula>85%</formula>
    </cfRule>
    <cfRule type="cellIs" dxfId="990" priority="1404" operator="between">
      <formula>0.1%</formula>
      <formula>65%</formula>
    </cfRule>
  </conditionalFormatting>
  <conditionalFormatting sqref="Q828">
    <cfRule type="cellIs" dxfId="989" priority="1399" stopIfTrue="1" operator="between">
      <formula>85.01%</formula>
      <formula>1000%</formula>
    </cfRule>
    <cfRule type="cellIs" dxfId="988" priority="1400" operator="between">
      <formula>65.01%</formula>
      <formula>85%</formula>
    </cfRule>
    <cfRule type="cellIs" dxfId="987" priority="1401" operator="between">
      <formula>0.1%</formula>
      <formula>65%</formula>
    </cfRule>
  </conditionalFormatting>
  <conditionalFormatting sqref="R828">
    <cfRule type="cellIs" dxfId="986" priority="1396" stopIfTrue="1" operator="between">
      <formula>85.01%</formula>
      <formula>1000%</formula>
    </cfRule>
    <cfRule type="cellIs" dxfId="985" priority="1397" operator="between">
      <formula>65.01%</formula>
      <formula>85%</formula>
    </cfRule>
    <cfRule type="cellIs" dxfId="984" priority="1398" operator="between">
      <formula>0.1%</formula>
      <formula>65%</formula>
    </cfRule>
  </conditionalFormatting>
  <conditionalFormatting sqref="Q393:R393">
    <cfRule type="cellIs" dxfId="983" priority="1369" stopIfTrue="1" operator="between">
      <formula>85.01%</formula>
      <formula>1000%</formula>
    </cfRule>
    <cfRule type="cellIs" dxfId="982" priority="1370" operator="between">
      <formula>65.01%</formula>
      <formula>85%</formula>
    </cfRule>
    <cfRule type="cellIs" dxfId="981" priority="1371" operator="between">
      <formula>0.1%</formula>
      <formula>65%</formula>
    </cfRule>
  </conditionalFormatting>
  <conditionalFormatting sqref="Q372">
    <cfRule type="cellIs" dxfId="980" priority="1384" stopIfTrue="1" operator="between">
      <formula>85.01%</formula>
      <formula>1000%</formula>
    </cfRule>
    <cfRule type="cellIs" dxfId="979" priority="1385" operator="between">
      <formula>65.01%</formula>
      <formula>85%</formula>
    </cfRule>
    <cfRule type="cellIs" dxfId="978" priority="1386" operator="between">
      <formula>0.1%</formula>
      <formula>65%</formula>
    </cfRule>
  </conditionalFormatting>
  <conditionalFormatting sqref="R375">
    <cfRule type="cellIs" dxfId="977" priority="1381" stopIfTrue="1" operator="between">
      <formula>85.01%</formula>
      <formula>1000%</formula>
    </cfRule>
    <cfRule type="cellIs" dxfId="976" priority="1382" operator="between">
      <formula>65.01%</formula>
      <formula>85%</formula>
    </cfRule>
    <cfRule type="cellIs" dxfId="975" priority="1383" operator="between">
      <formula>0.1%</formula>
      <formula>65%</formula>
    </cfRule>
  </conditionalFormatting>
  <conditionalFormatting sqref="Q375">
    <cfRule type="cellIs" dxfId="974" priority="1378" stopIfTrue="1" operator="between">
      <formula>85.01%</formula>
      <formula>1000%</formula>
    </cfRule>
    <cfRule type="cellIs" dxfId="973" priority="1379" operator="between">
      <formula>65.01%</formula>
      <formula>85%</formula>
    </cfRule>
    <cfRule type="cellIs" dxfId="972" priority="1380" operator="between">
      <formula>0.1%</formula>
      <formula>65%</formula>
    </cfRule>
  </conditionalFormatting>
  <conditionalFormatting sqref="Q390">
    <cfRule type="cellIs" dxfId="971" priority="1375" stopIfTrue="1" operator="between">
      <formula>85.01%</formula>
      <formula>1000%</formula>
    </cfRule>
    <cfRule type="cellIs" dxfId="970" priority="1376" operator="between">
      <formula>65.01%</formula>
      <formula>85%</formula>
    </cfRule>
    <cfRule type="cellIs" dxfId="969" priority="1377" operator="between">
      <formula>0.1%</formula>
      <formula>65%</formula>
    </cfRule>
  </conditionalFormatting>
  <conditionalFormatting sqref="R390">
    <cfRule type="cellIs" dxfId="968" priority="1372" stopIfTrue="1" operator="between">
      <formula>85.01%</formula>
      <formula>1000%</formula>
    </cfRule>
    <cfRule type="cellIs" dxfId="967" priority="1373" operator="between">
      <formula>65.01%</formula>
      <formula>85%</formula>
    </cfRule>
    <cfRule type="cellIs" dxfId="966" priority="1374" operator="between">
      <formula>0.1%</formula>
      <formula>65%</formula>
    </cfRule>
  </conditionalFormatting>
  <conditionalFormatting sqref="Q84">
    <cfRule type="cellIs" dxfId="965" priority="1366" stopIfTrue="1" operator="between">
      <formula>85.01%</formula>
      <formula>1000%</formula>
    </cfRule>
    <cfRule type="cellIs" dxfId="964" priority="1367" operator="between">
      <formula>65.01%</formula>
      <formula>85%</formula>
    </cfRule>
    <cfRule type="cellIs" dxfId="963" priority="1368" operator="between">
      <formula>0.1%</formula>
      <formula>65%</formula>
    </cfRule>
  </conditionalFormatting>
  <conditionalFormatting sqref="R84">
    <cfRule type="cellIs" dxfId="962" priority="1363" stopIfTrue="1" operator="between">
      <formula>85.01%</formula>
      <formula>1000%</formula>
    </cfRule>
    <cfRule type="cellIs" dxfId="961" priority="1364" operator="between">
      <formula>65.01%</formula>
      <formula>85%</formula>
    </cfRule>
    <cfRule type="cellIs" dxfId="960" priority="1365" operator="between">
      <formula>0.1%</formula>
      <formula>65%</formula>
    </cfRule>
  </conditionalFormatting>
  <conditionalFormatting sqref="Q396">
    <cfRule type="cellIs" dxfId="959" priority="1360" stopIfTrue="1" operator="between">
      <formula>85.01%</formula>
      <formula>1000%</formula>
    </cfRule>
    <cfRule type="cellIs" dxfId="958" priority="1361" operator="between">
      <formula>65.01%</formula>
      <formula>85%</formula>
    </cfRule>
    <cfRule type="cellIs" dxfId="957" priority="1362" operator="between">
      <formula>0.1%</formula>
      <formula>65%</formula>
    </cfRule>
  </conditionalFormatting>
  <conditionalFormatting sqref="R396">
    <cfRule type="cellIs" dxfId="956" priority="1357" stopIfTrue="1" operator="between">
      <formula>85.01%</formula>
      <formula>1000%</formula>
    </cfRule>
    <cfRule type="cellIs" dxfId="955" priority="1358" operator="between">
      <formula>65.01%</formula>
      <formula>85%</formula>
    </cfRule>
    <cfRule type="cellIs" dxfId="954" priority="1359" operator="between">
      <formula>0.1%</formula>
      <formula>65%</formula>
    </cfRule>
  </conditionalFormatting>
  <conditionalFormatting sqref="Q405">
    <cfRule type="cellIs" dxfId="953" priority="1354" stopIfTrue="1" operator="between">
      <formula>85.01%</formula>
      <formula>1000%</formula>
    </cfRule>
    <cfRule type="cellIs" dxfId="952" priority="1355" operator="between">
      <formula>65.01%</formula>
      <formula>85%</formula>
    </cfRule>
    <cfRule type="cellIs" dxfId="951" priority="1356" operator="between">
      <formula>0.1%</formula>
      <formula>65%</formula>
    </cfRule>
  </conditionalFormatting>
  <conditionalFormatting sqref="R405">
    <cfRule type="cellIs" dxfId="950" priority="1351" stopIfTrue="1" operator="between">
      <formula>85.01%</formula>
      <formula>1000%</formula>
    </cfRule>
    <cfRule type="cellIs" dxfId="949" priority="1352" operator="between">
      <formula>65.01%</formula>
      <formula>85%</formula>
    </cfRule>
    <cfRule type="cellIs" dxfId="948" priority="1353" operator="between">
      <formula>0.1%</formula>
      <formula>65%</formula>
    </cfRule>
  </conditionalFormatting>
  <conditionalFormatting sqref="R594">
    <cfRule type="cellIs" dxfId="947" priority="1345" stopIfTrue="1" operator="between">
      <formula>85.01%</formula>
      <formula>1000%</formula>
    </cfRule>
    <cfRule type="cellIs" dxfId="946" priority="1346" operator="between">
      <formula>65.01%</formula>
      <formula>85%</formula>
    </cfRule>
    <cfRule type="cellIs" dxfId="945" priority="1347" operator="between">
      <formula>0.1%</formula>
      <formula>65%</formula>
    </cfRule>
  </conditionalFormatting>
  <conditionalFormatting sqref="Q594">
    <cfRule type="cellIs" dxfId="944" priority="1348" stopIfTrue="1" operator="between">
      <formula>85.01%</formula>
      <formula>1000%</formula>
    </cfRule>
    <cfRule type="cellIs" dxfId="943" priority="1349" operator="between">
      <formula>65.01%</formula>
      <formula>85%</formula>
    </cfRule>
    <cfRule type="cellIs" dxfId="942" priority="1350" operator="between">
      <formula>0.1%</formula>
      <formula>65%</formula>
    </cfRule>
  </conditionalFormatting>
  <conditionalFormatting sqref="R630">
    <cfRule type="cellIs" dxfId="941" priority="1339" stopIfTrue="1" operator="between">
      <formula>85.01%</formula>
      <formula>1000%</formula>
    </cfRule>
    <cfRule type="cellIs" dxfId="940" priority="1340" operator="between">
      <formula>65.01%</formula>
      <formula>85%</formula>
    </cfRule>
    <cfRule type="cellIs" dxfId="939" priority="1341" operator="between">
      <formula>0.1%</formula>
      <formula>65%</formula>
    </cfRule>
  </conditionalFormatting>
  <conditionalFormatting sqref="Q630">
    <cfRule type="cellIs" dxfId="938" priority="1342" stopIfTrue="1" operator="between">
      <formula>85.01%</formula>
      <formula>1000%</formula>
    </cfRule>
    <cfRule type="cellIs" dxfId="937" priority="1343" operator="between">
      <formula>65.01%</formula>
      <formula>85%</formula>
    </cfRule>
    <cfRule type="cellIs" dxfId="936" priority="1344" operator="between">
      <formula>0.1%</formula>
      <formula>65%</formula>
    </cfRule>
  </conditionalFormatting>
  <conditionalFormatting sqref="R147">
    <cfRule type="cellIs" dxfId="935" priority="1336" stopIfTrue="1" operator="between">
      <formula>85.01%</formula>
      <formula>1000%</formula>
    </cfRule>
    <cfRule type="cellIs" dxfId="934" priority="1337" operator="between">
      <formula>65.01%</formula>
      <formula>85%</formula>
    </cfRule>
    <cfRule type="cellIs" dxfId="933" priority="1338" operator="between">
      <formula>0.1%</formula>
      <formula>65%</formula>
    </cfRule>
  </conditionalFormatting>
  <conditionalFormatting sqref="Q669">
    <cfRule type="cellIs" dxfId="932" priority="1333" stopIfTrue="1" operator="between">
      <formula>85.01%</formula>
      <formula>1000%</formula>
    </cfRule>
    <cfRule type="cellIs" dxfId="931" priority="1334" operator="between">
      <formula>65.01%</formula>
      <formula>85%</formula>
    </cfRule>
    <cfRule type="cellIs" dxfId="930" priority="1335" operator="between">
      <formula>0.1%</formula>
      <formula>65%</formula>
    </cfRule>
  </conditionalFormatting>
  <conditionalFormatting sqref="R669:AB669">
    <cfRule type="cellIs" dxfId="929" priority="1330" stopIfTrue="1" operator="between">
      <formula>85.01%</formula>
      <formula>1000%</formula>
    </cfRule>
    <cfRule type="cellIs" dxfId="928" priority="1331" operator="between">
      <formula>65.01%</formula>
      <formula>85%</formula>
    </cfRule>
    <cfRule type="cellIs" dxfId="927" priority="1332" operator="between">
      <formula>0.1%</formula>
      <formula>65%</formula>
    </cfRule>
  </conditionalFormatting>
  <conditionalFormatting sqref="Q639">
    <cfRule type="cellIs" dxfId="926" priority="1312" stopIfTrue="1" operator="between">
      <formula>85.01%</formula>
      <formula>1000%</formula>
    </cfRule>
    <cfRule type="cellIs" dxfId="925" priority="1313" operator="between">
      <formula>65.01%</formula>
      <formula>85%</formula>
    </cfRule>
    <cfRule type="cellIs" dxfId="924" priority="1314" operator="between">
      <formula>0.1%</formula>
      <formula>65%</formula>
    </cfRule>
  </conditionalFormatting>
  <conditionalFormatting sqref="Q66">
    <cfRule type="cellIs" dxfId="923" priority="1318" stopIfTrue="1" operator="between">
      <formula>85.01%</formula>
      <formula>1000%</formula>
    </cfRule>
    <cfRule type="cellIs" dxfId="922" priority="1319" operator="between">
      <formula>65.01%</formula>
      <formula>85%</formula>
    </cfRule>
    <cfRule type="cellIs" dxfId="921" priority="1320" operator="between">
      <formula>0.1%</formula>
      <formula>65%</formula>
    </cfRule>
  </conditionalFormatting>
  <conditionalFormatting sqref="R639">
    <cfRule type="cellIs" dxfId="920" priority="1309" stopIfTrue="1" operator="between">
      <formula>85.01%</formula>
      <formula>1000%</formula>
    </cfRule>
    <cfRule type="cellIs" dxfId="919" priority="1310" operator="between">
      <formula>65.01%</formula>
      <formula>85%</formula>
    </cfRule>
    <cfRule type="cellIs" dxfId="918" priority="1311" operator="between">
      <formula>0.1%</formula>
      <formula>65%</formula>
    </cfRule>
  </conditionalFormatting>
  <conditionalFormatting sqref="Q663">
    <cfRule type="cellIs" dxfId="917" priority="1306" stopIfTrue="1" operator="between">
      <formula>85.01%</formula>
      <formula>1000%</formula>
    </cfRule>
    <cfRule type="cellIs" dxfId="916" priority="1307" operator="between">
      <formula>65.01%</formula>
      <formula>85%</formula>
    </cfRule>
    <cfRule type="cellIs" dxfId="915" priority="1308" operator="between">
      <formula>0.1%</formula>
      <formula>65%</formula>
    </cfRule>
  </conditionalFormatting>
  <conditionalFormatting sqref="R663">
    <cfRule type="cellIs" dxfId="914" priority="1303" stopIfTrue="1" operator="between">
      <formula>85.01%</formula>
      <formula>1000%</formula>
    </cfRule>
    <cfRule type="cellIs" dxfId="913" priority="1304" operator="between">
      <formula>65.01%</formula>
      <formula>85%</formula>
    </cfRule>
    <cfRule type="cellIs" dxfId="912" priority="1305" operator="between">
      <formula>0.1%</formula>
      <formula>65%</formula>
    </cfRule>
  </conditionalFormatting>
  <conditionalFormatting sqref="R804">
    <cfRule type="cellIs" dxfId="911" priority="1285" stopIfTrue="1" operator="between">
      <formula>85.01%</formula>
      <formula>1000%</formula>
    </cfRule>
    <cfRule type="cellIs" dxfId="910" priority="1286" operator="between">
      <formula>65.01%</formula>
      <formula>85%</formula>
    </cfRule>
    <cfRule type="cellIs" dxfId="909" priority="1287" operator="between">
      <formula>0.1%</formula>
      <formula>65%</formula>
    </cfRule>
  </conditionalFormatting>
  <conditionalFormatting sqref="R501">
    <cfRule type="cellIs" dxfId="908" priority="1216" stopIfTrue="1" operator="between">
      <formula>85.01%</formula>
      <formula>1000%</formula>
    </cfRule>
    <cfRule type="cellIs" dxfId="907" priority="1217" operator="between">
      <formula>65.01%</formula>
      <formula>85%</formula>
    </cfRule>
    <cfRule type="cellIs" dxfId="906" priority="1218" operator="between">
      <formula>0.1%</formula>
      <formula>65%</formula>
    </cfRule>
  </conditionalFormatting>
  <conditionalFormatting sqref="Q675">
    <cfRule type="cellIs" dxfId="905" priority="1300" stopIfTrue="1" operator="between">
      <formula>85.01%</formula>
      <formula>1000%</formula>
    </cfRule>
    <cfRule type="cellIs" dxfId="904" priority="1301" operator="between">
      <formula>65.01%</formula>
      <formula>85%</formula>
    </cfRule>
    <cfRule type="cellIs" dxfId="903" priority="1302" operator="between">
      <formula>0.1%</formula>
      <formula>65%</formula>
    </cfRule>
  </conditionalFormatting>
  <conditionalFormatting sqref="R675">
    <cfRule type="cellIs" dxfId="902" priority="1297" stopIfTrue="1" operator="between">
      <formula>85.01%</formula>
      <formula>1000%</formula>
    </cfRule>
    <cfRule type="cellIs" dxfId="901" priority="1298" operator="between">
      <formula>65.01%</formula>
      <formula>85%</formula>
    </cfRule>
    <cfRule type="cellIs" dxfId="900" priority="1299" operator="between">
      <formula>0.1%</formula>
      <formula>65%</formula>
    </cfRule>
  </conditionalFormatting>
  <conditionalFormatting sqref="Q738">
    <cfRule type="cellIs" dxfId="899" priority="1294" stopIfTrue="1" operator="between">
      <formula>85.01%</formula>
      <formula>1000%</formula>
    </cfRule>
    <cfRule type="cellIs" dxfId="898" priority="1295" operator="between">
      <formula>65.01%</formula>
      <formula>85%</formula>
    </cfRule>
    <cfRule type="cellIs" dxfId="897" priority="1296" operator="between">
      <formula>0.1%</formula>
      <formula>65%</formula>
    </cfRule>
  </conditionalFormatting>
  <conditionalFormatting sqref="R738">
    <cfRule type="cellIs" dxfId="896" priority="1291" stopIfTrue="1" operator="between">
      <formula>85.01%</formula>
      <formula>1000%</formula>
    </cfRule>
    <cfRule type="cellIs" dxfId="895" priority="1292" operator="between">
      <formula>65.01%</formula>
      <formula>85%</formula>
    </cfRule>
    <cfRule type="cellIs" dxfId="894" priority="1293" operator="between">
      <formula>0.1%</formula>
      <formula>65%</formula>
    </cfRule>
  </conditionalFormatting>
  <conditionalFormatting sqref="Q804">
    <cfRule type="cellIs" dxfId="893" priority="1288" stopIfTrue="1" operator="between">
      <formula>85.01%</formula>
      <formula>1000%</formula>
    </cfRule>
    <cfRule type="cellIs" dxfId="892" priority="1289" operator="between">
      <formula>65.01%</formula>
      <formula>85%</formula>
    </cfRule>
    <cfRule type="cellIs" dxfId="891" priority="1290" operator="between">
      <formula>0.1%</formula>
      <formula>65%</formula>
    </cfRule>
  </conditionalFormatting>
  <conditionalFormatting sqref="Q546">
    <cfRule type="cellIs" dxfId="890" priority="1273" stopIfTrue="1" operator="between">
      <formula>85.01%</formula>
      <formula>1000%</formula>
    </cfRule>
    <cfRule type="cellIs" dxfId="889" priority="1274" operator="between">
      <formula>65.01%</formula>
      <formula>85%</formula>
    </cfRule>
    <cfRule type="cellIs" dxfId="888" priority="1275" operator="between">
      <formula>0.1%</formula>
      <formula>65%</formula>
    </cfRule>
  </conditionalFormatting>
  <conditionalFormatting sqref="R546">
    <cfRule type="cellIs" dxfId="887" priority="1270" stopIfTrue="1" operator="between">
      <formula>85.01%</formula>
      <formula>1000%</formula>
    </cfRule>
    <cfRule type="cellIs" dxfId="886" priority="1271" operator="between">
      <formula>65.01%</formula>
      <formula>85%</formula>
    </cfRule>
    <cfRule type="cellIs" dxfId="885" priority="1272" operator="between">
      <formula>0.1%</formula>
      <formula>65%</formula>
    </cfRule>
  </conditionalFormatting>
  <conditionalFormatting sqref="Q549">
    <cfRule type="cellIs" dxfId="884" priority="1267" stopIfTrue="1" operator="between">
      <formula>85.01%</formula>
      <formula>1000%</formula>
    </cfRule>
    <cfRule type="cellIs" dxfId="883" priority="1268" operator="between">
      <formula>65.01%</formula>
      <formula>85%</formula>
    </cfRule>
    <cfRule type="cellIs" dxfId="882" priority="1269" operator="between">
      <formula>0.1%</formula>
      <formula>65%</formula>
    </cfRule>
  </conditionalFormatting>
  <conditionalFormatting sqref="R549">
    <cfRule type="cellIs" dxfId="881" priority="1264" stopIfTrue="1" operator="between">
      <formula>85.01%</formula>
      <formula>1000%</formula>
    </cfRule>
    <cfRule type="cellIs" dxfId="880" priority="1265" operator="between">
      <formula>65.01%</formula>
      <formula>85%</formula>
    </cfRule>
    <cfRule type="cellIs" dxfId="879" priority="1266" operator="between">
      <formula>0.1%</formula>
      <formula>65%</formula>
    </cfRule>
  </conditionalFormatting>
  <conditionalFormatting sqref="Q555">
    <cfRule type="cellIs" dxfId="878" priority="1261" stopIfTrue="1" operator="between">
      <formula>85.01%</formula>
      <formula>1000%</formula>
    </cfRule>
    <cfRule type="cellIs" dxfId="877" priority="1262" operator="between">
      <formula>65.01%</formula>
      <formula>85%</formula>
    </cfRule>
    <cfRule type="cellIs" dxfId="876" priority="1263" operator="between">
      <formula>0.1%</formula>
      <formula>65%</formula>
    </cfRule>
  </conditionalFormatting>
  <conditionalFormatting sqref="R555">
    <cfRule type="cellIs" dxfId="875" priority="1258" stopIfTrue="1" operator="between">
      <formula>85.01%</formula>
      <formula>1000%</formula>
    </cfRule>
    <cfRule type="cellIs" dxfId="874" priority="1259" operator="between">
      <formula>65.01%</formula>
      <formula>85%</formula>
    </cfRule>
    <cfRule type="cellIs" dxfId="873" priority="1260" operator="between">
      <formula>0.1%</formula>
      <formula>65%</formula>
    </cfRule>
  </conditionalFormatting>
  <conditionalFormatting sqref="Q588">
    <cfRule type="cellIs" dxfId="872" priority="1255" stopIfTrue="1" operator="between">
      <formula>85.01%</formula>
      <formula>1000%</formula>
    </cfRule>
    <cfRule type="cellIs" dxfId="871" priority="1256" operator="between">
      <formula>65.01%</formula>
      <formula>85%</formula>
    </cfRule>
    <cfRule type="cellIs" dxfId="870" priority="1257" operator="between">
      <formula>0.1%</formula>
      <formula>65%</formula>
    </cfRule>
  </conditionalFormatting>
  <conditionalFormatting sqref="R588">
    <cfRule type="cellIs" dxfId="869" priority="1252" stopIfTrue="1" operator="between">
      <formula>85.01%</formula>
      <formula>1000%</formula>
    </cfRule>
    <cfRule type="cellIs" dxfId="868" priority="1253" operator="between">
      <formula>65.01%</formula>
      <formula>85%</formula>
    </cfRule>
    <cfRule type="cellIs" dxfId="867" priority="1254" operator="between">
      <formula>0.1%</formula>
      <formula>65%</formula>
    </cfRule>
  </conditionalFormatting>
  <conditionalFormatting sqref="Q624">
    <cfRule type="cellIs" dxfId="866" priority="1249" stopIfTrue="1" operator="between">
      <formula>85.01%</formula>
      <formula>1000%</formula>
    </cfRule>
    <cfRule type="cellIs" dxfId="865" priority="1250" operator="between">
      <formula>65.01%</formula>
      <formula>85%</formula>
    </cfRule>
    <cfRule type="cellIs" dxfId="864" priority="1251" operator="between">
      <formula>0.1%</formula>
      <formula>65%</formula>
    </cfRule>
  </conditionalFormatting>
  <conditionalFormatting sqref="R624">
    <cfRule type="cellIs" dxfId="863" priority="1246" stopIfTrue="1" operator="between">
      <formula>85.01%</formula>
      <formula>1000%</formula>
    </cfRule>
    <cfRule type="cellIs" dxfId="862" priority="1247" operator="between">
      <formula>65.01%</formula>
      <formula>85%</formula>
    </cfRule>
    <cfRule type="cellIs" dxfId="861" priority="1248" operator="between">
      <formula>0.1%</formula>
      <formula>65%</formula>
    </cfRule>
  </conditionalFormatting>
  <conditionalFormatting sqref="Q645">
    <cfRule type="cellIs" dxfId="860" priority="1243" stopIfTrue="1" operator="between">
      <formula>85.01%</formula>
      <formula>1000%</formula>
    </cfRule>
    <cfRule type="cellIs" dxfId="859" priority="1244" operator="between">
      <formula>65.01%</formula>
      <formula>85%</formula>
    </cfRule>
    <cfRule type="cellIs" dxfId="858" priority="1245" operator="between">
      <formula>0.1%</formula>
      <formula>65%</formula>
    </cfRule>
  </conditionalFormatting>
  <conditionalFormatting sqref="R645">
    <cfRule type="cellIs" dxfId="857" priority="1240" stopIfTrue="1" operator="between">
      <formula>85.01%</formula>
      <formula>1000%</formula>
    </cfRule>
    <cfRule type="cellIs" dxfId="856" priority="1241" operator="between">
      <formula>65.01%</formula>
      <formula>85%</formula>
    </cfRule>
    <cfRule type="cellIs" dxfId="855" priority="1242" operator="between">
      <formula>0.1%</formula>
      <formula>65%</formula>
    </cfRule>
  </conditionalFormatting>
  <conditionalFormatting sqref="Q765">
    <cfRule type="cellIs" dxfId="854" priority="1237" stopIfTrue="1" operator="between">
      <formula>85.01%</formula>
      <formula>1000%</formula>
    </cfRule>
    <cfRule type="cellIs" dxfId="853" priority="1238" operator="between">
      <formula>65.01%</formula>
      <formula>85%</formula>
    </cfRule>
    <cfRule type="cellIs" dxfId="852" priority="1239" operator="between">
      <formula>0.1%</formula>
      <formula>65%</formula>
    </cfRule>
  </conditionalFormatting>
  <conditionalFormatting sqref="R765">
    <cfRule type="cellIs" dxfId="851" priority="1234" stopIfTrue="1" operator="between">
      <formula>85.01%</formula>
      <formula>1000%</formula>
    </cfRule>
    <cfRule type="cellIs" dxfId="850" priority="1235" operator="between">
      <formula>65.01%</formula>
      <formula>85%</formula>
    </cfRule>
    <cfRule type="cellIs" dxfId="849" priority="1236" operator="between">
      <formula>0.1%</formula>
      <formula>65%</formula>
    </cfRule>
  </conditionalFormatting>
  <conditionalFormatting sqref="Q801">
    <cfRule type="cellIs" dxfId="848" priority="1231" stopIfTrue="1" operator="between">
      <formula>85.01%</formula>
      <formula>1000%</formula>
    </cfRule>
    <cfRule type="cellIs" dxfId="847" priority="1232" operator="between">
      <formula>65.01%</formula>
      <formula>85%</formula>
    </cfRule>
    <cfRule type="cellIs" dxfId="846" priority="1233" operator="between">
      <formula>0.1%</formula>
      <formula>65%</formula>
    </cfRule>
  </conditionalFormatting>
  <conditionalFormatting sqref="R801">
    <cfRule type="cellIs" dxfId="845" priority="1228" stopIfTrue="1" operator="between">
      <formula>85.01%</formula>
      <formula>1000%</formula>
    </cfRule>
    <cfRule type="cellIs" dxfId="844" priority="1229" operator="between">
      <formula>65.01%</formula>
      <formula>85%</formula>
    </cfRule>
    <cfRule type="cellIs" dxfId="843" priority="1230" operator="between">
      <formula>0.1%</formula>
      <formula>65%</formula>
    </cfRule>
  </conditionalFormatting>
  <conditionalFormatting sqref="Q495">
    <cfRule type="cellIs" dxfId="842" priority="1225" stopIfTrue="1" operator="between">
      <formula>85.01%</formula>
      <formula>1000%</formula>
    </cfRule>
    <cfRule type="cellIs" dxfId="841" priority="1226" operator="between">
      <formula>65.01%</formula>
      <formula>85%</formula>
    </cfRule>
    <cfRule type="cellIs" dxfId="840" priority="1227" operator="between">
      <formula>0.1%</formula>
      <formula>65%</formula>
    </cfRule>
  </conditionalFormatting>
  <conditionalFormatting sqref="R495">
    <cfRule type="cellIs" dxfId="839" priority="1222" stopIfTrue="1" operator="between">
      <formula>85.01%</formula>
      <formula>1000%</formula>
    </cfRule>
    <cfRule type="cellIs" dxfId="838" priority="1223" operator="between">
      <formula>65.01%</formula>
      <formula>85%</formula>
    </cfRule>
    <cfRule type="cellIs" dxfId="837" priority="1224" operator="between">
      <formula>0.1%</formula>
      <formula>65%</formula>
    </cfRule>
  </conditionalFormatting>
  <conditionalFormatting sqref="Q501">
    <cfRule type="cellIs" dxfId="836" priority="1219" stopIfTrue="1" operator="between">
      <formula>85.01%</formula>
      <formula>1000%</formula>
    </cfRule>
    <cfRule type="cellIs" dxfId="835" priority="1220" operator="between">
      <formula>65.01%</formula>
      <formula>85%</formula>
    </cfRule>
    <cfRule type="cellIs" dxfId="834" priority="1221" operator="between">
      <formula>0.1%</formula>
      <formula>65%</formula>
    </cfRule>
  </conditionalFormatting>
  <conditionalFormatting sqref="Q15">
    <cfRule type="cellIs" dxfId="833" priority="1213" stopIfTrue="1" operator="between">
      <formula>85.01%</formula>
      <formula>1000%</formula>
    </cfRule>
    <cfRule type="cellIs" dxfId="832" priority="1214" operator="between">
      <formula>65.01%</formula>
      <formula>85%</formula>
    </cfRule>
    <cfRule type="cellIs" dxfId="831" priority="1215" operator="between">
      <formula>0.1%</formula>
      <formula>65%</formula>
    </cfRule>
  </conditionalFormatting>
  <conditionalFormatting sqref="R15">
    <cfRule type="cellIs" dxfId="830" priority="1210" stopIfTrue="1" operator="between">
      <formula>85.01%</formula>
      <formula>1000%</formula>
    </cfRule>
    <cfRule type="cellIs" dxfId="829" priority="1211" operator="between">
      <formula>65.01%</formula>
      <formula>85%</formula>
    </cfRule>
    <cfRule type="cellIs" dxfId="828" priority="1212" operator="between">
      <formula>0.1%</formula>
      <formula>65%</formula>
    </cfRule>
  </conditionalFormatting>
  <conditionalFormatting sqref="Q18">
    <cfRule type="cellIs" dxfId="827" priority="1207" stopIfTrue="1" operator="between">
      <formula>85.01%</formula>
      <formula>1000%</formula>
    </cfRule>
    <cfRule type="cellIs" dxfId="826" priority="1208" operator="between">
      <formula>65.01%</formula>
      <formula>85%</formula>
    </cfRule>
    <cfRule type="cellIs" dxfId="825" priority="1209" operator="between">
      <formula>0.1%</formula>
      <formula>65%</formula>
    </cfRule>
  </conditionalFormatting>
  <conditionalFormatting sqref="R18">
    <cfRule type="cellIs" dxfId="824" priority="1204" stopIfTrue="1" operator="between">
      <formula>85.01%</formula>
      <formula>1000%</formula>
    </cfRule>
    <cfRule type="cellIs" dxfId="823" priority="1205" operator="between">
      <formula>65.01%</formula>
      <formula>85%</formula>
    </cfRule>
    <cfRule type="cellIs" dxfId="822" priority="1206" operator="between">
      <formula>0.1%</formula>
      <formula>65%</formula>
    </cfRule>
  </conditionalFormatting>
  <conditionalFormatting sqref="Q21">
    <cfRule type="cellIs" dxfId="821" priority="1201" stopIfTrue="1" operator="between">
      <formula>85.01%</formula>
      <formula>1000%</formula>
    </cfRule>
    <cfRule type="cellIs" dxfId="820" priority="1202" operator="between">
      <formula>65.01%</formula>
      <formula>85%</formula>
    </cfRule>
    <cfRule type="cellIs" dxfId="819" priority="1203" operator="between">
      <formula>0.1%</formula>
      <formula>65%</formula>
    </cfRule>
  </conditionalFormatting>
  <conditionalFormatting sqref="R21">
    <cfRule type="cellIs" dxfId="818" priority="1198" stopIfTrue="1" operator="between">
      <formula>85.01%</formula>
      <formula>1000%</formula>
    </cfRule>
    <cfRule type="cellIs" dxfId="817" priority="1199" operator="between">
      <formula>65.01%</formula>
      <formula>85%</formula>
    </cfRule>
    <cfRule type="cellIs" dxfId="816" priority="1200" operator="between">
      <formula>0.1%</formula>
      <formula>65%</formula>
    </cfRule>
  </conditionalFormatting>
  <conditionalFormatting sqref="Q504">
    <cfRule type="cellIs" dxfId="815" priority="1189" stopIfTrue="1" operator="between">
      <formula>85.01%</formula>
      <formula>1000%</formula>
    </cfRule>
    <cfRule type="cellIs" dxfId="814" priority="1190" operator="between">
      <formula>65.01%</formula>
      <formula>85%</formula>
    </cfRule>
    <cfRule type="cellIs" dxfId="813" priority="1191" operator="between">
      <formula>0.1%</formula>
      <formula>65%</formula>
    </cfRule>
  </conditionalFormatting>
  <conditionalFormatting sqref="R504">
    <cfRule type="cellIs" dxfId="812" priority="1186" stopIfTrue="1" operator="between">
      <formula>85.01%</formula>
      <formula>1000%</formula>
    </cfRule>
    <cfRule type="cellIs" dxfId="811" priority="1187" operator="between">
      <formula>65.01%</formula>
      <formula>85%</formula>
    </cfRule>
    <cfRule type="cellIs" dxfId="810" priority="1188" operator="between">
      <formula>0.1%</formula>
      <formula>65%</formula>
    </cfRule>
  </conditionalFormatting>
  <conditionalFormatting sqref="Q507">
    <cfRule type="cellIs" dxfId="809" priority="1183" stopIfTrue="1" operator="between">
      <formula>85.01%</formula>
      <formula>1000%</formula>
    </cfRule>
    <cfRule type="cellIs" dxfId="808" priority="1184" operator="between">
      <formula>65.01%</formula>
      <formula>85%</formula>
    </cfRule>
    <cfRule type="cellIs" dxfId="807" priority="1185" operator="between">
      <formula>0.1%</formula>
      <formula>65%</formula>
    </cfRule>
  </conditionalFormatting>
  <conditionalFormatting sqref="R507">
    <cfRule type="cellIs" dxfId="806" priority="1180" stopIfTrue="1" operator="between">
      <formula>85.01%</formula>
      <formula>1000%</formula>
    </cfRule>
    <cfRule type="cellIs" dxfId="805" priority="1181" operator="between">
      <formula>65.01%</formula>
      <formula>85%</formula>
    </cfRule>
    <cfRule type="cellIs" dxfId="804" priority="1182" operator="between">
      <formula>0.1%</formula>
      <formula>65%</formula>
    </cfRule>
  </conditionalFormatting>
  <conditionalFormatting sqref="Q510">
    <cfRule type="cellIs" dxfId="803" priority="1177" stopIfTrue="1" operator="between">
      <formula>85.01%</formula>
      <formula>1000%</formula>
    </cfRule>
    <cfRule type="cellIs" dxfId="802" priority="1178" operator="between">
      <formula>65.01%</formula>
      <formula>85%</formula>
    </cfRule>
    <cfRule type="cellIs" dxfId="801" priority="1179" operator="between">
      <formula>0.1%</formula>
      <formula>65%</formula>
    </cfRule>
  </conditionalFormatting>
  <conditionalFormatting sqref="R510">
    <cfRule type="cellIs" dxfId="800" priority="1174" stopIfTrue="1" operator="between">
      <formula>85.01%</formula>
      <formula>1000%</formula>
    </cfRule>
    <cfRule type="cellIs" dxfId="799" priority="1175" operator="between">
      <formula>65.01%</formula>
      <formula>85%</formula>
    </cfRule>
    <cfRule type="cellIs" dxfId="798" priority="1176" operator="between">
      <formula>0.1%</formula>
      <formula>65%</formula>
    </cfRule>
  </conditionalFormatting>
  <conditionalFormatting sqref="Q513">
    <cfRule type="cellIs" dxfId="797" priority="1171" stopIfTrue="1" operator="between">
      <formula>85.01%</formula>
      <formula>1000%</formula>
    </cfRule>
    <cfRule type="cellIs" dxfId="796" priority="1172" operator="between">
      <formula>65.01%</formula>
      <formula>85%</formula>
    </cfRule>
    <cfRule type="cellIs" dxfId="795" priority="1173" operator="between">
      <formula>0.1%</formula>
      <formula>65%</formula>
    </cfRule>
  </conditionalFormatting>
  <conditionalFormatting sqref="R513">
    <cfRule type="cellIs" dxfId="794" priority="1168" stopIfTrue="1" operator="between">
      <formula>85.01%</formula>
      <formula>1000%</formula>
    </cfRule>
    <cfRule type="cellIs" dxfId="793" priority="1169" operator="between">
      <formula>65.01%</formula>
      <formula>85%</formula>
    </cfRule>
    <cfRule type="cellIs" dxfId="792" priority="1170" operator="between">
      <formula>0.1%</formula>
      <formula>65%</formula>
    </cfRule>
  </conditionalFormatting>
  <conditionalFormatting sqref="Q519">
    <cfRule type="cellIs" dxfId="791" priority="1165" stopIfTrue="1" operator="between">
      <formula>85.01%</formula>
      <formula>1000%</formula>
    </cfRule>
    <cfRule type="cellIs" dxfId="790" priority="1166" operator="between">
      <formula>65.01%</formula>
      <formula>85%</formula>
    </cfRule>
    <cfRule type="cellIs" dxfId="789" priority="1167" operator="between">
      <formula>0.1%</formula>
      <formula>65%</formula>
    </cfRule>
  </conditionalFormatting>
  <conditionalFormatting sqref="R519">
    <cfRule type="cellIs" dxfId="788" priority="1162" stopIfTrue="1" operator="between">
      <formula>85.01%</formula>
      <formula>1000%</formula>
    </cfRule>
    <cfRule type="cellIs" dxfId="787" priority="1163" operator="between">
      <formula>65.01%</formula>
      <formula>85%</formula>
    </cfRule>
    <cfRule type="cellIs" dxfId="786" priority="1164" operator="between">
      <formula>0.1%</formula>
      <formula>65%</formula>
    </cfRule>
  </conditionalFormatting>
  <conditionalFormatting sqref="Q576">
    <cfRule type="cellIs" dxfId="785" priority="1159" stopIfTrue="1" operator="between">
      <formula>85.01%</formula>
      <formula>1000%</formula>
    </cfRule>
    <cfRule type="cellIs" dxfId="784" priority="1160" operator="between">
      <formula>65.01%</formula>
      <formula>85%</formula>
    </cfRule>
    <cfRule type="cellIs" dxfId="783" priority="1161" operator="between">
      <formula>0.1%</formula>
      <formula>65%</formula>
    </cfRule>
  </conditionalFormatting>
  <conditionalFormatting sqref="R576">
    <cfRule type="cellIs" dxfId="782" priority="1156" stopIfTrue="1" operator="between">
      <formula>85.01%</formula>
      <formula>1000%</formula>
    </cfRule>
    <cfRule type="cellIs" dxfId="781" priority="1157" operator="between">
      <formula>65.01%</formula>
      <formula>85%</formula>
    </cfRule>
    <cfRule type="cellIs" dxfId="780" priority="1158" operator="between">
      <formula>0.1%</formula>
      <formula>65%</formula>
    </cfRule>
  </conditionalFormatting>
  <conditionalFormatting sqref="Q615">
    <cfRule type="cellIs" dxfId="779" priority="1153" stopIfTrue="1" operator="between">
      <formula>85.01%</formula>
      <formula>1000%</formula>
    </cfRule>
    <cfRule type="cellIs" dxfId="778" priority="1154" operator="between">
      <formula>65.01%</formula>
      <formula>85%</formula>
    </cfRule>
    <cfRule type="cellIs" dxfId="777" priority="1155" operator="between">
      <formula>0.1%</formula>
      <formula>65%</formula>
    </cfRule>
  </conditionalFormatting>
  <conditionalFormatting sqref="R615">
    <cfRule type="cellIs" dxfId="776" priority="1150" stopIfTrue="1" operator="between">
      <formula>85.01%</formula>
      <formula>1000%</formula>
    </cfRule>
    <cfRule type="cellIs" dxfId="775" priority="1151" operator="between">
      <formula>65.01%</formula>
      <formula>85%</formula>
    </cfRule>
    <cfRule type="cellIs" dxfId="774" priority="1152" operator="between">
      <formula>0.1%</formula>
      <formula>65%</formula>
    </cfRule>
  </conditionalFormatting>
  <conditionalFormatting sqref="Q696">
    <cfRule type="cellIs" dxfId="773" priority="1147" stopIfTrue="1" operator="between">
      <formula>85.01%</formula>
      <formula>1000%</formula>
    </cfRule>
    <cfRule type="cellIs" dxfId="772" priority="1148" operator="between">
      <formula>65.01%</formula>
      <formula>85%</formula>
    </cfRule>
    <cfRule type="cellIs" dxfId="771" priority="1149" operator="between">
      <formula>0.1%</formula>
      <formula>65%</formula>
    </cfRule>
  </conditionalFormatting>
  <conditionalFormatting sqref="R696">
    <cfRule type="cellIs" dxfId="770" priority="1144" stopIfTrue="1" operator="between">
      <formula>85.01%</formula>
      <formula>1000%</formula>
    </cfRule>
    <cfRule type="cellIs" dxfId="769" priority="1145" operator="between">
      <formula>65.01%</formula>
      <formula>85%</formula>
    </cfRule>
    <cfRule type="cellIs" dxfId="768" priority="1146" operator="between">
      <formula>0.1%</formula>
      <formula>65%</formula>
    </cfRule>
  </conditionalFormatting>
  <conditionalFormatting sqref="Q705">
    <cfRule type="cellIs" dxfId="767" priority="1141" stopIfTrue="1" operator="between">
      <formula>85.01%</formula>
      <formula>1000%</formula>
    </cfRule>
    <cfRule type="cellIs" dxfId="766" priority="1142" operator="between">
      <formula>65.01%</formula>
      <formula>85%</formula>
    </cfRule>
    <cfRule type="cellIs" dxfId="765" priority="1143" operator="between">
      <formula>0.1%</formula>
      <formula>65%</formula>
    </cfRule>
  </conditionalFormatting>
  <conditionalFormatting sqref="R705">
    <cfRule type="cellIs" dxfId="764" priority="1138" stopIfTrue="1" operator="between">
      <formula>85.01%</formula>
      <formula>1000%</formula>
    </cfRule>
    <cfRule type="cellIs" dxfId="763" priority="1139" operator="between">
      <formula>65.01%</formula>
      <formula>85%</formula>
    </cfRule>
    <cfRule type="cellIs" dxfId="762" priority="1140" operator="between">
      <formula>0.1%</formula>
      <formula>65%</formula>
    </cfRule>
  </conditionalFormatting>
  <conditionalFormatting sqref="Q723">
    <cfRule type="cellIs" dxfId="761" priority="1135" stopIfTrue="1" operator="between">
      <formula>85.01%</formula>
      <formula>1000%</formula>
    </cfRule>
    <cfRule type="cellIs" dxfId="760" priority="1136" operator="between">
      <formula>65.01%</formula>
      <formula>85%</formula>
    </cfRule>
    <cfRule type="cellIs" dxfId="759" priority="1137" operator="between">
      <formula>0.1%</formula>
      <formula>65%</formula>
    </cfRule>
  </conditionalFormatting>
  <conditionalFormatting sqref="R723">
    <cfRule type="cellIs" dxfId="758" priority="1132" stopIfTrue="1" operator="between">
      <formula>85.01%</formula>
      <formula>1000%</formula>
    </cfRule>
    <cfRule type="cellIs" dxfId="757" priority="1133" operator="between">
      <formula>65.01%</formula>
      <formula>85%</formula>
    </cfRule>
    <cfRule type="cellIs" dxfId="756" priority="1134" operator="between">
      <formula>0.1%</formula>
      <formula>65%</formula>
    </cfRule>
  </conditionalFormatting>
  <conditionalFormatting sqref="R834">
    <cfRule type="cellIs" dxfId="755" priority="1114" stopIfTrue="1" operator="between">
      <formula>85.01%</formula>
      <formula>1000%</formula>
    </cfRule>
    <cfRule type="cellIs" dxfId="754" priority="1115" operator="between">
      <formula>65.01%</formula>
      <formula>85%</formula>
    </cfRule>
    <cfRule type="cellIs" dxfId="753" priority="1116" operator="between">
      <formula>0.1%</formula>
      <formula>65%</formula>
    </cfRule>
  </conditionalFormatting>
  <conditionalFormatting sqref="Q834">
    <cfRule type="cellIs" dxfId="752" priority="1117" stopIfTrue="1" operator="between">
      <formula>85.01%</formula>
      <formula>1000%</formula>
    </cfRule>
    <cfRule type="cellIs" dxfId="751" priority="1118" operator="between">
      <formula>65.01%</formula>
      <formula>85%</formula>
    </cfRule>
    <cfRule type="cellIs" dxfId="750" priority="1119" operator="between">
      <formula>0.1%</formula>
      <formula>65%</formula>
    </cfRule>
  </conditionalFormatting>
  <conditionalFormatting sqref="Q486">
    <cfRule type="cellIs" dxfId="749" priority="1108" stopIfTrue="1" operator="between">
      <formula>85.01%</formula>
      <formula>1000%</formula>
    </cfRule>
    <cfRule type="cellIs" dxfId="748" priority="1109" operator="between">
      <formula>65.01%</formula>
      <formula>85%</formula>
    </cfRule>
    <cfRule type="cellIs" dxfId="747" priority="1110" operator="between">
      <formula>0.1%</formula>
      <formula>65%</formula>
    </cfRule>
  </conditionalFormatting>
  <conditionalFormatting sqref="R486">
    <cfRule type="cellIs" dxfId="746" priority="1105" stopIfTrue="1" operator="between">
      <formula>85.01%</formula>
      <formula>1000%</formula>
    </cfRule>
    <cfRule type="cellIs" dxfId="745" priority="1106" operator="between">
      <formula>65.01%</formula>
      <formula>85%</formula>
    </cfRule>
    <cfRule type="cellIs" dxfId="744" priority="1107" operator="between">
      <formula>0.1%</formula>
      <formula>65%</formula>
    </cfRule>
  </conditionalFormatting>
  <conditionalFormatting sqref="Q489">
    <cfRule type="cellIs" dxfId="743" priority="1102" stopIfTrue="1" operator="between">
      <formula>85.01%</formula>
      <formula>1000%</formula>
    </cfRule>
    <cfRule type="cellIs" dxfId="742" priority="1103" operator="between">
      <formula>65.01%</formula>
      <formula>85%</formula>
    </cfRule>
    <cfRule type="cellIs" dxfId="741" priority="1104" operator="between">
      <formula>0.1%</formula>
      <formula>65%</formula>
    </cfRule>
  </conditionalFormatting>
  <conditionalFormatting sqref="R489">
    <cfRule type="cellIs" dxfId="740" priority="1099" stopIfTrue="1" operator="between">
      <formula>85.01%</formula>
      <formula>1000%</formula>
    </cfRule>
    <cfRule type="cellIs" dxfId="739" priority="1100" operator="between">
      <formula>65.01%</formula>
      <formula>85%</formula>
    </cfRule>
    <cfRule type="cellIs" dxfId="738" priority="1101" operator="between">
      <formula>0.1%</formula>
      <formula>65%</formula>
    </cfRule>
  </conditionalFormatting>
  <conditionalFormatting sqref="Q435">
    <cfRule type="cellIs" dxfId="737" priority="1081" stopIfTrue="1" operator="between">
      <formula>85.01%</formula>
      <formula>1000%</formula>
    </cfRule>
    <cfRule type="cellIs" dxfId="736" priority="1082" operator="between">
      <formula>65.01%</formula>
      <formula>85%</formula>
    </cfRule>
    <cfRule type="cellIs" dxfId="735" priority="1083" operator="between">
      <formula>0.1%</formula>
      <formula>65%</formula>
    </cfRule>
  </conditionalFormatting>
  <conditionalFormatting sqref="R435:AB435 Z436:AB436">
    <cfRule type="cellIs" dxfId="734" priority="1078" stopIfTrue="1" operator="between">
      <formula>85.01%</formula>
      <formula>1000%</formula>
    </cfRule>
    <cfRule type="cellIs" dxfId="733" priority="1079" operator="between">
      <formula>65.01%</formula>
      <formula>85%</formula>
    </cfRule>
    <cfRule type="cellIs" dxfId="732" priority="1080" operator="between">
      <formula>0.1%</formula>
      <formula>65%</formula>
    </cfRule>
  </conditionalFormatting>
  <conditionalFormatting sqref="S441:AB441">
    <cfRule type="cellIs" dxfId="731" priority="1048" stopIfTrue="1" operator="between">
      <formula>85.01%</formula>
      <formula>1000%</formula>
    </cfRule>
    <cfRule type="cellIs" dxfId="730" priority="1049" operator="between">
      <formula>65.01%</formula>
      <formula>85%</formula>
    </cfRule>
    <cfRule type="cellIs" dxfId="729" priority="1050" operator="between">
      <formula>0.1%</formula>
      <formula>65%</formula>
    </cfRule>
  </conditionalFormatting>
  <conditionalFormatting sqref="T444:AB444">
    <cfRule type="cellIs" dxfId="728" priority="1036" stopIfTrue="1" operator="between">
      <formula>85.01%</formula>
      <formula>1000%</formula>
    </cfRule>
    <cfRule type="cellIs" dxfId="727" priority="1037" operator="between">
      <formula>65.01%</formula>
      <formula>85%</formula>
    </cfRule>
    <cfRule type="cellIs" dxfId="726" priority="1038" operator="between">
      <formula>0.1%</formula>
      <formula>65%</formula>
    </cfRule>
  </conditionalFormatting>
  <conditionalFormatting sqref="T447:AB447">
    <cfRule type="cellIs" dxfId="725" priority="1027" stopIfTrue="1" operator="between">
      <formula>85.01%</formula>
      <formula>1000%</formula>
    </cfRule>
    <cfRule type="cellIs" dxfId="724" priority="1028" operator="between">
      <formula>65.01%</formula>
      <formula>85%</formula>
    </cfRule>
    <cfRule type="cellIs" dxfId="723" priority="1029" operator="between">
      <formula>0.1%</formula>
      <formula>65%</formula>
    </cfRule>
  </conditionalFormatting>
  <conditionalFormatting sqref="U448:V448">
    <cfRule type="cellIs" dxfId="722" priority="1021" stopIfTrue="1" operator="between">
      <formula>85.01%</formula>
      <formula>1000%</formula>
    </cfRule>
    <cfRule type="cellIs" dxfId="721" priority="1022" operator="between">
      <formula>65.01%</formula>
      <formula>85%</formula>
    </cfRule>
    <cfRule type="cellIs" dxfId="720" priority="1023" operator="between">
      <formula>0.1%</formula>
      <formula>65%</formula>
    </cfRule>
  </conditionalFormatting>
  <conditionalFormatting sqref="T453:AB453">
    <cfRule type="cellIs" dxfId="719" priority="1015" stopIfTrue="1" operator="between">
      <formula>85.01%</formula>
      <formula>1000%</formula>
    </cfRule>
    <cfRule type="cellIs" dxfId="718" priority="1016" operator="between">
      <formula>65.01%</formula>
      <formula>85%</formula>
    </cfRule>
    <cfRule type="cellIs" dxfId="717" priority="1017" operator="between">
      <formula>0.1%</formula>
      <formula>65%</formula>
    </cfRule>
  </conditionalFormatting>
  <conditionalFormatting sqref="T462:AB462">
    <cfRule type="cellIs" dxfId="716" priority="1006" stopIfTrue="1" operator="between">
      <formula>85.01%</formula>
      <formula>1000%</formula>
    </cfRule>
    <cfRule type="cellIs" dxfId="715" priority="1007" operator="between">
      <formula>65.01%</formula>
      <formula>85%</formula>
    </cfRule>
    <cfRule type="cellIs" dxfId="714" priority="1008" operator="between">
      <formula>0.1%</formula>
      <formula>65%</formula>
    </cfRule>
  </conditionalFormatting>
  <conditionalFormatting sqref="AD462">
    <cfRule type="cellIs" dxfId="713" priority="1003" stopIfTrue="1" operator="between">
      <formula>85.01%</formula>
      <formula>1000%</formula>
    </cfRule>
    <cfRule type="cellIs" dxfId="712" priority="1004" operator="between">
      <formula>65.01%</formula>
      <formula>85%</formula>
    </cfRule>
    <cfRule type="cellIs" dxfId="711" priority="1005" operator="between">
      <formula>0.1%</formula>
      <formula>65%</formula>
    </cfRule>
  </conditionalFormatting>
  <conditionalFormatting sqref="T534:AB534">
    <cfRule type="cellIs" dxfId="710" priority="994" stopIfTrue="1" operator="between">
      <formula>85.01%</formula>
      <formula>1000%</formula>
    </cfRule>
    <cfRule type="cellIs" dxfId="709" priority="995" operator="between">
      <formula>65.01%</formula>
      <formula>85%</formula>
    </cfRule>
    <cfRule type="cellIs" dxfId="708" priority="996" operator="between">
      <formula>0.1%</formula>
      <formula>65%</formula>
    </cfRule>
  </conditionalFormatting>
  <conditionalFormatting sqref="T759:AB759">
    <cfRule type="cellIs" dxfId="707" priority="985" stopIfTrue="1" operator="between">
      <formula>85.01%</formula>
      <formula>1000%</formula>
    </cfRule>
    <cfRule type="cellIs" dxfId="706" priority="986" operator="between">
      <formula>65.01%</formula>
      <formula>85%</formula>
    </cfRule>
    <cfRule type="cellIs" dxfId="705" priority="987" operator="between">
      <formula>0.1%</formula>
      <formula>65%</formula>
    </cfRule>
  </conditionalFormatting>
  <conditionalFormatting sqref="T762:AB762">
    <cfRule type="cellIs" dxfId="704" priority="976" stopIfTrue="1" operator="between">
      <formula>85.01%</formula>
      <formula>1000%</formula>
    </cfRule>
    <cfRule type="cellIs" dxfId="703" priority="977" operator="between">
      <formula>65.01%</formula>
      <formula>85%</formula>
    </cfRule>
    <cfRule type="cellIs" dxfId="702" priority="978" operator="between">
      <formula>0.1%</formula>
      <formula>65%</formula>
    </cfRule>
  </conditionalFormatting>
  <conditionalFormatting sqref="Q438">
    <cfRule type="cellIs" dxfId="701" priority="955" stopIfTrue="1" operator="between">
      <formula>85.01%</formula>
      <formula>1000%</formula>
    </cfRule>
    <cfRule type="cellIs" dxfId="700" priority="956" operator="between">
      <formula>65.01%</formula>
      <formula>85%</formula>
    </cfRule>
    <cfRule type="cellIs" dxfId="699" priority="957" operator="between">
      <formula>0.1%</formula>
      <formula>65%</formula>
    </cfRule>
  </conditionalFormatting>
  <conditionalFormatting sqref="R438">
    <cfRule type="cellIs" dxfId="698" priority="952" stopIfTrue="1" operator="between">
      <formula>85.01%</formula>
      <formula>1000%</formula>
    </cfRule>
    <cfRule type="cellIs" dxfId="697" priority="953" operator="between">
      <formula>65.01%</formula>
      <formula>85%</formula>
    </cfRule>
    <cfRule type="cellIs" dxfId="696" priority="954" operator="between">
      <formula>0.1%</formula>
      <formula>65%</formula>
    </cfRule>
  </conditionalFormatting>
  <conditionalFormatting sqref="Q441">
    <cfRule type="cellIs" dxfId="695" priority="949" stopIfTrue="1" operator="between">
      <formula>85.01%</formula>
      <formula>1000%</formula>
    </cfRule>
    <cfRule type="cellIs" dxfId="694" priority="950" operator="between">
      <formula>65.01%</formula>
      <formula>85%</formula>
    </cfRule>
    <cfRule type="cellIs" dxfId="693" priority="951" operator="between">
      <formula>0.1%</formula>
      <formula>65%</formula>
    </cfRule>
  </conditionalFormatting>
  <conditionalFormatting sqref="R441">
    <cfRule type="cellIs" dxfId="692" priority="946" stopIfTrue="1" operator="between">
      <formula>85.01%</formula>
      <formula>1000%</formula>
    </cfRule>
    <cfRule type="cellIs" dxfId="691" priority="947" operator="between">
      <formula>65.01%</formula>
      <formula>85%</formula>
    </cfRule>
    <cfRule type="cellIs" dxfId="690" priority="948" operator="between">
      <formula>0.1%</formula>
      <formula>65%</formula>
    </cfRule>
  </conditionalFormatting>
  <conditionalFormatting sqref="Q444">
    <cfRule type="cellIs" dxfId="689" priority="943" stopIfTrue="1" operator="between">
      <formula>85.01%</formula>
      <formula>1000%</formula>
    </cfRule>
    <cfRule type="cellIs" dxfId="688" priority="944" operator="between">
      <formula>65.01%</formula>
      <formula>85%</formula>
    </cfRule>
    <cfRule type="cellIs" dxfId="687" priority="945" operator="between">
      <formula>0.1%</formula>
      <formula>65%</formula>
    </cfRule>
  </conditionalFormatting>
  <conditionalFormatting sqref="R444">
    <cfRule type="cellIs" dxfId="686" priority="940" stopIfTrue="1" operator="between">
      <formula>85.01%</formula>
      <formula>1000%</formula>
    </cfRule>
    <cfRule type="cellIs" dxfId="685" priority="941" operator="between">
      <formula>65.01%</formula>
      <formula>85%</formula>
    </cfRule>
    <cfRule type="cellIs" dxfId="684" priority="942" operator="between">
      <formula>0.1%</formula>
      <formula>65%</formula>
    </cfRule>
  </conditionalFormatting>
  <conditionalFormatting sqref="Q447">
    <cfRule type="cellIs" dxfId="683" priority="937" stopIfTrue="1" operator="between">
      <formula>85.01%</formula>
      <formula>1000%</formula>
    </cfRule>
    <cfRule type="cellIs" dxfId="682" priority="938" operator="between">
      <formula>65.01%</formula>
      <formula>85%</formula>
    </cfRule>
    <cfRule type="cellIs" dxfId="681" priority="939" operator="between">
      <formula>0.1%</formula>
      <formula>65%</formula>
    </cfRule>
  </conditionalFormatting>
  <conditionalFormatting sqref="R447">
    <cfRule type="cellIs" dxfId="680" priority="934" stopIfTrue="1" operator="between">
      <formula>85.01%</formula>
      <formula>1000%</formula>
    </cfRule>
    <cfRule type="cellIs" dxfId="679" priority="935" operator="between">
      <formula>65.01%</formula>
      <formula>85%</formula>
    </cfRule>
    <cfRule type="cellIs" dxfId="678" priority="936" operator="between">
      <formula>0.1%</formula>
      <formula>65%</formula>
    </cfRule>
  </conditionalFormatting>
  <conditionalFormatting sqref="Q450">
    <cfRule type="cellIs" dxfId="677" priority="931" stopIfTrue="1" operator="between">
      <formula>85.01%</formula>
      <formula>1000%</formula>
    </cfRule>
    <cfRule type="cellIs" dxfId="676" priority="932" operator="between">
      <formula>65.01%</formula>
      <formula>85%</formula>
    </cfRule>
    <cfRule type="cellIs" dxfId="675" priority="933" operator="between">
      <formula>0.1%</formula>
      <formula>65%</formula>
    </cfRule>
  </conditionalFormatting>
  <conditionalFormatting sqref="R450">
    <cfRule type="cellIs" dxfId="674" priority="928" stopIfTrue="1" operator="between">
      <formula>85.01%</formula>
      <formula>1000%</formula>
    </cfRule>
    <cfRule type="cellIs" dxfId="673" priority="929" operator="between">
      <formula>65.01%</formula>
      <formula>85%</formula>
    </cfRule>
    <cfRule type="cellIs" dxfId="672" priority="930" operator="between">
      <formula>0.1%</formula>
      <formula>65%</formula>
    </cfRule>
  </conditionalFormatting>
  <conditionalFormatting sqref="Q453">
    <cfRule type="cellIs" dxfId="671" priority="925" stopIfTrue="1" operator="between">
      <formula>85.01%</formula>
      <formula>1000%</formula>
    </cfRule>
    <cfRule type="cellIs" dxfId="670" priority="926" operator="between">
      <formula>65.01%</formula>
      <formula>85%</formula>
    </cfRule>
    <cfRule type="cellIs" dxfId="669" priority="927" operator="between">
      <formula>0.1%</formula>
      <formula>65%</formula>
    </cfRule>
  </conditionalFormatting>
  <conditionalFormatting sqref="R453">
    <cfRule type="cellIs" dxfId="668" priority="922" stopIfTrue="1" operator="between">
      <formula>85.01%</formula>
      <formula>1000%</formula>
    </cfRule>
    <cfRule type="cellIs" dxfId="667" priority="923" operator="between">
      <formula>65.01%</formula>
      <formula>85%</formula>
    </cfRule>
    <cfRule type="cellIs" dxfId="666" priority="924" operator="between">
      <formula>0.1%</formula>
      <formula>65%</formula>
    </cfRule>
  </conditionalFormatting>
  <conditionalFormatting sqref="Q456">
    <cfRule type="cellIs" dxfId="665" priority="919" stopIfTrue="1" operator="between">
      <formula>85.01%</formula>
      <formula>1000%</formula>
    </cfRule>
    <cfRule type="cellIs" dxfId="664" priority="920" operator="between">
      <formula>65.01%</formula>
      <formula>85%</formula>
    </cfRule>
    <cfRule type="cellIs" dxfId="663" priority="921" operator="between">
      <formula>0.1%</formula>
      <formula>65%</formula>
    </cfRule>
  </conditionalFormatting>
  <conditionalFormatting sqref="R456">
    <cfRule type="cellIs" dxfId="662" priority="916" stopIfTrue="1" operator="between">
      <formula>85.01%</formula>
      <formula>1000%</formula>
    </cfRule>
    <cfRule type="cellIs" dxfId="661" priority="917" operator="between">
      <formula>65.01%</formula>
      <formula>85%</formula>
    </cfRule>
    <cfRule type="cellIs" dxfId="660" priority="918" operator="between">
      <formula>0.1%</formula>
      <formula>65%</formula>
    </cfRule>
  </conditionalFormatting>
  <conditionalFormatting sqref="Q459">
    <cfRule type="cellIs" dxfId="659" priority="913" stopIfTrue="1" operator="between">
      <formula>85.01%</formula>
      <formula>1000%</formula>
    </cfRule>
    <cfRule type="cellIs" dxfId="658" priority="914" operator="between">
      <formula>65.01%</formula>
      <formula>85%</formula>
    </cfRule>
    <cfRule type="cellIs" dxfId="657" priority="915" operator="between">
      <formula>0.1%</formula>
      <formula>65%</formula>
    </cfRule>
  </conditionalFormatting>
  <conditionalFormatting sqref="R459">
    <cfRule type="cellIs" dxfId="656" priority="910" stopIfTrue="1" operator="between">
      <formula>85.01%</formula>
      <formula>1000%</formula>
    </cfRule>
    <cfRule type="cellIs" dxfId="655" priority="911" operator="between">
      <formula>65.01%</formula>
      <formula>85%</formula>
    </cfRule>
    <cfRule type="cellIs" dxfId="654" priority="912" operator="between">
      <formula>0.1%</formula>
      <formula>65%</formula>
    </cfRule>
  </conditionalFormatting>
  <conditionalFormatting sqref="Q462">
    <cfRule type="cellIs" dxfId="653" priority="907" stopIfTrue="1" operator="between">
      <formula>85.01%</formula>
      <formula>1000%</formula>
    </cfRule>
    <cfRule type="cellIs" dxfId="652" priority="908" operator="between">
      <formula>65.01%</formula>
      <formula>85%</formula>
    </cfRule>
    <cfRule type="cellIs" dxfId="651" priority="909" operator="between">
      <formula>0.1%</formula>
      <formula>65%</formula>
    </cfRule>
  </conditionalFormatting>
  <conditionalFormatting sqref="R462">
    <cfRule type="cellIs" dxfId="650" priority="904" stopIfTrue="1" operator="between">
      <formula>85.01%</formula>
      <formula>1000%</formula>
    </cfRule>
    <cfRule type="cellIs" dxfId="649" priority="905" operator="between">
      <formula>65.01%</formula>
      <formula>85%</formula>
    </cfRule>
    <cfRule type="cellIs" dxfId="648" priority="906" operator="between">
      <formula>0.1%</formula>
      <formula>65%</formula>
    </cfRule>
  </conditionalFormatting>
  <conditionalFormatting sqref="Q465">
    <cfRule type="cellIs" dxfId="647" priority="901" stopIfTrue="1" operator="between">
      <formula>85.01%</formula>
      <formula>1000%</formula>
    </cfRule>
    <cfRule type="cellIs" dxfId="646" priority="902" operator="between">
      <formula>65.01%</formula>
      <formula>85%</formula>
    </cfRule>
    <cfRule type="cellIs" dxfId="645" priority="903" operator="between">
      <formula>0.1%</formula>
      <formula>65%</formula>
    </cfRule>
  </conditionalFormatting>
  <conditionalFormatting sqref="R465">
    <cfRule type="cellIs" dxfId="644" priority="898" stopIfTrue="1" operator="between">
      <formula>85.01%</formula>
      <formula>1000%</formula>
    </cfRule>
    <cfRule type="cellIs" dxfId="643" priority="899" operator="between">
      <formula>65.01%</formula>
      <formula>85%</formula>
    </cfRule>
    <cfRule type="cellIs" dxfId="642" priority="900" operator="between">
      <formula>0.1%</formula>
      <formula>65%</formula>
    </cfRule>
  </conditionalFormatting>
  <conditionalFormatting sqref="Q534">
    <cfRule type="cellIs" dxfId="641" priority="895" stopIfTrue="1" operator="between">
      <formula>85.01%</formula>
      <formula>1000%</formula>
    </cfRule>
    <cfRule type="cellIs" dxfId="640" priority="896" operator="between">
      <formula>65.01%</formula>
      <formula>85%</formula>
    </cfRule>
    <cfRule type="cellIs" dxfId="639" priority="897" operator="between">
      <formula>0.1%</formula>
      <formula>65%</formula>
    </cfRule>
  </conditionalFormatting>
  <conditionalFormatting sqref="R534">
    <cfRule type="cellIs" dxfId="638" priority="892" stopIfTrue="1" operator="between">
      <formula>85.01%</formula>
      <formula>1000%</formula>
    </cfRule>
    <cfRule type="cellIs" dxfId="637" priority="893" operator="between">
      <formula>65.01%</formula>
      <formula>85%</formula>
    </cfRule>
    <cfRule type="cellIs" dxfId="636" priority="894" operator="between">
      <formula>0.1%</formula>
      <formula>65%</formula>
    </cfRule>
  </conditionalFormatting>
  <conditionalFormatting sqref="Q537">
    <cfRule type="cellIs" dxfId="635" priority="889" stopIfTrue="1" operator="between">
      <formula>85.01%</formula>
      <formula>1000%</formula>
    </cfRule>
    <cfRule type="cellIs" dxfId="634" priority="890" operator="between">
      <formula>65.01%</formula>
      <formula>85%</formula>
    </cfRule>
    <cfRule type="cellIs" dxfId="633" priority="891" operator="between">
      <formula>0.1%</formula>
      <formula>65%</formula>
    </cfRule>
  </conditionalFormatting>
  <conditionalFormatting sqref="R537">
    <cfRule type="cellIs" dxfId="632" priority="886" stopIfTrue="1" operator="between">
      <formula>85.01%</formula>
      <formula>1000%</formula>
    </cfRule>
    <cfRule type="cellIs" dxfId="631" priority="887" operator="between">
      <formula>65.01%</formula>
      <formula>85%</formula>
    </cfRule>
    <cfRule type="cellIs" dxfId="630" priority="888" operator="between">
      <formula>0.1%</formula>
      <formula>65%</formula>
    </cfRule>
  </conditionalFormatting>
  <conditionalFormatting sqref="Q756">
    <cfRule type="cellIs" dxfId="629" priority="865" stopIfTrue="1" operator="between">
      <formula>85.01%</formula>
      <formula>1000%</formula>
    </cfRule>
    <cfRule type="cellIs" dxfId="628" priority="866" operator="between">
      <formula>65.01%</formula>
      <formula>85%</formula>
    </cfRule>
    <cfRule type="cellIs" dxfId="627" priority="867" operator="between">
      <formula>0.1%</formula>
      <formula>65%</formula>
    </cfRule>
  </conditionalFormatting>
  <conditionalFormatting sqref="R756">
    <cfRule type="cellIs" dxfId="626" priority="862" stopIfTrue="1" operator="between">
      <formula>85.01%</formula>
      <formula>1000%</formula>
    </cfRule>
    <cfRule type="cellIs" dxfId="625" priority="863" operator="between">
      <formula>65.01%</formula>
      <formula>85%</formula>
    </cfRule>
    <cfRule type="cellIs" dxfId="624" priority="864" operator="between">
      <formula>0.1%</formula>
      <formula>65%</formula>
    </cfRule>
  </conditionalFormatting>
  <conditionalFormatting sqref="R693">
    <cfRule type="cellIs" dxfId="623" priority="868" stopIfTrue="1" operator="between">
      <formula>85.01%</formula>
      <formula>1000%</formula>
    </cfRule>
    <cfRule type="cellIs" dxfId="622" priority="869" operator="between">
      <formula>65.01%</formula>
      <formula>85%</formula>
    </cfRule>
    <cfRule type="cellIs" dxfId="621" priority="870" operator="between">
      <formula>0.1%</formula>
      <formula>65%</formula>
    </cfRule>
  </conditionalFormatting>
  <conditionalFormatting sqref="Q693">
    <cfRule type="cellIs" dxfId="620" priority="871" stopIfTrue="1" operator="between">
      <formula>85.01%</formula>
      <formula>1000%</formula>
    </cfRule>
    <cfRule type="cellIs" dxfId="619" priority="872" operator="between">
      <formula>65.01%</formula>
      <formula>85%</formula>
    </cfRule>
    <cfRule type="cellIs" dxfId="618" priority="873" operator="between">
      <formula>0.1%</formula>
      <formula>65%</formula>
    </cfRule>
  </conditionalFormatting>
  <conditionalFormatting sqref="Q759">
    <cfRule type="cellIs" dxfId="617" priority="859" stopIfTrue="1" operator="between">
      <formula>85.01%</formula>
      <formula>1000%</formula>
    </cfRule>
    <cfRule type="cellIs" dxfId="616" priority="860" operator="between">
      <formula>65.01%</formula>
      <formula>85%</formula>
    </cfRule>
    <cfRule type="cellIs" dxfId="615" priority="861" operator="between">
      <formula>0.1%</formula>
      <formula>65%</formula>
    </cfRule>
  </conditionalFormatting>
  <conditionalFormatting sqref="R759">
    <cfRule type="cellIs" dxfId="614" priority="856" stopIfTrue="1" operator="between">
      <formula>85.01%</formula>
      <formula>1000%</formula>
    </cfRule>
    <cfRule type="cellIs" dxfId="613" priority="857" operator="between">
      <formula>65.01%</formula>
      <formula>85%</formula>
    </cfRule>
    <cfRule type="cellIs" dxfId="612" priority="858" operator="between">
      <formula>0.1%</formula>
      <formula>65%</formula>
    </cfRule>
  </conditionalFormatting>
  <conditionalFormatting sqref="Q852">
    <cfRule type="cellIs" dxfId="611" priority="853" stopIfTrue="1" operator="between">
      <formula>85.01%</formula>
      <formula>1000%</formula>
    </cfRule>
    <cfRule type="cellIs" dxfId="610" priority="854" operator="between">
      <formula>65.01%</formula>
      <formula>85%</formula>
    </cfRule>
    <cfRule type="cellIs" dxfId="609" priority="855" operator="between">
      <formula>0.1%</formula>
      <formula>65%</formula>
    </cfRule>
  </conditionalFormatting>
  <conditionalFormatting sqref="R852">
    <cfRule type="cellIs" dxfId="608" priority="850" stopIfTrue="1" operator="between">
      <formula>85.01%</formula>
      <formula>1000%</formula>
    </cfRule>
    <cfRule type="cellIs" dxfId="607" priority="851" operator="between">
      <formula>65.01%</formula>
      <formula>85%</formula>
    </cfRule>
    <cfRule type="cellIs" dxfId="606" priority="852" operator="between">
      <formula>0.1%</formula>
      <formula>65%</formula>
    </cfRule>
  </conditionalFormatting>
  <conditionalFormatting sqref="Q762">
    <cfRule type="cellIs" dxfId="605" priority="847" stopIfTrue="1" operator="between">
      <formula>85.01%</formula>
      <formula>1000%</formula>
    </cfRule>
    <cfRule type="cellIs" dxfId="604" priority="848" operator="between">
      <formula>65.01%</formula>
      <formula>85%</formula>
    </cfRule>
    <cfRule type="cellIs" dxfId="603" priority="849" operator="between">
      <formula>0.1%</formula>
      <formula>65%</formula>
    </cfRule>
  </conditionalFormatting>
  <conditionalFormatting sqref="R762">
    <cfRule type="cellIs" dxfId="602" priority="844" stopIfTrue="1" operator="between">
      <formula>85.01%</formula>
      <formula>1000%</formula>
    </cfRule>
    <cfRule type="cellIs" dxfId="601" priority="845" operator="between">
      <formula>65.01%</formula>
      <formula>85%</formula>
    </cfRule>
    <cfRule type="cellIs" dxfId="600" priority="846" operator="between">
      <formula>0.1%</formula>
      <formula>65%</formula>
    </cfRule>
  </conditionalFormatting>
  <conditionalFormatting sqref="Q45">
    <cfRule type="cellIs" dxfId="599" priority="838" stopIfTrue="1" operator="between">
      <formula>85.01%</formula>
      <formula>1000%</formula>
    </cfRule>
    <cfRule type="cellIs" dxfId="598" priority="839" operator="between">
      <formula>65.01%</formula>
      <formula>85%</formula>
    </cfRule>
    <cfRule type="cellIs" dxfId="597" priority="840" operator="between">
      <formula>0.1%</formula>
      <formula>65%</formula>
    </cfRule>
  </conditionalFormatting>
  <conditionalFormatting sqref="R45">
    <cfRule type="cellIs" dxfId="596" priority="835" stopIfTrue="1" operator="between">
      <formula>85.01%</formula>
      <formula>1000%</formula>
    </cfRule>
    <cfRule type="cellIs" dxfId="595" priority="836" operator="between">
      <formula>65.01%</formula>
      <formula>85%</formula>
    </cfRule>
    <cfRule type="cellIs" dxfId="594" priority="837" operator="between">
      <formula>0.1%</formula>
      <formula>65%</formula>
    </cfRule>
  </conditionalFormatting>
  <conditionalFormatting sqref="Q114">
    <cfRule type="cellIs" dxfId="593" priority="820" stopIfTrue="1" operator="between">
      <formula>85.01%</formula>
      <formula>1000%</formula>
    </cfRule>
    <cfRule type="cellIs" dxfId="592" priority="821" operator="between">
      <formula>65.01%</formula>
      <formula>85%</formula>
    </cfRule>
    <cfRule type="cellIs" dxfId="591" priority="822" operator="between">
      <formula>0.1%</formula>
      <formula>65%</formula>
    </cfRule>
  </conditionalFormatting>
  <conditionalFormatting sqref="R114">
    <cfRule type="cellIs" dxfId="590" priority="817" stopIfTrue="1" operator="between">
      <formula>85.01%</formula>
      <formula>1000%</formula>
    </cfRule>
    <cfRule type="cellIs" dxfId="589" priority="818" operator="between">
      <formula>65.01%</formula>
      <formula>85%</formula>
    </cfRule>
    <cfRule type="cellIs" dxfId="588" priority="819" operator="between">
      <formula>0.1%</formula>
      <formula>65%</formula>
    </cfRule>
  </conditionalFormatting>
  <conditionalFormatting sqref="Q117">
    <cfRule type="cellIs" dxfId="587" priority="814" stopIfTrue="1" operator="between">
      <formula>85.01%</formula>
      <formula>1000%</formula>
    </cfRule>
    <cfRule type="cellIs" dxfId="586" priority="815" operator="between">
      <formula>65.01%</formula>
      <formula>85%</formula>
    </cfRule>
    <cfRule type="cellIs" dxfId="585" priority="816" operator="between">
      <formula>0.1%</formula>
      <formula>65%</formula>
    </cfRule>
  </conditionalFormatting>
  <conditionalFormatting sqref="R117">
    <cfRule type="cellIs" dxfId="584" priority="811" stopIfTrue="1" operator="between">
      <formula>85.01%</formula>
      <formula>1000%</formula>
    </cfRule>
    <cfRule type="cellIs" dxfId="583" priority="812" operator="between">
      <formula>65.01%</formula>
      <formula>85%</formula>
    </cfRule>
    <cfRule type="cellIs" dxfId="582" priority="813" operator="between">
      <formula>0.1%</formula>
      <formula>65%</formula>
    </cfRule>
  </conditionalFormatting>
  <conditionalFormatting sqref="Q234">
    <cfRule type="cellIs" dxfId="581" priority="808" stopIfTrue="1" operator="between">
      <formula>85.01%</formula>
      <formula>1000%</formula>
    </cfRule>
    <cfRule type="cellIs" dxfId="580" priority="809" operator="between">
      <formula>65.01%</formula>
      <formula>85%</formula>
    </cfRule>
    <cfRule type="cellIs" dxfId="579" priority="810" operator="between">
      <formula>0.1%</formula>
      <formula>65%</formula>
    </cfRule>
  </conditionalFormatting>
  <conditionalFormatting sqref="R234">
    <cfRule type="cellIs" dxfId="578" priority="805" stopIfTrue="1" operator="between">
      <formula>85.01%</formula>
      <formula>1000%</formula>
    </cfRule>
    <cfRule type="cellIs" dxfId="577" priority="806" operator="between">
      <formula>65.01%</formula>
      <formula>85%</formula>
    </cfRule>
    <cfRule type="cellIs" dxfId="576" priority="807" operator="between">
      <formula>0.1%</formula>
      <formula>65%</formula>
    </cfRule>
  </conditionalFormatting>
  <conditionalFormatting sqref="Q522">
    <cfRule type="cellIs" dxfId="575" priority="802" stopIfTrue="1" operator="between">
      <formula>85.01%</formula>
      <formula>1000%</formula>
    </cfRule>
    <cfRule type="cellIs" dxfId="574" priority="803" operator="between">
      <formula>65.01%</formula>
      <formula>85%</formula>
    </cfRule>
    <cfRule type="cellIs" dxfId="573" priority="804" operator="between">
      <formula>0.1%</formula>
      <formula>65%</formula>
    </cfRule>
  </conditionalFormatting>
  <conditionalFormatting sqref="R522">
    <cfRule type="cellIs" dxfId="572" priority="799" stopIfTrue="1" operator="between">
      <formula>85.01%</formula>
      <formula>1000%</formula>
    </cfRule>
    <cfRule type="cellIs" dxfId="571" priority="800" operator="between">
      <formula>65.01%</formula>
      <formula>85%</formula>
    </cfRule>
    <cfRule type="cellIs" dxfId="570" priority="801" operator="between">
      <formula>0.1%</formula>
      <formula>65%</formula>
    </cfRule>
  </conditionalFormatting>
  <conditionalFormatting sqref="Q525">
    <cfRule type="cellIs" dxfId="569" priority="796" stopIfTrue="1" operator="between">
      <formula>85.01%</formula>
      <formula>1000%</formula>
    </cfRule>
    <cfRule type="cellIs" dxfId="568" priority="797" operator="between">
      <formula>65.01%</formula>
      <formula>85%</formula>
    </cfRule>
    <cfRule type="cellIs" dxfId="567" priority="798" operator="between">
      <formula>0.1%</formula>
      <formula>65%</formula>
    </cfRule>
  </conditionalFormatting>
  <conditionalFormatting sqref="R525">
    <cfRule type="cellIs" dxfId="566" priority="793" stopIfTrue="1" operator="between">
      <formula>85.01%</formula>
      <formula>1000%</formula>
    </cfRule>
    <cfRule type="cellIs" dxfId="565" priority="794" operator="between">
      <formula>65.01%</formula>
      <formula>85%</formula>
    </cfRule>
    <cfRule type="cellIs" dxfId="564" priority="795" operator="between">
      <formula>0.1%</formula>
      <formula>65%</formula>
    </cfRule>
  </conditionalFormatting>
  <conditionalFormatting sqref="Q531">
    <cfRule type="cellIs" dxfId="563" priority="790" stopIfTrue="1" operator="between">
      <formula>85.01%</formula>
      <formula>1000%</formula>
    </cfRule>
    <cfRule type="cellIs" dxfId="562" priority="791" operator="between">
      <formula>65.01%</formula>
      <formula>85%</formula>
    </cfRule>
    <cfRule type="cellIs" dxfId="561" priority="792" operator="between">
      <formula>0.1%</formula>
      <formula>65%</formula>
    </cfRule>
  </conditionalFormatting>
  <conditionalFormatting sqref="R531">
    <cfRule type="cellIs" dxfId="560" priority="787" stopIfTrue="1" operator="between">
      <formula>85.01%</formula>
      <formula>1000%</formula>
    </cfRule>
    <cfRule type="cellIs" dxfId="559" priority="788" operator="between">
      <formula>65.01%</formula>
      <formula>85%</formula>
    </cfRule>
    <cfRule type="cellIs" dxfId="558" priority="789" operator="between">
      <formula>0.1%</formula>
      <formula>65%</formula>
    </cfRule>
  </conditionalFormatting>
  <conditionalFormatting sqref="Q579">
    <cfRule type="cellIs" dxfId="557" priority="784" stopIfTrue="1" operator="between">
      <formula>85.01%</formula>
      <formula>1000%</formula>
    </cfRule>
    <cfRule type="cellIs" dxfId="556" priority="785" operator="between">
      <formula>65.01%</formula>
      <formula>85%</formula>
    </cfRule>
    <cfRule type="cellIs" dxfId="555" priority="786" operator="between">
      <formula>0.1%</formula>
      <formula>65%</formula>
    </cfRule>
  </conditionalFormatting>
  <conditionalFormatting sqref="R579">
    <cfRule type="cellIs" dxfId="554" priority="781" stopIfTrue="1" operator="between">
      <formula>85.01%</formula>
      <formula>1000%</formula>
    </cfRule>
    <cfRule type="cellIs" dxfId="553" priority="782" operator="between">
      <formula>65.01%</formula>
      <formula>85%</formula>
    </cfRule>
    <cfRule type="cellIs" dxfId="552" priority="783" operator="between">
      <formula>0.1%</formula>
      <formula>65%</formula>
    </cfRule>
  </conditionalFormatting>
  <conditionalFormatting sqref="Q618">
    <cfRule type="cellIs" dxfId="551" priority="778" stopIfTrue="1" operator="between">
      <formula>85.01%</formula>
      <formula>1000%</formula>
    </cfRule>
    <cfRule type="cellIs" dxfId="550" priority="779" operator="between">
      <formula>65.01%</formula>
      <formula>85%</formula>
    </cfRule>
    <cfRule type="cellIs" dxfId="549" priority="780" operator="between">
      <formula>0.1%</formula>
      <formula>65%</formula>
    </cfRule>
  </conditionalFormatting>
  <conditionalFormatting sqref="R618">
    <cfRule type="cellIs" dxfId="548" priority="775" stopIfTrue="1" operator="between">
      <formula>85.01%</formula>
      <formula>1000%</formula>
    </cfRule>
    <cfRule type="cellIs" dxfId="547" priority="776" operator="between">
      <formula>65.01%</formula>
      <formula>85%</formula>
    </cfRule>
    <cfRule type="cellIs" dxfId="546" priority="777" operator="between">
      <formula>0.1%</formula>
      <formula>65%</formula>
    </cfRule>
  </conditionalFormatting>
  <conditionalFormatting sqref="Q654">
    <cfRule type="cellIs" dxfId="545" priority="772" stopIfTrue="1" operator="between">
      <formula>85.01%</formula>
      <formula>1000%</formula>
    </cfRule>
    <cfRule type="cellIs" dxfId="544" priority="773" operator="between">
      <formula>65.01%</formula>
      <formula>85%</formula>
    </cfRule>
    <cfRule type="cellIs" dxfId="543" priority="774" operator="between">
      <formula>0.1%</formula>
      <formula>65%</formula>
    </cfRule>
  </conditionalFormatting>
  <conditionalFormatting sqref="R654">
    <cfRule type="cellIs" dxfId="542" priority="769" stopIfTrue="1" operator="between">
      <formula>85.01%</formula>
      <formula>1000%</formula>
    </cfRule>
    <cfRule type="cellIs" dxfId="541" priority="770" operator="between">
      <formula>65.01%</formula>
      <formula>85%</formula>
    </cfRule>
    <cfRule type="cellIs" dxfId="540" priority="771" operator="between">
      <formula>0.1%</formula>
      <formula>65%</formula>
    </cfRule>
  </conditionalFormatting>
  <conditionalFormatting sqref="Q690">
    <cfRule type="cellIs" dxfId="539" priority="766" stopIfTrue="1" operator="between">
      <formula>85.01%</formula>
      <formula>1000%</formula>
    </cfRule>
    <cfRule type="cellIs" dxfId="538" priority="767" operator="between">
      <formula>65.01%</formula>
      <formula>85%</formula>
    </cfRule>
    <cfRule type="cellIs" dxfId="537" priority="768" operator="between">
      <formula>0.1%</formula>
      <formula>65%</formula>
    </cfRule>
  </conditionalFormatting>
  <conditionalFormatting sqref="R690">
    <cfRule type="cellIs" dxfId="536" priority="763" stopIfTrue="1" operator="between">
      <formula>85.01%</formula>
      <formula>1000%</formula>
    </cfRule>
    <cfRule type="cellIs" dxfId="535" priority="764" operator="between">
      <formula>65.01%</formula>
      <formula>85%</formula>
    </cfRule>
    <cfRule type="cellIs" dxfId="534" priority="765" operator="between">
      <formula>0.1%</formula>
      <formula>65%</formula>
    </cfRule>
  </conditionalFormatting>
  <conditionalFormatting sqref="Q825">
    <cfRule type="cellIs" dxfId="533" priority="760" stopIfTrue="1" operator="between">
      <formula>85.01%</formula>
      <formula>1000%</formula>
    </cfRule>
    <cfRule type="cellIs" dxfId="532" priority="761" operator="between">
      <formula>65.01%</formula>
      <formula>85%</formula>
    </cfRule>
    <cfRule type="cellIs" dxfId="531" priority="762" operator="between">
      <formula>0.1%</formula>
      <formula>65%</formula>
    </cfRule>
  </conditionalFormatting>
  <conditionalFormatting sqref="R825">
    <cfRule type="cellIs" dxfId="530" priority="757" stopIfTrue="1" operator="between">
      <formula>85.01%</formula>
      <formula>1000%</formula>
    </cfRule>
    <cfRule type="cellIs" dxfId="529" priority="758" operator="between">
      <formula>65.01%</formula>
      <formula>85%</formula>
    </cfRule>
    <cfRule type="cellIs" dxfId="528" priority="759" operator="between">
      <formula>0.1%</formula>
      <formula>65%</formula>
    </cfRule>
  </conditionalFormatting>
  <conditionalFormatting sqref="R708">
    <cfRule type="cellIs" dxfId="527" priority="748" stopIfTrue="1" operator="between">
      <formula>85.01%</formula>
      <formula>1000%</formula>
    </cfRule>
    <cfRule type="cellIs" dxfId="526" priority="749" operator="between">
      <formula>65.01%</formula>
      <formula>85%</formula>
    </cfRule>
    <cfRule type="cellIs" dxfId="525" priority="750" operator="between">
      <formula>0%</formula>
      <formula>65%</formula>
    </cfRule>
  </conditionalFormatting>
  <conditionalFormatting sqref="T860:T861 X860:X861 U859:W861 Y859:AA859 Y861:AB861 Y857:Z858 Y860:Z860 Q856:X858 AA858:AB858 Q859:S861">
    <cfRule type="cellIs" dxfId="524" priority="739" stopIfTrue="1" operator="between">
      <formula>85.01%</formula>
      <formula>1000%</formula>
    </cfRule>
    <cfRule type="cellIs" dxfId="523" priority="740" operator="between">
      <formula>65.01%</formula>
      <formula>85%</formula>
    </cfRule>
    <cfRule type="cellIs" dxfId="522" priority="741" operator="between">
      <formula>0.1%</formula>
      <formula>65%</formula>
    </cfRule>
  </conditionalFormatting>
  <conditionalFormatting sqref="Y856:Z856">
    <cfRule type="cellIs" dxfId="521" priority="736" stopIfTrue="1" operator="between">
      <formula>85.01%</formula>
      <formula>1000%</formula>
    </cfRule>
    <cfRule type="cellIs" dxfId="520" priority="737" operator="between">
      <formula>65.01%</formula>
      <formula>85%</formula>
    </cfRule>
    <cfRule type="cellIs" dxfId="519" priority="738" operator="between">
      <formula>0.1%</formula>
      <formula>65%</formula>
    </cfRule>
  </conditionalFormatting>
  <conditionalFormatting sqref="Q369:AB369">
    <cfRule type="cellIs" dxfId="518" priority="727" stopIfTrue="1" operator="between">
      <formula>85.01%</formula>
      <formula>1000%</formula>
    </cfRule>
    <cfRule type="cellIs" dxfId="517" priority="728" operator="between">
      <formula>65.01%</formula>
      <formula>85%</formula>
    </cfRule>
    <cfRule type="cellIs" dxfId="516" priority="729" operator="between">
      <formula>0.1%</formula>
      <formula>65%</formula>
    </cfRule>
  </conditionalFormatting>
  <conditionalFormatting sqref="Q57:R57">
    <cfRule type="cellIs" dxfId="515" priority="721" stopIfTrue="1" operator="between">
      <formula>85.01%</formula>
      <formula>1000%</formula>
    </cfRule>
    <cfRule type="cellIs" dxfId="514" priority="722" operator="between">
      <formula>65.01%</formula>
      <formula>85%</formula>
    </cfRule>
    <cfRule type="cellIs" dxfId="513" priority="723" operator="between">
      <formula>0.1%</formula>
      <formula>65%</formula>
    </cfRule>
  </conditionalFormatting>
  <conditionalFormatting sqref="Q60:R60">
    <cfRule type="cellIs" dxfId="512" priority="718" stopIfTrue="1" operator="between">
      <formula>85.01%</formula>
      <formula>1000%</formula>
    </cfRule>
    <cfRule type="cellIs" dxfId="511" priority="719" operator="between">
      <formula>65.01%</formula>
      <formula>85%</formula>
    </cfRule>
    <cfRule type="cellIs" dxfId="510" priority="720" operator="between">
      <formula>0.1%</formula>
      <formula>65%</formula>
    </cfRule>
  </conditionalFormatting>
  <conditionalFormatting sqref="Q778:X778 AA778:AB778">
    <cfRule type="cellIs" dxfId="509" priority="715" stopIfTrue="1" operator="between">
      <formula>85.01%</formula>
      <formula>1000%</formula>
    </cfRule>
    <cfRule type="cellIs" dxfId="508" priority="716" operator="between">
      <formula>65.01%</formula>
      <formula>85%</formula>
    </cfRule>
    <cfRule type="cellIs" dxfId="507" priority="717" operator="between">
      <formula>0.1%</formula>
      <formula>65%</formula>
    </cfRule>
  </conditionalFormatting>
  <conditionalFormatting sqref="Q202:S202 U202:W202 Y202:AA202">
    <cfRule type="cellIs" dxfId="506" priority="712" stopIfTrue="1" operator="between">
      <formula>85.01%</formula>
      <formula>1000%</formula>
    </cfRule>
    <cfRule type="cellIs" dxfId="505" priority="713" operator="between">
      <formula>65.01%</formula>
      <formula>85%</formula>
    </cfRule>
    <cfRule type="cellIs" dxfId="504" priority="714" operator="between">
      <formula>0.1%</formula>
      <formula>65%</formula>
    </cfRule>
  </conditionalFormatting>
  <conditionalFormatting sqref="Q204:AB204">
    <cfRule type="cellIs" dxfId="503" priority="709" stopIfTrue="1" operator="between">
      <formula>85.01%</formula>
      <formula>1000%</formula>
    </cfRule>
    <cfRule type="cellIs" dxfId="502" priority="710" operator="between">
      <formula>65.01%</formula>
      <formula>85%</formula>
    </cfRule>
    <cfRule type="cellIs" dxfId="501" priority="711" operator="between">
      <formula>0.1%</formula>
      <formula>65%</formula>
    </cfRule>
  </conditionalFormatting>
  <conditionalFormatting sqref="Q96:AB96">
    <cfRule type="cellIs" dxfId="500" priority="700" stopIfTrue="1" operator="between">
      <formula>85.01%</formula>
      <formula>1000%</formula>
    </cfRule>
    <cfRule type="cellIs" dxfId="499" priority="701" operator="between">
      <formula>65.01%</formula>
      <formula>85%</formula>
    </cfRule>
    <cfRule type="cellIs" dxfId="498" priority="702" operator="between">
      <formula>0.1%</formula>
      <formula>65%</formula>
    </cfRule>
  </conditionalFormatting>
  <conditionalFormatting sqref="Q144:R144">
    <cfRule type="cellIs" dxfId="497" priority="694" stopIfTrue="1" operator="between">
      <formula>85.01%</formula>
      <formula>1000%</formula>
    </cfRule>
    <cfRule type="cellIs" dxfId="496" priority="695" operator="between">
      <formula>65.01%</formula>
      <formula>85%</formula>
    </cfRule>
    <cfRule type="cellIs" dxfId="495" priority="696" operator="between">
      <formula>0.1%</formula>
      <formula>65%</formula>
    </cfRule>
  </conditionalFormatting>
  <conditionalFormatting sqref="Q432">
    <cfRule type="cellIs" dxfId="494" priority="691" stopIfTrue="1" operator="between">
      <formula>85.01%</formula>
      <formula>1000%</formula>
    </cfRule>
    <cfRule type="cellIs" dxfId="493" priority="692" operator="between">
      <formula>65.01%</formula>
      <formula>85%</formula>
    </cfRule>
    <cfRule type="cellIs" dxfId="492" priority="693" operator="between">
      <formula>0.1%</formula>
      <formula>65%</formula>
    </cfRule>
  </conditionalFormatting>
  <conditionalFormatting sqref="R432:AB432">
    <cfRule type="cellIs" dxfId="491" priority="688" stopIfTrue="1" operator="between">
      <formula>85.01%</formula>
      <formula>1000%</formula>
    </cfRule>
    <cfRule type="cellIs" dxfId="490" priority="689" operator="between">
      <formula>65.01%</formula>
      <formula>85%</formula>
    </cfRule>
    <cfRule type="cellIs" dxfId="489" priority="690" operator="between">
      <formula>0.1%</formula>
      <formula>65%</formula>
    </cfRule>
  </conditionalFormatting>
  <conditionalFormatting sqref="R387:S387">
    <cfRule type="cellIs" dxfId="488" priority="664" stopIfTrue="1" operator="between">
      <formula>85.01%</formula>
      <formula>1000%</formula>
    </cfRule>
    <cfRule type="cellIs" dxfId="487" priority="665" operator="between">
      <formula>65.01%</formula>
      <formula>85%</formula>
    </cfRule>
    <cfRule type="cellIs" dxfId="486" priority="666" operator="between">
      <formula>0.1%</formula>
      <formula>65%</formula>
    </cfRule>
  </conditionalFormatting>
  <conditionalFormatting sqref="T387:AB387">
    <cfRule type="cellIs" dxfId="485" priority="676" stopIfTrue="1" operator="between">
      <formula>85.01%</formula>
      <formula>1000%</formula>
    </cfRule>
    <cfRule type="cellIs" dxfId="484" priority="677" operator="between">
      <formula>65.01%</formula>
      <formula>85%</formula>
    </cfRule>
    <cfRule type="cellIs" dxfId="483" priority="678" operator="between">
      <formula>0.1%</formula>
      <formula>65%</formula>
    </cfRule>
  </conditionalFormatting>
  <conditionalFormatting sqref="Q387">
    <cfRule type="cellIs" dxfId="482" priority="667" stopIfTrue="1" operator="between">
      <formula>85.01%</formula>
      <formula>1000%</formula>
    </cfRule>
    <cfRule type="cellIs" dxfId="481" priority="668" operator="between">
      <formula>65.01%</formula>
      <formula>85%</formula>
    </cfRule>
    <cfRule type="cellIs" dxfId="480" priority="669" operator="between">
      <formula>0.1%</formula>
      <formula>65%</formula>
    </cfRule>
  </conditionalFormatting>
  <conditionalFormatting sqref="S867:AB867">
    <cfRule type="cellIs" dxfId="479" priority="517" stopIfTrue="1" operator="between">
      <formula>85.01%</formula>
      <formula>1000%</formula>
    </cfRule>
    <cfRule type="cellIs" dxfId="478" priority="518" operator="between">
      <formula>65.01%</formula>
      <formula>85%</formula>
    </cfRule>
    <cfRule type="cellIs" dxfId="477" priority="519" operator="between">
      <formula>0.1%</formula>
      <formula>65%</formula>
    </cfRule>
  </conditionalFormatting>
  <conditionalFormatting sqref="Q207">
    <cfRule type="cellIs" dxfId="476" priority="655" stopIfTrue="1" operator="between">
      <formula>85.01%</formula>
      <formula>1000%</formula>
    </cfRule>
    <cfRule type="cellIs" dxfId="475" priority="656" operator="between">
      <formula>65.01%</formula>
      <formula>85%</formula>
    </cfRule>
    <cfRule type="cellIs" dxfId="474" priority="657" operator="between">
      <formula>0.1%</formula>
      <formula>65%</formula>
    </cfRule>
  </conditionalFormatting>
  <conditionalFormatting sqref="R207:AB207">
    <cfRule type="cellIs" dxfId="473" priority="652" stopIfTrue="1" operator="between">
      <formula>85.01%</formula>
      <formula>1000%</formula>
    </cfRule>
    <cfRule type="cellIs" dxfId="472" priority="653" operator="between">
      <formula>65.01%</formula>
      <formula>85%</formula>
    </cfRule>
    <cfRule type="cellIs" dxfId="471" priority="654" operator="between">
      <formula>0.1%</formula>
      <formula>65%</formula>
    </cfRule>
  </conditionalFormatting>
  <conditionalFormatting sqref="S567:AB567">
    <cfRule type="cellIs" dxfId="470" priority="634" stopIfTrue="1" operator="between">
      <formula>85.01%</formula>
      <formula>1000%</formula>
    </cfRule>
    <cfRule type="cellIs" dxfId="469" priority="635" operator="between">
      <formula>65.01%</formula>
      <formula>85%</formula>
    </cfRule>
    <cfRule type="cellIs" dxfId="468" priority="636" operator="between">
      <formula>0.1%</formula>
      <formula>65%</formula>
    </cfRule>
  </conditionalFormatting>
  <conditionalFormatting sqref="Q567:R567">
    <cfRule type="cellIs" dxfId="467" priority="643" stopIfTrue="1" operator="between">
      <formula>85.01%</formula>
      <formula>1000%</formula>
    </cfRule>
    <cfRule type="cellIs" dxfId="466" priority="644" operator="between">
      <formula>65.01%</formula>
      <formula>85%</formula>
    </cfRule>
    <cfRule type="cellIs" dxfId="465" priority="645" operator="between">
      <formula>0.1%</formula>
      <formula>65%</formula>
    </cfRule>
  </conditionalFormatting>
  <conditionalFormatting sqref="S576">
    <cfRule type="cellIs" dxfId="464" priority="631" stopIfTrue="1" operator="between">
      <formula>85.01%</formula>
      <formula>1000%</formula>
    </cfRule>
    <cfRule type="cellIs" dxfId="463" priority="632" operator="between">
      <formula>65.01%</formula>
      <formula>85%</formula>
    </cfRule>
    <cfRule type="cellIs" dxfId="462" priority="633" operator="between">
      <formula>0.1%</formula>
      <formula>65%</formula>
    </cfRule>
  </conditionalFormatting>
  <conditionalFormatting sqref="S546">
    <cfRule type="cellIs" dxfId="461" priority="625" stopIfTrue="1" operator="between">
      <formula>85.01%</formula>
      <formula>1000%</formula>
    </cfRule>
    <cfRule type="cellIs" dxfId="460" priority="626" operator="between">
      <formula>65.01%</formula>
      <formula>85%</formula>
    </cfRule>
    <cfRule type="cellIs" dxfId="459" priority="627" operator="between">
      <formula>0.1%</formula>
      <formula>65%</formula>
    </cfRule>
  </conditionalFormatting>
  <conditionalFormatting sqref="S552">
    <cfRule type="cellIs" dxfId="458" priority="622" stopIfTrue="1" operator="between">
      <formula>85.01%</formula>
      <formula>1000%</formula>
    </cfRule>
    <cfRule type="cellIs" dxfId="457" priority="623" operator="between">
      <formula>65.01%</formula>
      <formula>85%</formula>
    </cfRule>
    <cfRule type="cellIs" dxfId="456" priority="624" operator="between">
      <formula>0.1%</formula>
      <formula>65%</formula>
    </cfRule>
  </conditionalFormatting>
  <conditionalFormatting sqref="S549">
    <cfRule type="cellIs" dxfId="455" priority="616" stopIfTrue="1" operator="between">
      <formula>85.01%</formula>
      <formula>1000%</formula>
    </cfRule>
    <cfRule type="cellIs" dxfId="454" priority="617" operator="between">
      <formula>65.01%</formula>
      <formula>85%</formula>
    </cfRule>
    <cfRule type="cellIs" dxfId="453" priority="618" operator="between">
      <formula>0.1%</formula>
      <formula>65%</formula>
    </cfRule>
  </conditionalFormatting>
  <conditionalFormatting sqref="S555">
    <cfRule type="cellIs" dxfId="452" priority="613" stopIfTrue="1" operator="between">
      <formula>85.01%</formula>
      <formula>1000%</formula>
    </cfRule>
    <cfRule type="cellIs" dxfId="451" priority="614" operator="between">
      <formula>65.01%</formula>
      <formula>85%</formula>
    </cfRule>
    <cfRule type="cellIs" dxfId="450" priority="615" operator="between">
      <formula>0.1%</formula>
      <formula>65%</formula>
    </cfRule>
  </conditionalFormatting>
  <conditionalFormatting sqref="S588">
    <cfRule type="cellIs" dxfId="449" priority="610" stopIfTrue="1" operator="between">
      <formula>85.01%</formula>
      <formula>1000%</formula>
    </cfRule>
    <cfRule type="cellIs" dxfId="448" priority="611" operator="between">
      <formula>65.01%</formula>
      <formula>85%</formula>
    </cfRule>
    <cfRule type="cellIs" dxfId="447" priority="612" operator="between">
      <formula>0.1%</formula>
      <formula>65%</formula>
    </cfRule>
  </conditionalFormatting>
  <conditionalFormatting sqref="S624">
    <cfRule type="cellIs" dxfId="446" priority="607" stopIfTrue="1" operator="between">
      <formula>85.01%</formula>
      <formula>1000%</formula>
    </cfRule>
    <cfRule type="cellIs" dxfId="445" priority="608" operator="between">
      <formula>65.01%</formula>
      <formula>85%</formula>
    </cfRule>
    <cfRule type="cellIs" dxfId="444" priority="609" operator="between">
      <formula>0.1%</formula>
      <formula>65%</formula>
    </cfRule>
  </conditionalFormatting>
  <conditionalFormatting sqref="S765">
    <cfRule type="cellIs" dxfId="443" priority="604" stopIfTrue="1" operator="between">
      <formula>85.01%</formula>
      <formula>1000%</formula>
    </cfRule>
    <cfRule type="cellIs" dxfId="442" priority="605" operator="between">
      <formula>65.01%</formula>
      <formula>85%</formula>
    </cfRule>
    <cfRule type="cellIs" dxfId="441" priority="606" operator="between">
      <formula>0.1%</formula>
      <formula>65%</formula>
    </cfRule>
  </conditionalFormatting>
  <conditionalFormatting sqref="S801">
    <cfRule type="cellIs" dxfId="440" priority="601" stopIfTrue="1" operator="between">
      <formula>85.01%</formula>
      <formula>1000%</formula>
    </cfRule>
    <cfRule type="cellIs" dxfId="439" priority="602" operator="between">
      <formula>65.01%</formula>
      <formula>85%</formula>
    </cfRule>
    <cfRule type="cellIs" dxfId="438" priority="603" operator="between">
      <formula>0.1%</formula>
      <formula>65%</formula>
    </cfRule>
  </conditionalFormatting>
  <conditionalFormatting sqref="Q888">
    <cfRule type="cellIs" dxfId="437" priority="448" stopIfTrue="1" operator="between">
      <formula>85.01%</formula>
      <formula>1000%</formula>
    </cfRule>
    <cfRule type="cellIs" dxfId="436" priority="449" operator="between">
      <formula>65.01%</formula>
      <formula>85%</formula>
    </cfRule>
    <cfRule type="cellIs" dxfId="435" priority="450" operator="between">
      <formula>0.1%</formula>
      <formula>65%</formula>
    </cfRule>
  </conditionalFormatting>
  <conditionalFormatting sqref="R888:AB888">
    <cfRule type="cellIs" dxfId="434" priority="445" stopIfTrue="1" operator="between">
      <formula>85.01%</formula>
      <formula>1000%</formula>
    </cfRule>
    <cfRule type="cellIs" dxfId="433" priority="446" operator="between">
      <formula>65.01%</formula>
      <formula>85%</formula>
    </cfRule>
    <cfRule type="cellIs" dxfId="432" priority="447" operator="between">
      <formula>0.1%</formula>
      <formula>65%</formula>
    </cfRule>
  </conditionalFormatting>
  <conditionalFormatting sqref="Q864">
    <cfRule type="cellIs" dxfId="431" priority="598" stopIfTrue="1" operator="between">
      <formula>85.01%</formula>
      <formula>1000%</formula>
    </cfRule>
    <cfRule type="cellIs" dxfId="430" priority="599" operator="between">
      <formula>65.01%</formula>
      <formula>85%</formula>
    </cfRule>
    <cfRule type="cellIs" dxfId="429" priority="600" operator="between">
      <formula>0.1%</formula>
      <formula>65%</formula>
    </cfRule>
  </conditionalFormatting>
  <conditionalFormatting sqref="R864:AB864">
    <cfRule type="cellIs" dxfId="428" priority="595" stopIfTrue="1" operator="between">
      <formula>85.01%</formula>
      <formula>1000%</formula>
    </cfRule>
    <cfRule type="cellIs" dxfId="427" priority="596" operator="between">
      <formula>65.01%</formula>
      <formula>85%</formula>
    </cfRule>
    <cfRule type="cellIs" dxfId="426" priority="597" operator="between">
      <formula>0.1%</formula>
      <formula>65%</formula>
    </cfRule>
  </conditionalFormatting>
  <conditionalFormatting sqref="S825">
    <cfRule type="cellIs" dxfId="425" priority="385" stopIfTrue="1" operator="between">
      <formula>85.01%</formula>
      <formula>1000%</formula>
    </cfRule>
    <cfRule type="cellIs" dxfId="424" priority="386" operator="between">
      <formula>65.01%</formula>
      <formula>85%</formula>
    </cfRule>
    <cfRule type="cellIs" dxfId="423" priority="387" operator="between">
      <formula>0.1%</formula>
      <formula>65%</formula>
    </cfRule>
  </conditionalFormatting>
  <conditionalFormatting sqref="Q870">
    <cfRule type="cellIs" dxfId="422" priority="511" stopIfTrue="1" operator="between">
      <formula>85.01%</formula>
      <formula>1000%</formula>
    </cfRule>
    <cfRule type="cellIs" dxfId="421" priority="512" operator="between">
      <formula>65.01%</formula>
      <formula>85%</formula>
    </cfRule>
    <cfRule type="cellIs" dxfId="420" priority="513" operator="between">
      <formula>0.1%</formula>
      <formula>65%</formula>
    </cfRule>
  </conditionalFormatting>
  <conditionalFormatting sqref="R870:AB870">
    <cfRule type="cellIs" dxfId="419" priority="508" stopIfTrue="1" operator="between">
      <formula>85.01%</formula>
      <formula>1000%</formula>
    </cfRule>
    <cfRule type="cellIs" dxfId="418" priority="509" operator="between">
      <formula>65.01%</formula>
      <formula>85%</formula>
    </cfRule>
    <cfRule type="cellIs" dxfId="417" priority="510" operator="between">
      <formula>0.1%</formula>
      <formula>65%</formula>
    </cfRule>
  </conditionalFormatting>
  <conditionalFormatting sqref="Q873">
    <cfRule type="cellIs" dxfId="416" priority="502" stopIfTrue="1" operator="between">
      <formula>85.01%</formula>
      <formula>1000%</formula>
    </cfRule>
    <cfRule type="cellIs" dxfId="415" priority="503" operator="between">
      <formula>65.01%</formula>
      <formula>85%</formula>
    </cfRule>
    <cfRule type="cellIs" dxfId="414" priority="504" operator="between">
      <formula>0.1%</formula>
      <formula>65%</formula>
    </cfRule>
  </conditionalFormatting>
  <conditionalFormatting sqref="R873:AB873">
    <cfRule type="cellIs" dxfId="413" priority="499" stopIfTrue="1" operator="between">
      <formula>85.01%</formula>
      <formula>1000%</formula>
    </cfRule>
    <cfRule type="cellIs" dxfId="412" priority="500" operator="between">
      <formula>65.01%</formula>
      <formula>85%</formula>
    </cfRule>
    <cfRule type="cellIs" dxfId="411" priority="501" operator="between">
      <formula>0.1%</formula>
      <formula>65%</formula>
    </cfRule>
  </conditionalFormatting>
  <conditionalFormatting sqref="Q876">
    <cfRule type="cellIs" dxfId="410" priority="493" stopIfTrue="1" operator="between">
      <formula>85.01%</formula>
      <formula>1000%</formula>
    </cfRule>
    <cfRule type="cellIs" dxfId="409" priority="494" operator="between">
      <formula>65.01%</formula>
      <formula>85%</formula>
    </cfRule>
    <cfRule type="cellIs" dxfId="408" priority="495" operator="between">
      <formula>0.1%</formula>
      <formula>65%</formula>
    </cfRule>
  </conditionalFormatting>
  <conditionalFormatting sqref="R876:AB876">
    <cfRule type="cellIs" dxfId="407" priority="490" stopIfTrue="1" operator="between">
      <formula>85.01%</formula>
      <formula>1000%</formula>
    </cfRule>
    <cfRule type="cellIs" dxfId="406" priority="491" operator="between">
      <formula>65.01%</formula>
      <formula>85%</formula>
    </cfRule>
    <cfRule type="cellIs" dxfId="405" priority="492" operator="between">
      <formula>0.1%</formula>
      <formula>65%</formula>
    </cfRule>
  </conditionalFormatting>
  <conditionalFormatting sqref="Q879">
    <cfRule type="cellIs" dxfId="404" priority="484" stopIfTrue="1" operator="between">
      <formula>85.01%</formula>
      <formula>1000%</formula>
    </cfRule>
    <cfRule type="cellIs" dxfId="403" priority="485" operator="between">
      <formula>65.01%</formula>
      <formula>85%</formula>
    </cfRule>
    <cfRule type="cellIs" dxfId="402" priority="486" operator="between">
      <formula>0.1%</formula>
      <formula>65%</formula>
    </cfRule>
  </conditionalFormatting>
  <conditionalFormatting sqref="T879:AB879">
    <cfRule type="cellIs" dxfId="401" priority="481" stopIfTrue="1" operator="between">
      <formula>85.01%</formula>
      <formula>1000%</formula>
    </cfRule>
    <cfRule type="cellIs" dxfId="400" priority="482" operator="between">
      <formula>65.01%</formula>
      <formula>85%</formula>
    </cfRule>
    <cfRule type="cellIs" dxfId="399" priority="483" operator="between">
      <formula>0.1%</formula>
      <formula>65%</formula>
    </cfRule>
  </conditionalFormatting>
  <conditionalFormatting sqref="Q882">
    <cfRule type="cellIs" dxfId="398" priority="475" stopIfTrue="1" operator="between">
      <formula>85.01%</formula>
      <formula>1000%</formula>
    </cfRule>
    <cfRule type="cellIs" dxfId="397" priority="476" operator="between">
      <formula>65.01%</formula>
      <formula>85%</formula>
    </cfRule>
    <cfRule type="cellIs" dxfId="396" priority="477" operator="between">
      <formula>0.1%</formula>
      <formula>65%</formula>
    </cfRule>
  </conditionalFormatting>
  <conditionalFormatting sqref="T882:AB882">
    <cfRule type="cellIs" dxfId="395" priority="472" stopIfTrue="1" operator="between">
      <formula>85.01%</formula>
      <formula>1000%</formula>
    </cfRule>
    <cfRule type="cellIs" dxfId="394" priority="473" operator="between">
      <formula>65.01%</formula>
      <formula>85%</formula>
    </cfRule>
    <cfRule type="cellIs" dxfId="393" priority="474" operator="between">
      <formula>0.1%</formula>
      <formula>65%</formula>
    </cfRule>
  </conditionalFormatting>
  <conditionalFormatting sqref="Q885">
    <cfRule type="cellIs" dxfId="392" priority="466" stopIfTrue="1" operator="between">
      <formula>85.01%</formula>
      <formula>1000%</formula>
    </cfRule>
    <cfRule type="cellIs" dxfId="391" priority="467" operator="between">
      <formula>65.01%</formula>
      <formula>85%</formula>
    </cfRule>
    <cfRule type="cellIs" dxfId="390" priority="468" operator="between">
      <formula>0.1%</formula>
      <formula>65%</formula>
    </cfRule>
  </conditionalFormatting>
  <conditionalFormatting sqref="T885:AB885">
    <cfRule type="cellIs" dxfId="389" priority="463" stopIfTrue="1" operator="between">
      <formula>85.01%</formula>
      <formula>1000%</formula>
    </cfRule>
    <cfRule type="cellIs" dxfId="388" priority="464" operator="between">
      <formula>65.01%</formula>
      <formula>85%</formula>
    </cfRule>
    <cfRule type="cellIs" dxfId="387" priority="465" operator="between">
      <formula>0.1%</formula>
      <formula>65%</formula>
    </cfRule>
  </conditionalFormatting>
  <conditionalFormatting sqref="S852">
    <cfRule type="cellIs" dxfId="386" priority="391" stopIfTrue="1" operator="between">
      <formula>85.01%</formula>
      <formula>1000%</formula>
    </cfRule>
    <cfRule type="cellIs" dxfId="385" priority="392" operator="between">
      <formula>65.01%</formula>
      <formula>85%</formula>
    </cfRule>
    <cfRule type="cellIs" dxfId="384" priority="393" operator="between">
      <formula>0.1%</formula>
      <formula>65%</formula>
    </cfRule>
  </conditionalFormatting>
  <conditionalFormatting sqref="S879">
    <cfRule type="cellIs" dxfId="383" priority="406" stopIfTrue="1" operator="between">
      <formula>85.01%</formula>
      <formula>1000%</formula>
    </cfRule>
    <cfRule type="cellIs" dxfId="382" priority="407" operator="between">
      <formula>65.01%</formula>
      <formula>85%</formula>
    </cfRule>
    <cfRule type="cellIs" dxfId="381" priority="408" operator="between">
      <formula>0.1%</formula>
      <formula>65%</formula>
    </cfRule>
  </conditionalFormatting>
  <conditionalFormatting sqref="Q867">
    <cfRule type="cellIs" dxfId="380" priority="415" stopIfTrue="1" operator="between">
      <formula>85.01%</formula>
      <formula>1000%</formula>
    </cfRule>
    <cfRule type="cellIs" dxfId="379" priority="416" operator="between">
      <formula>65.01%</formula>
      <formula>85%</formula>
    </cfRule>
    <cfRule type="cellIs" dxfId="378" priority="417" operator="between">
      <formula>0.1%</formula>
      <formula>65%</formula>
    </cfRule>
  </conditionalFormatting>
  <conditionalFormatting sqref="R867">
    <cfRule type="cellIs" dxfId="377" priority="412" stopIfTrue="1" operator="between">
      <formula>85.01%</formula>
      <formula>1000%</formula>
    </cfRule>
    <cfRule type="cellIs" dxfId="376" priority="413" operator="between">
      <formula>65.01%</formula>
      <formula>85%</formula>
    </cfRule>
    <cfRule type="cellIs" dxfId="375" priority="414" operator="between">
      <formula>0.1%</formula>
      <formula>65%</formula>
    </cfRule>
  </conditionalFormatting>
  <conditionalFormatting sqref="R879">
    <cfRule type="cellIs" dxfId="374" priority="409" stopIfTrue="1" operator="between">
      <formula>85.01%</formula>
      <formula>1000%</formula>
    </cfRule>
    <cfRule type="cellIs" dxfId="373" priority="410" operator="between">
      <formula>65.01%</formula>
      <formula>85%</formula>
    </cfRule>
    <cfRule type="cellIs" dxfId="372" priority="411" operator="between">
      <formula>0.1%</formula>
      <formula>65%</formula>
    </cfRule>
  </conditionalFormatting>
  <conditionalFormatting sqref="R882">
    <cfRule type="cellIs" dxfId="371" priority="403" stopIfTrue="1" operator="between">
      <formula>85.01%</formula>
      <formula>1000%</formula>
    </cfRule>
    <cfRule type="cellIs" dxfId="370" priority="404" operator="between">
      <formula>65.01%</formula>
      <formula>85%</formula>
    </cfRule>
    <cfRule type="cellIs" dxfId="369" priority="405" operator="between">
      <formula>0.1%</formula>
      <formula>65%</formula>
    </cfRule>
  </conditionalFormatting>
  <conditionalFormatting sqref="S882">
    <cfRule type="cellIs" dxfId="368" priority="400" stopIfTrue="1" operator="between">
      <formula>85.01%</formula>
      <formula>1000%</formula>
    </cfRule>
    <cfRule type="cellIs" dxfId="367" priority="401" operator="between">
      <formula>65.01%</formula>
      <formula>85%</formula>
    </cfRule>
    <cfRule type="cellIs" dxfId="366" priority="402" operator="between">
      <formula>0.1%</formula>
      <formula>65%</formula>
    </cfRule>
  </conditionalFormatting>
  <conditionalFormatting sqref="R885">
    <cfRule type="cellIs" dxfId="365" priority="397" stopIfTrue="1" operator="between">
      <formula>85.01%</formula>
      <formula>1000%</formula>
    </cfRule>
    <cfRule type="cellIs" dxfId="364" priority="398" operator="between">
      <formula>65.01%</formula>
      <formula>85%</formula>
    </cfRule>
    <cfRule type="cellIs" dxfId="363" priority="399" operator="between">
      <formula>0.1%</formula>
      <formula>65%</formula>
    </cfRule>
  </conditionalFormatting>
  <conditionalFormatting sqref="S885">
    <cfRule type="cellIs" dxfId="362" priority="394" stopIfTrue="1" operator="between">
      <formula>85.01%</formula>
      <formula>1000%</formula>
    </cfRule>
    <cfRule type="cellIs" dxfId="361" priority="395" operator="between">
      <formula>65.01%</formula>
      <formula>85%</formula>
    </cfRule>
    <cfRule type="cellIs" dxfId="360" priority="396" operator="between">
      <formula>0.1%</formula>
      <formula>65%</formula>
    </cfRule>
  </conditionalFormatting>
  <conditionalFormatting sqref="U642:AA642">
    <cfRule type="cellIs" dxfId="359" priority="382" stopIfTrue="1" operator="between">
      <formula>85.01%</formula>
      <formula>1000%</formula>
    </cfRule>
    <cfRule type="cellIs" dxfId="358" priority="383" operator="between">
      <formula>65.01%</formula>
      <formula>85%</formula>
    </cfRule>
    <cfRule type="cellIs" dxfId="357" priority="384" operator="between">
      <formula>0.1%</formula>
      <formula>65%</formula>
    </cfRule>
  </conditionalFormatting>
  <conditionalFormatting sqref="S276">
    <cfRule type="cellIs" dxfId="356" priority="376" stopIfTrue="1" operator="between">
      <formula>85.01%</formula>
      <formula>1000%</formula>
    </cfRule>
    <cfRule type="cellIs" dxfId="355" priority="377" operator="between">
      <formula>65.01%</formula>
      <formula>85%</formula>
    </cfRule>
    <cfRule type="cellIs" dxfId="354" priority="378" operator="between">
      <formula>0.1%</formula>
      <formula>65%</formula>
    </cfRule>
  </conditionalFormatting>
  <conditionalFormatting sqref="Q279">
    <cfRule type="cellIs" dxfId="353" priority="373" stopIfTrue="1" operator="between">
      <formula>85.01%</formula>
      <formula>1000%</formula>
    </cfRule>
    <cfRule type="cellIs" dxfId="352" priority="374" operator="between">
      <formula>65.01%</formula>
      <formula>85%</formula>
    </cfRule>
    <cfRule type="cellIs" dxfId="351" priority="375" operator="between">
      <formula>0.1%</formula>
      <formula>65%</formula>
    </cfRule>
  </conditionalFormatting>
  <conditionalFormatting sqref="R279:S279">
    <cfRule type="cellIs" dxfId="350" priority="370" stopIfTrue="1" operator="between">
      <formula>85.01%</formula>
      <formula>1000%</formula>
    </cfRule>
    <cfRule type="cellIs" dxfId="349" priority="371" operator="between">
      <formula>65.01%</formula>
      <formula>85%</formula>
    </cfRule>
    <cfRule type="cellIs" dxfId="348" priority="372" operator="between">
      <formula>0.1%</formula>
      <formula>65%</formula>
    </cfRule>
  </conditionalFormatting>
  <conditionalFormatting sqref="Q282">
    <cfRule type="cellIs" dxfId="347" priority="367" stopIfTrue="1" operator="between">
      <formula>85.01%</formula>
      <formula>1000%</formula>
    </cfRule>
    <cfRule type="cellIs" dxfId="346" priority="368" operator="between">
      <formula>65.01%</formula>
      <formula>85%</formula>
    </cfRule>
    <cfRule type="cellIs" dxfId="345" priority="369" operator="between">
      <formula>0.1%</formula>
      <formula>65%</formula>
    </cfRule>
  </conditionalFormatting>
  <conditionalFormatting sqref="R282:S282">
    <cfRule type="cellIs" dxfId="344" priority="364" stopIfTrue="1" operator="between">
      <formula>85.01%</formula>
      <formula>1000%</formula>
    </cfRule>
    <cfRule type="cellIs" dxfId="343" priority="365" operator="between">
      <formula>65.01%</formula>
      <formula>85%</formula>
    </cfRule>
    <cfRule type="cellIs" dxfId="342" priority="366" operator="between">
      <formula>0.1%</formula>
      <formula>65%</formula>
    </cfRule>
  </conditionalFormatting>
  <conditionalFormatting sqref="Q285">
    <cfRule type="cellIs" dxfId="341" priority="361" stopIfTrue="1" operator="between">
      <formula>85.01%</formula>
      <formula>1000%</formula>
    </cfRule>
    <cfRule type="cellIs" dxfId="340" priority="362" operator="between">
      <formula>65.01%</formula>
      <formula>85%</formula>
    </cfRule>
    <cfRule type="cellIs" dxfId="339" priority="363" operator="between">
      <formula>0.1%</formula>
      <formula>65%</formula>
    </cfRule>
  </conditionalFormatting>
  <conditionalFormatting sqref="R285:S285">
    <cfRule type="cellIs" dxfId="338" priority="358" stopIfTrue="1" operator="between">
      <formula>85.01%</formula>
      <formula>1000%</formula>
    </cfRule>
    <cfRule type="cellIs" dxfId="337" priority="359" operator="between">
      <formula>65.01%</formula>
      <formula>85%</formula>
    </cfRule>
    <cfRule type="cellIs" dxfId="336" priority="360" operator="between">
      <formula>0.1%</formula>
      <formula>65%</formula>
    </cfRule>
  </conditionalFormatting>
  <conditionalFormatting sqref="Q288">
    <cfRule type="cellIs" dxfId="335" priority="355" stopIfTrue="1" operator="between">
      <formula>85.01%</formula>
      <formula>1000%</formula>
    </cfRule>
    <cfRule type="cellIs" dxfId="334" priority="356" operator="between">
      <formula>65.01%</formula>
      <formula>85%</formula>
    </cfRule>
    <cfRule type="cellIs" dxfId="333" priority="357" operator="between">
      <formula>0.1%</formula>
      <formula>65%</formula>
    </cfRule>
  </conditionalFormatting>
  <conditionalFormatting sqref="R288:S288">
    <cfRule type="cellIs" dxfId="332" priority="352" stopIfTrue="1" operator="between">
      <formula>85.01%</formula>
      <formula>1000%</formula>
    </cfRule>
    <cfRule type="cellIs" dxfId="331" priority="353" operator="between">
      <formula>65.01%</formula>
      <formula>85%</formula>
    </cfRule>
    <cfRule type="cellIs" dxfId="330" priority="354" operator="between">
      <formula>0.1%</formula>
      <formula>65%</formula>
    </cfRule>
  </conditionalFormatting>
  <conditionalFormatting sqref="Q291">
    <cfRule type="cellIs" dxfId="329" priority="349" stopIfTrue="1" operator="between">
      <formula>85.01%</formula>
      <formula>1000%</formula>
    </cfRule>
    <cfRule type="cellIs" dxfId="328" priority="350" operator="between">
      <formula>65.01%</formula>
      <formula>85%</formula>
    </cfRule>
    <cfRule type="cellIs" dxfId="327" priority="351" operator="between">
      <formula>0.1%</formula>
      <formula>65%</formula>
    </cfRule>
  </conditionalFormatting>
  <conditionalFormatting sqref="R291:S291">
    <cfRule type="cellIs" dxfId="326" priority="346" stopIfTrue="1" operator="between">
      <formula>85.01%</formula>
      <formula>1000%</formula>
    </cfRule>
    <cfRule type="cellIs" dxfId="325" priority="347" operator="between">
      <formula>65.01%</formula>
      <formula>85%</formula>
    </cfRule>
    <cfRule type="cellIs" dxfId="324" priority="348" operator="between">
      <formula>0.1%</formula>
      <formula>65%</formula>
    </cfRule>
  </conditionalFormatting>
  <conditionalFormatting sqref="R297:S297">
    <cfRule type="cellIs" dxfId="323" priority="343" stopIfTrue="1" operator="between">
      <formula>85.01%</formula>
      <formula>1000%</formula>
    </cfRule>
    <cfRule type="cellIs" dxfId="322" priority="344" operator="between">
      <formula>65.01%</formula>
      <formula>85%</formula>
    </cfRule>
    <cfRule type="cellIs" dxfId="321" priority="345" operator="between">
      <formula>0.1%</formula>
      <formula>65%</formula>
    </cfRule>
  </conditionalFormatting>
  <conditionalFormatting sqref="Q300">
    <cfRule type="cellIs" dxfId="320" priority="340" stopIfTrue="1" operator="between">
      <formula>85.01%</formula>
      <formula>1000%</formula>
    </cfRule>
    <cfRule type="cellIs" dxfId="319" priority="341" operator="between">
      <formula>65.01%</formula>
      <formula>85%</formula>
    </cfRule>
    <cfRule type="cellIs" dxfId="318" priority="342" operator="between">
      <formula>0.1%</formula>
      <formula>65%</formula>
    </cfRule>
  </conditionalFormatting>
  <conditionalFormatting sqref="R300:S300">
    <cfRule type="cellIs" dxfId="317" priority="337" stopIfTrue="1" operator="between">
      <formula>85.01%</formula>
      <formula>1000%</formula>
    </cfRule>
    <cfRule type="cellIs" dxfId="316" priority="338" operator="between">
      <formula>65.01%</formula>
      <formula>85%</formula>
    </cfRule>
    <cfRule type="cellIs" dxfId="315" priority="339" operator="between">
      <formula>0.1%</formula>
      <formula>65%</formula>
    </cfRule>
  </conditionalFormatting>
  <conditionalFormatting sqref="Q303">
    <cfRule type="cellIs" dxfId="314" priority="334" stopIfTrue="1" operator="between">
      <formula>85.01%</formula>
      <formula>1000%</formula>
    </cfRule>
    <cfRule type="cellIs" dxfId="313" priority="335" operator="between">
      <formula>65.01%</formula>
      <formula>85%</formula>
    </cfRule>
    <cfRule type="cellIs" dxfId="312" priority="336" operator="between">
      <formula>0.1%</formula>
      <formula>65%</formula>
    </cfRule>
  </conditionalFormatting>
  <conditionalFormatting sqref="R303:S303">
    <cfRule type="cellIs" dxfId="311" priority="331" stopIfTrue="1" operator="between">
      <formula>85.01%</formula>
      <formula>1000%</formula>
    </cfRule>
    <cfRule type="cellIs" dxfId="310" priority="332" operator="between">
      <formula>65.01%</formula>
      <formula>85%</formula>
    </cfRule>
    <cfRule type="cellIs" dxfId="309" priority="333" operator="between">
      <formula>0.1%</formula>
      <formula>65%</formula>
    </cfRule>
  </conditionalFormatting>
  <conditionalFormatting sqref="Q306">
    <cfRule type="cellIs" dxfId="308" priority="328" stopIfTrue="1" operator="between">
      <formula>85.01%</formula>
      <formula>1000%</formula>
    </cfRule>
    <cfRule type="cellIs" dxfId="307" priority="329" operator="between">
      <formula>65.01%</formula>
      <formula>85%</formula>
    </cfRule>
    <cfRule type="cellIs" dxfId="306" priority="330" operator="between">
      <formula>0.1%</formula>
      <formula>65%</formula>
    </cfRule>
  </conditionalFormatting>
  <conditionalFormatting sqref="R306:S306">
    <cfRule type="cellIs" dxfId="305" priority="325" stopIfTrue="1" operator="between">
      <formula>85.01%</formula>
      <formula>1000%</formula>
    </cfRule>
    <cfRule type="cellIs" dxfId="304" priority="326" operator="between">
      <formula>65.01%</formula>
      <formula>85%</formula>
    </cfRule>
    <cfRule type="cellIs" dxfId="303" priority="327" operator="between">
      <formula>0.1%</formula>
      <formula>65%</formula>
    </cfRule>
  </conditionalFormatting>
  <conditionalFormatting sqref="Q309">
    <cfRule type="cellIs" dxfId="302" priority="322" stopIfTrue="1" operator="between">
      <formula>85.01%</formula>
      <formula>1000%</formula>
    </cfRule>
    <cfRule type="cellIs" dxfId="301" priority="323" operator="between">
      <formula>65.01%</formula>
      <formula>85%</formula>
    </cfRule>
    <cfRule type="cellIs" dxfId="300" priority="324" operator="between">
      <formula>0.1%</formula>
      <formula>65%</formula>
    </cfRule>
  </conditionalFormatting>
  <conditionalFormatting sqref="R309:S309">
    <cfRule type="cellIs" dxfId="299" priority="319" stopIfTrue="1" operator="between">
      <formula>85.01%</formula>
      <formula>1000%</formula>
    </cfRule>
    <cfRule type="cellIs" dxfId="298" priority="320" operator="between">
      <formula>65.01%</formula>
      <formula>85%</formula>
    </cfRule>
    <cfRule type="cellIs" dxfId="297" priority="321" operator="between">
      <formula>0.1%</formula>
      <formula>65%</formula>
    </cfRule>
  </conditionalFormatting>
  <conditionalFormatting sqref="Q312">
    <cfRule type="cellIs" dxfId="296" priority="316" stopIfTrue="1" operator="between">
      <formula>85.01%</formula>
      <formula>1000%</formula>
    </cfRule>
    <cfRule type="cellIs" dxfId="295" priority="317" operator="between">
      <formula>65.01%</formula>
      <formula>85%</formula>
    </cfRule>
    <cfRule type="cellIs" dxfId="294" priority="318" operator="between">
      <formula>0.1%</formula>
      <formula>65%</formula>
    </cfRule>
  </conditionalFormatting>
  <conditionalFormatting sqref="R312:S312">
    <cfRule type="cellIs" dxfId="293" priority="313" stopIfTrue="1" operator="between">
      <formula>85.01%</formula>
      <formula>1000%</formula>
    </cfRule>
    <cfRule type="cellIs" dxfId="292" priority="314" operator="between">
      <formula>65.01%</formula>
      <formula>85%</formula>
    </cfRule>
    <cfRule type="cellIs" dxfId="291" priority="315" operator="between">
      <formula>0.1%</formula>
      <formula>65%</formula>
    </cfRule>
  </conditionalFormatting>
  <conditionalFormatting sqref="S444">
    <cfRule type="cellIs" dxfId="290" priority="310" stopIfTrue="1" operator="between">
      <formula>85.01%</formula>
      <formula>1000%</formula>
    </cfRule>
    <cfRule type="cellIs" dxfId="289" priority="311" operator="between">
      <formula>65.01%</formula>
      <formula>85%</formula>
    </cfRule>
    <cfRule type="cellIs" dxfId="288" priority="312" operator="between">
      <formula>0.1%</formula>
      <formula>65%</formula>
    </cfRule>
  </conditionalFormatting>
  <conditionalFormatting sqref="S447">
    <cfRule type="cellIs" dxfId="287" priority="307" stopIfTrue="1" operator="between">
      <formula>85.01%</formula>
      <formula>1000%</formula>
    </cfRule>
    <cfRule type="cellIs" dxfId="286" priority="308" operator="between">
      <formula>65.01%</formula>
      <formula>85%</formula>
    </cfRule>
    <cfRule type="cellIs" dxfId="285" priority="309" operator="between">
      <formula>0.1%</formula>
      <formula>65%</formula>
    </cfRule>
  </conditionalFormatting>
  <conditionalFormatting sqref="S450">
    <cfRule type="cellIs" dxfId="284" priority="304" stopIfTrue="1" operator="between">
      <formula>85.01%</formula>
      <formula>1000%</formula>
    </cfRule>
    <cfRule type="cellIs" dxfId="283" priority="305" operator="between">
      <formula>65.01%</formula>
      <formula>85%</formula>
    </cfRule>
    <cfRule type="cellIs" dxfId="282" priority="306" operator="between">
      <formula>0.1%</formula>
      <formula>65%</formula>
    </cfRule>
  </conditionalFormatting>
  <conditionalFormatting sqref="S453">
    <cfRule type="cellIs" dxfId="281" priority="301" stopIfTrue="1" operator="between">
      <formula>85.01%</formula>
      <formula>1000%</formula>
    </cfRule>
    <cfRule type="cellIs" dxfId="280" priority="302" operator="between">
      <formula>65.01%</formula>
      <formula>85%</formula>
    </cfRule>
    <cfRule type="cellIs" dxfId="279" priority="303" operator="between">
      <formula>0.1%</formula>
      <formula>65%</formula>
    </cfRule>
  </conditionalFormatting>
  <conditionalFormatting sqref="S456">
    <cfRule type="cellIs" dxfId="278" priority="298" stopIfTrue="1" operator="between">
      <formula>85.01%</formula>
      <formula>1000%</formula>
    </cfRule>
    <cfRule type="cellIs" dxfId="277" priority="299" operator="between">
      <formula>65.01%</formula>
      <formula>85%</formula>
    </cfRule>
    <cfRule type="cellIs" dxfId="276" priority="300" operator="between">
      <formula>0.1%</formula>
      <formula>65%</formula>
    </cfRule>
  </conditionalFormatting>
  <conditionalFormatting sqref="S459">
    <cfRule type="cellIs" dxfId="275" priority="295" stopIfTrue="1" operator="between">
      <formula>85.01%</formula>
      <formula>1000%</formula>
    </cfRule>
    <cfRule type="cellIs" dxfId="274" priority="296" operator="between">
      <formula>65.01%</formula>
      <formula>85%</formula>
    </cfRule>
    <cfRule type="cellIs" dxfId="273" priority="297" operator="between">
      <formula>0.1%</formula>
      <formula>65%</formula>
    </cfRule>
  </conditionalFormatting>
  <conditionalFormatting sqref="S462">
    <cfRule type="cellIs" dxfId="272" priority="292" stopIfTrue="1" operator="between">
      <formula>85.01%</formula>
      <formula>1000%</formula>
    </cfRule>
    <cfRule type="cellIs" dxfId="271" priority="293" operator="between">
      <formula>65.01%</formula>
      <formula>85%</formula>
    </cfRule>
    <cfRule type="cellIs" dxfId="270" priority="294" operator="between">
      <formula>0.1%</formula>
      <formula>65%</formula>
    </cfRule>
  </conditionalFormatting>
  <conditionalFormatting sqref="S465">
    <cfRule type="cellIs" dxfId="269" priority="289" stopIfTrue="1" operator="between">
      <formula>85.01%</formula>
      <formula>1000%</formula>
    </cfRule>
    <cfRule type="cellIs" dxfId="268" priority="290" operator="between">
      <formula>65.01%</formula>
      <formula>85%</formula>
    </cfRule>
    <cfRule type="cellIs" dxfId="267" priority="291" operator="between">
      <formula>0.1%</formula>
      <formula>65%</formula>
    </cfRule>
  </conditionalFormatting>
  <conditionalFormatting sqref="S534">
    <cfRule type="cellIs" dxfId="266" priority="286" stopIfTrue="1" operator="between">
      <formula>85.01%</formula>
      <formula>1000%</formula>
    </cfRule>
    <cfRule type="cellIs" dxfId="265" priority="287" operator="between">
      <formula>65.01%</formula>
      <formula>85%</formula>
    </cfRule>
    <cfRule type="cellIs" dxfId="264" priority="288" operator="between">
      <formula>0.1%</formula>
      <formula>65%</formula>
    </cfRule>
  </conditionalFormatting>
  <conditionalFormatting sqref="S582">
    <cfRule type="cellIs" dxfId="263" priority="262" stopIfTrue="1" operator="between">
      <formula>85.01%</formula>
      <formula>1000%</formula>
    </cfRule>
    <cfRule type="cellIs" dxfId="262" priority="263" operator="between">
      <formula>65.01%</formula>
      <formula>85%</formula>
    </cfRule>
    <cfRule type="cellIs" dxfId="261" priority="264" operator="between">
      <formula>0.1%</formula>
      <formula>65%</formula>
    </cfRule>
  </conditionalFormatting>
  <conditionalFormatting sqref="Q582">
    <cfRule type="cellIs" dxfId="260" priority="268" stopIfTrue="1" operator="between">
      <formula>85.01%</formula>
      <formula>1000%</formula>
    </cfRule>
    <cfRule type="cellIs" dxfId="259" priority="269" operator="between">
      <formula>65.01%</formula>
      <formula>85%</formula>
    </cfRule>
    <cfRule type="cellIs" dxfId="258" priority="270" operator="between">
      <formula>0.1%</formula>
      <formula>65%</formula>
    </cfRule>
  </conditionalFormatting>
  <conditionalFormatting sqref="S693">
    <cfRule type="cellIs" dxfId="257" priority="274" stopIfTrue="1" operator="between">
      <formula>85.01%</formula>
      <formula>1000%</formula>
    </cfRule>
    <cfRule type="cellIs" dxfId="256" priority="275" operator="between">
      <formula>65.01%</formula>
      <formula>85%</formula>
    </cfRule>
    <cfRule type="cellIs" dxfId="255" priority="276" operator="between">
      <formula>0.1%</formula>
      <formula>65%</formula>
    </cfRule>
  </conditionalFormatting>
  <conditionalFormatting sqref="S537">
    <cfRule type="cellIs" dxfId="254" priority="271" stopIfTrue="1" operator="between">
      <formula>85.01%</formula>
      <formula>1000%</formula>
    </cfRule>
    <cfRule type="cellIs" dxfId="253" priority="272" operator="between">
      <formula>65.01%</formula>
      <formula>85%</formula>
    </cfRule>
    <cfRule type="cellIs" dxfId="252" priority="273" operator="between">
      <formula>0.1%</formula>
      <formula>65%</formula>
    </cfRule>
  </conditionalFormatting>
  <conditionalFormatting sqref="R582">
    <cfRule type="cellIs" dxfId="251" priority="265" stopIfTrue="1" operator="between">
      <formula>85.01%</formula>
      <formula>1000%</formula>
    </cfRule>
    <cfRule type="cellIs" dxfId="250" priority="266" operator="between">
      <formula>65.01%</formula>
      <formula>85%</formula>
    </cfRule>
    <cfRule type="cellIs" dxfId="249" priority="267" operator="between">
      <formula>0.1%</formula>
      <formula>65%</formula>
    </cfRule>
  </conditionalFormatting>
  <conditionalFormatting sqref="Q621">
    <cfRule type="cellIs" dxfId="248" priority="259" stopIfTrue="1" operator="between">
      <formula>85.01%</formula>
      <formula>1000%</formula>
    </cfRule>
    <cfRule type="cellIs" dxfId="247" priority="260" operator="between">
      <formula>65.01%</formula>
      <formula>85%</formula>
    </cfRule>
    <cfRule type="cellIs" dxfId="246" priority="261" operator="between">
      <formula>0.1%</formula>
      <formula>65%</formula>
    </cfRule>
  </conditionalFormatting>
  <conditionalFormatting sqref="R621">
    <cfRule type="cellIs" dxfId="245" priority="256" stopIfTrue="1" operator="between">
      <formula>85.01%</formula>
      <formula>1000%</formula>
    </cfRule>
    <cfRule type="cellIs" dxfId="244" priority="257" operator="between">
      <formula>65.01%</formula>
      <formula>85%</formula>
    </cfRule>
    <cfRule type="cellIs" dxfId="243" priority="258" operator="between">
      <formula>0.1%</formula>
      <formula>65%</formula>
    </cfRule>
  </conditionalFormatting>
  <conditionalFormatting sqref="S621">
    <cfRule type="cellIs" dxfId="242" priority="253" stopIfTrue="1" operator="between">
      <formula>85.01%</formula>
      <formula>1000%</formula>
    </cfRule>
    <cfRule type="cellIs" dxfId="241" priority="254" operator="between">
      <formula>65.01%</formula>
      <formula>85%</formula>
    </cfRule>
    <cfRule type="cellIs" dxfId="240" priority="255" operator="between">
      <formula>0.1%</formula>
      <formula>65%</formula>
    </cfRule>
  </conditionalFormatting>
  <conditionalFormatting sqref="U849:AB849">
    <cfRule type="cellIs" dxfId="239" priority="250" stopIfTrue="1" operator="between">
      <formula>85.01%</formula>
      <formula>1000%</formula>
    </cfRule>
    <cfRule type="cellIs" dxfId="238" priority="251" operator="between">
      <formula>65.01%</formula>
      <formula>85%</formula>
    </cfRule>
    <cfRule type="cellIs" dxfId="237" priority="252" operator="between">
      <formula>0.1%</formula>
      <formula>65%</formula>
    </cfRule>
  </conditionalFormatting>
  <conditionalFormatting sqref="W846:AB846">
    <cfRule type="cellIs" dxfId="236" priority="247" stopIfTrue="1" operator="between">
      <formula>85.01%</formula>
      <formula>1000%</formula>
    </cfRule>
    <cfRule type="cellIs" dxfId="235" priority="248" operator="between">
      <formula>65.01%</formula>
      <formula>85%</formula>
    </cfRule>
    <cfRule type="cellIs" dxfId="234" priority="249" operator="between">
      <formula>0.1%</formula>
      <formula>65%</formula>
    </cfRule>
  </conditionalFormatting>
  <conditionalFormatting sqref="W843:AB843">
    <cfRule type="cellIs" dxfId="233" priority="244" stopIfTrue="1" operator="between">
      <formula>85.01%</formula>
      <formula>1000%</formula>
    </cfRule>
    <cfRule type="cellIs" dxfId="232" priority="245" operator="between">
      <formula>65.01%</formula>
      <formula>85%</formula>
    </cfRule>
    <cfRule type="cellIs" dxfId="231" priority="246" operator="between">
      <formula>0.1%</formula>
      <formula>65%</formula>
    </cfRule>
  </conditionalFormatting>
  <conditionalFormatting sqref="V840:AB840">
    <cfRule type="cellIs" dxfId="230" priority="241" stopIfTrue="1" operator="between">
      <formula>85.01%</formula>
      <formula>1000%</formula>
    </cfRule>
    <cfRule type="cellIs" dxfId="229" priority="242" operator="between">
      <formula>65.01%</formula>
      <formula>85%</formula>
    </cfRule>
    <cfRule type="cellIs" dxfId="228" priority="243" operator="between">
      <formula>0.1%</formula>
      <formula>65%</formula>
    </cfRule>
  </conditionalFormatting>
  <conditionalFormatting sqref="V813:AB813">
    <cfRule type="cellIs" dxfId="227" priority="238" stopIfTrue="1" operator="between">
      <formula>85.01%</formula>
      <formula>1000%</formula>
    </cfRule>
    <cfRule type="cellIs" dxfId="226" priority="239" operator="between">
      <formula>65.01%</formula>
      <formula>85%</formula>
    </cfRule>
    <cfRule type="cellIs" dxfId="225" priority="240" operator="between">
      <formula>0.1%</formula>
      <formula>65%</formula>
    </cfRule>
  </conditionalFormatting>
  <conditionalFormatting sqref="T795:AA795">
    <cfRule type="cellIs" dxfId="224" priority="235" stopIfTrue="1" operator="between">
      <formula>85.01%</formula>
      <formula>1000%</formula>
    </cfRule>
    <cfRule type="cellIs" dxfId="223" priority="236" operator="between">
      <formula>65.01%</formula>
      <formula>85%</formula>
    </cfRule>
    <cfRule type="cellIs" dxfId="222" priority="237" operator="between">
      <formula>0.1%</formula>
      <formula>65%</formula>
    </cfRule>
  </conditionalFormatting>
  <conditionalFormatting sqref="U789:AA789">
    <cfRule type="cellIs" dxfId="221" priority="232" stopIfTrue="1" operator="between">
      <formula>85.01%</formula>
      <formula>1000%</formula>
    </cfRule>
    <cfRule type="cellIs" dxfId="220" priority="233" operator="between">
      <formula>65.01%</formula>
      <formula>85%</formula>
    </cfRule>
    <cfRule type="cellIs" dxfId="219" priority="234" operator="between">
      <formula>0.1%</formula>
      <formula>65%</formula>
    </cfRule>
  </conditionalFormatting>
  <conditionalFormatting sqref="T753">
    <cfRule type="cellIs" dxfId="218" priority="229" stopIfTrue="1" operator="between">
      <formula>85.01%</formula>
      <formula>1000%</formula>
    </cfRule>
    <cfRule type="cellIs" dxfId="217" priority="230" operator="between">
      <formula>65.01%</formula>
      <formula>85%</formula>
    </cfRule>
    <cfRule type="cellIs" dxfId="216" priority="231" operator="between">
      <formula>0.1%</formula>
      <formula>65%</formula>
    </cfRule>
  </conditionalFormatting>
  <conditionalFormatting sqref="U753">
    <cfRule type="cellIs" dxfId="215" priority="226" stopIfTrue="1" operator="between">
      <formula>85.01%</formula>
      <formula>1000%</formula>
    </cfRule>
    <cfRule type="cellIs" dxfId="214" priority="227" operator="between">
      <formula>65.01%</formula>
      <formula>85%</formula>
    </cfRule>
    <cfRule type="cellIs" dxfId="213" priority="228" operator="between">
      <formula>0.1%</formula>
      <formula>65%</formula>
    </cfRule>
  </conditionalFormatting>
  <conditionalFormatting sqref="V753:AB753">
    <cfRule type="cellIs" dxfId="212" priority="223" stopIfTrue="1" operator="between">
      <formula>85.01%</formula>
      <formula>1000%</formula>
    </cfRule>
    <cfRule type="cellIs" dxfId="211" priority="224" operator="between">
      <formula>65.01%</formula>
      <formula>85%</formula>
    </cfRule>
    <cfRule type="cellIs" dxfId="210" priority="225" operator="between">
      <formula>0.1%</formula>
      <formula>65%</formula>
    </cfRule>
  </conditionalFormatting>
  <conditionalFormatting sqref="T219:AB219">
    <cfRule type="cellIs" dxfId="209" priority="220" stopIfTrue="1" operator="between">
      <formula>85.01%</formula>
      <formula>1000%</formula>
    </cfRule>
    <cfRule type="cellIs" dxfId="208" priority="221" operator="between">
      <formula>65.01%</formula>
      <formula>85%</formula>
    </cfRule>
    <cfRule type="cellIs" dxfId="207" priority="222" operator="between">
      <formula>0.1%</formula>
      <formula>65%</formula>
    </cfRule>
  </conditionalFormatting>
  <conditionalFormatting sqref="T222:AB222">
    <cfRule type="cellIs" dxfId="206" priority="217" stopIfTrue="1" operator="between">
      <formula>85.01%</formula>
      <formula>1000%</formula>
    </cfRule>
    <cfRule type="cellIs" dxfId="205" priority="218" operator="between">
      <formula>65.01%</formula>
      <formula>85%</formula>
    </cfRule>
    <cfRule type="cellIs" dxfId="204" priority="219" operator="between">
      <formula>0.1%</formula>
      <formula>65%</formula>
    </cfRule>
  </conditionalFormatting>
  <conditionalFormatting sqref="U540:AB540">
    <cfRule type="cellIs" dxfId="203" priority="214" stopIfTrue="1" operator="between">
      <formula>85.01%</formula>
      <formula>1000%</formula>
    </cfRule>
    <cfRule type="cellIs" dxfId="202" priority="215" operator="between">
      <formula>65.01%</formula>
      <formula>85%</formula>
    </cfRule>
    <cfRule type="cellIs" dxfId="201" priority="216" operator="between">
      <formula>0.1%</formula>
      <formula>65%</formula>
    </cfRule>
  </conditionalFormatting>
  <conditionalFormatting sqref="X561:AB561">
    <cfRule type="cellIs" dxfId="200" priority="211" stopIfTrue="1" operator="between">
      <formula>85.01%</formula>
      <formula>1000%</formula>
    </cfRule>
    <cfRule type="cellIs" dxfId="199" priority="212" operator="between">
      <formula>65.01%</formula>
      <formula>85%</formula>
    </cfRule>
    <cfRule type="cellIs" dxfId="198" priority="213" operator="between">
      <formula>0.1%</formula>
      <formula>65%</formula>
    </cfRule>
  </conditionalFormatting>
  <conditionalFormatting sqref="T564">
    <cfRule type="cellIs" dxfId="197" priority="208" stopIfTrue="1" operator="between">
      <formula>85.01%</formula>
      <formula>1000%</formula>
    </cfRule>
    <cfRule type="cellIs" dxfId="196" priority="209" operator="between">
      <formula>65.01%</formula>
      <formula>85%</formula>
    </cfRule>
    <cfRule type="cellIs" dxfId="195" priority="210" operator="between">
      <formula>0.1%</formula>
      <formula>65%</formula>
    </cfRule>
  </conditionalFormatting>
  <conditionalFormatting sqref="U564:AB564">
    <cfRule type="cellIs" dxfId="194" priority="205" stopIfTrue="1" operator="between">
      <formula>85.01%</formula>
      <formula>1000%</formula>
    </cfRule>
    <cfRule type="cellIs" dxfId="193" priority="206" operator="between">
      <formula>65.01%</formula>
      <formula>85%</formula>
    </cfRule>
    <cfRule type="cellIs" dxfId="192" priority="207" operator="between">
      <formula>0.1%</formula>
      <formula>65%</formula>
    </cfRule>
  </conditionalFormatting>
  <conditionalFormatting sqref="T606:AB606">
    <cfRule type="cellIs" dxfId="191" priority="202" stopIfTrue="1" operator="between">
      <formula>85.01%</formula>
      <formula>1000%</formula>
    </cfRule>
    <cfRule type="cellIs" dxfId="190" priority="203" operator="between">
      <formula>65.01%</formula>
      <formula>85%</formula>
    </cfRule>
    <cfRule type="cellIs" dxfId="189" priority="204" operator="between">
      <formula>0.1%</formula>
      <formula>65%</formula>
    </cfRule>
  </conditionalFormatting>
  <conditionalFormatting sqref="T711:AB711">
    <cfRule type="cellIs" dxfId="188" priority="199" stopIfTrue="1" operator="between">
      <formula>85.01%</formula>
      <formula>1000%</formula>
    </cfRule>
    <cfRule type="cellIs" dxfId="187" priority="200" operator="between">
      <formula>65.01%</formula>
      <formula>85%</formula>
    </cfRule>
    <cfRule type="cellIs" dxfId="186" priority="201" operator="between">
      <formula>0.1%</formula>
      <formula>65%</formula>
    </cfRule>
  </conditionalFormatting>
  <conditionalFormatting sqref="T714:AB714">
    <cfRule type="cellIs" dxfId="185" priority="196" stopIfTrue="1" operator="between">
      <formula>85.01%</formula>
      <formula>1000%</formula>
    </cfRule>
    <cfRule type="cellIs" dxfId="184" priority="197" operator="between">
      <formula>65.01%</formula>
      <formula>85%</formula>
    </cfRule>
    <cfRule type="cellIs" dxfId="183" priority="198" operator="between">
      <formula>0.1%</formula>
      <formula>65%</formula>
    </cfRule>
  </conditionalFormatting>
  <conditionalFormatting sqref="U750:AA750">
    <cfRule type="cellIs" dxfId="182" priority="193" stopIfTrue="1" operator="between">
      <formula>85.01%</formula>
      <formula>1000%</formula>
    </cfRule>
    <cfRule type="cellIs" dxfId="181" priority="194" operator="between">
      <formula>65.01%</formula>
      <formula>85%</formula>
    </cfRule>
    <cfRule type="cellIs" dxfId="180" priority="195" operator="between">
      <formula>0.1%</formula>
      <formula>65%</formula>
    </cfRule>
  </conditionalFormatting>
  <conditionalFormatting sqref="S663">
    <cfRule type="cellIs" dxfId="179" priority="190" stopIfTrue="1" operator="between">
      <formula>85.01%</formula>
      <formula>1000%</formula>
    </cfRule>
    <cfRule type="cellIs" dxfId="178" priority="191" operator="between">
      <formula>65.01%</formula>
      <formula>85%</formula>
    </cfRule>
    <cfRule type="cellIs" dxfId="177" priority="192" operator="between">
      <formula>0.1%</formula>
      <formula>65%</formula>
    </cfRule>
  </conditionalFormatting>
  <conditionalFormatting sqref="S639">
    <cfRule type="cellIs" dxfId="176" priority="187" stopIfTrue="1" operator="between">
      <formula>85.01%</formula>
      <formula>1000%</formula>
    </cfRule>
    <cfRule type="cellIs" dxfId="175" priority="188" operator="between">
      <formula>65.01%</formula>
      <formula>85%</formula>
    </cfRule>
    <cfRule type="cellIs" dxfId="174" priority="189" operator="between">
      <formula>0.1%</formula>
      <formula>65%</formula>
    </cfRule>
  </conditionalFormatting>
  <conditionalFormatting sqref="S738">
    <cfRule type="cellIs" dxfId="173" priority="184" stopIfTrue="1" operator="between">
      <formula>85.01%</formula>
      <formula>1000%</formula>
    </cfRule>
    <cfRule type="cellIs" dxfId="172" priority="185" operator="between">
      <formula>65.01%</formula>
      <formula>85%</formula>
    </cfRule>
    <cfRule type="cellIs" dxfId="171" priority="186" operator="between">
      <formula>0.1%</formula>
      <formula>65%</formula>
    </cfRule>
  </conditionalFormatting>
  <conditionalFormatting sqref="S804">
    <cfRule type="cellIs" dxfId="170" priority="181" stopIfTrue="1" operator="between">
      <formula>85.01%</formula>
      <formula>1000%</formula>
    </cfRule>
    <cfRule type="cellIs" dxfId="169" priority="182" operator="between">
      <formula>65.01%</formula>
      <formula>85%</formula>
    </cfRule>
    <cfRule type="cellIs" dxfId="168" priority="183" operator="between">
      <formula>0.1%</formula>
      <formula>65%</formula>
    </cfRule>
  </conditionalFormatting>
  <conditionalFormatting sqref="R66">
    <cfRule type="cellIs" dxfId="167" priority="178" stopIfTrue="1" operator="between">
      <formula>85.01%</formula>
      <formula>1000%</formula>
    </cfRule>
    <cfRule type="cellIs" dxfId="166" priority="179" operator="between">
      <formula>65.01%</formula>
      <formula>85%</formula>
    </cfRule>
    <cfRule type="cellIs" dxfId="165" priority="180" operator="between">
      <formula>0.1%</formula>
      <formula>65%</formula>
    </cfRule>
  </conditionalFormatting>
  <conditionalFormatting sqref="Q771">
    <cfRule type="cellIs" dxfId="164" priority="172" stopIfTrue="1" operator="between">
      <formula>85.01%</formula>
      <formula>1000%</formula>
    </cfRule>
    <cfRule type="cellIs" dxfId="163" priority="173" operator="between">
      <formula>65.01%</formula>
      <formula>85%</formula>
    </cfRule>
    <cfRule type="cellIs" dxfId="162" priority="174" operator="between">
      <formula>0.1%</formula>
      <formula>65%</formula>
    </cfRule>
  </conditionalFormatting>
  <conditionalFormatting sqref="R771:S771">
    <cfRule type="cellIs" dxfId="161" priority="169" stopIfTrue="1" operator="between">
      <formula>85.01%</formula>
      <formula>1000%</formula>
    </cfRule>
    <cfRule type="cellIs" dxfId="160" priority="170" operator="between">
      <formula>65.01%</formula>
      <formula>85%</formula>
    </cfRule>
    <cfRule type="cellIs" dxfId="159" priority="171" operator="between">
      <formula>0.1%</formula>
      <formula>65%</formula>
    </cfRule>
  </conditionalFormatting>
  <conditionalFormatting sqref="Q774">
    <cfRule type="cellIs" dxfId="158" priority="166" stopIfTrue="1" operator="between">
      <formula>85.01%</formula>
      <formula>1000%</formula>
    </cfRule>
    <cfRule type="cellIs" dxfId="157" priority="167" operator="between">
      <formula>65.01%</formula>
      <formula>85%</formula>
    </cfRule>
    <cfRule type="cellIs" dxfId="156" priority="168" operator="between">
      <formula>0.1%</formula>
      <formula>65%</formula>
    </cfRule>
  </conditionalFormatting>
  <conditionalFormatting sqref="R774:S774">
    <cfRule type="cellIs" dxfId="155" priority="163" stopIfTrue="1" operator="between">
      <formula>85.01%</formula>
      <formula>1000%</formula>
    </cfRule>
    <cfRule type="cellIs" dxfId="154" priority="164" operator="between">
      <formula>65.01%</formula>
      <formula>85%</formula>
    </cfRule>
    <cfRule type="cellIs" dxfId="153" priority="165" operator="between">
      <formula>0.1%</formula>
      <formula>65%</formula>
    </cfRule>
  </conditionalFormatting>
  <conditionalFormatting sqref="S45">
    <cfRule type="cellIs" dxfId="152" priority="160" stopIfTrue="1" operator="between">
      <formula>85.01%</formula>
      <formula>1000%</formula>
    </cfRule>
    <cfRule type="cellIs" dxfId="151" priority="161" operator="between">
      <formula>65.01%</formula>
      <formula>85%</formula>
    </cfRule>
    <cfRule type="cellIs" dxfId="150" priority="162" operator="between">
      <formula>0.1%</formula>
      <formula>65%</formula>
    </cfRule>
  </conditionalFormatting>
  <conditionalFormatting sqref="S117">
    <cfRule type="cellIs" dxfId="149" priority="157" stopIfTrue="1" operator="between">
      <formula>85.01%</formula>
      <formula>1000%</formula>
    </cfRule>
    <cfRule type="cellIs" dxfId="148" priority="158" operator="between">
      <formula>65.01%</formula>
      <formula>85%</formula>
    </cfRule>
    <cfRule type="cellIs" dxfId="147" priority="159" operator="between">
      <formula>0.1%</formula>
      <formula>65%</formula>
    </cfRule>
  </conditionalFormatting>
  <conditionalFormatting sqref="S234">
    <cfRule type="cellIs" dxfId="146" priority="154" stopIfTrue="1" operator="between">
      <formula>85.01%</formula>
      <formula>1000%</formula>
    </cfRule>
    <cfRule type="cellIs" dxfId="145" priority="155" operator="between">
      <formula>65.01%</formula>
      <formula>85%</formula>
    </cfRule>
    <cfRule type="cellIs" dxfId="144" priority="156" operator="between">
      <formula>0.1%</formula>
      <formula>65%</formula>
    </cfRule>
  </conditionalFormatting>
  <conditionalFormatting sqref="S522">
    <cfRule type="cellIs" dxfId="143" priority="151" stopIfTrue="1" operator="between">
      <formula>85.01%</formula>
      <formula>1000%</formula>
    </cfRule>
    <cfRule type="cellIs" dxfId="142" priority="152" operator="between">
      <formula>65.01%</formula>
      <formula>85%</formula>
    </cfRule>
    <cfRule type="cellIs" dxfId="141" priority="153" operator="between">
      <formula>0.1%</formula>
      <formula>65%</formula>
    </cfRule>
  </conditionalFormatting>
  <conditionalFormatting sqref="S525">
    <cfRule type="cellIs" dxfId="140" priority="148" stopIfTrue="1" operator="between">
      <formula>85.01%</formula>
      <formula>1000%</formula>
    </cfRule>
    <cfRule type="cellIs" dxfId="139" priority="149" operator="between">
      <formula>65.01%</formula>
      <formula>85%</formula>
    </cfRule>
    <cfRule type="cellIs" dxfId="138" priority="150" operator="between">
      <formula>0.1%</formula>
      <formula>65%</formula>
    </cfRule>
  </conditionalFormatting>
  <conditionalFormatting sqref="S531">
    <cfRule type="cellIs" dxfId="137" priority="145" stopIfTrue="1" operator="between">
      <formula>85.01%</formula>
      <formula>1000%</formula>
    </cfRule>
    <cfRule type="cellIs" dxfId="136" priority="146" operator="between">
      <formula>65.01%</formula>
      <formula>85%</formula>
    </cfRule>
    <cfRule type="cellIs" dxfId="135" priority="147" operator="between">
      <formula>0.1%</formula>
      <formula>65%</formula>
    </cfRule>
  </conditionalFormatting>
  <conditionalFormatting sqref="S579">
    <cfRule type="cellIs" dxfId="134" priority="142" stopIfTrue="1" operator="between">
      <formula>85.01%</formula>
      <formula>1000%</formula>
    </cfRule>
    <cfRule type="cellIs" dxfId="133" priority="143" operator="between">
      <formula>65.01%</formula>
      <formula>85%</formula>
    </cfRule>
    <cfRule type="cellIs" dxfId="132" priority="144" operator="between">
      <formula>0.1%</formula>
      <formula>65%</formula>
    </cfRule>
  </conditionalFormatting>
  <conditionalFormatting sqref="S618">
    <cfRule type="cellIs" dxfId="131" priority="139" stopIfTrue="1" operator="between">
      <formula>85.01%</formula>
      <formula>1000%</formula>
    </cfRule>
    <cfRule type="cellIs" dxfId="130" priority="140" operator="between">
      <formula>65.01%</formula>
      <formula>85%</formula>
    </cfRule>
    <cfRule type="cellIs" dxfId="129" priority="141" operator="between">
      <formula>0.1%</formula>
      <formula>65%</formula>
    </cfRule>
  </conditionalFormatting>
  <conditionalFormatting sqref="S654">
    <cfRule type="cellIs" dxfId="128" priority="136" stopIfTrue="1" operator="between">
      <formula>85.01%</formula>
      <formula>1000%</formula>
    </cfRule>
    <cfRule type="cellIs" dxfId="127" priority="137" operator="between">
      <formula>65.01%</formula>
      <formula>85%</formula>
    </cfRule>
    <cfRule type="cellIs" dxfId="126" priority="138" operator="between">
      <formula>0.1%</formula>
      <formula>65%</formula>
    </cfRule>
  </conditionalFormatting>
  <conditionalFormatting sqref="S690">
    <cfRule type="cellIs" dxfId="125" priority="133" stopIfTrue="1" operator="between">
      <formula>85.01%</formula>
      <formula>1000%</formula>
    </cfRule>
    <cfRule type="cellIs" dxfId="124" priority="134" operator="between">
      <formula>65.01%</formula>
      <formula>85%</formula>
    </cfRule>
    <cfRule type="cellIs" dxfId="123" priority="135" operator="between">
      <formula>0.1%</formula>
      <formula>65%</formula>
    </cfRule>
  </conditionalFormatting>
  <conditionalFormatting sqref="Q726">
    <cfRule type="cellIs" dxfId="122" priority="130" stopIfTrue="1" operator="between">
      <formula>85.01%</formula>
      <formula>1000%</formula>
    </cfRule>
    <cfRule type="cellIs" dxfId="121" priority="131" operator="between">
      <formula>65.01%</formula>
      <formula>85%</formula>
    </cfRule>
    <cfRule type="cellIs" dxfId="120" priority="132" operator="between">
      <formula>0.1%</formula>
      <formula>65%</formula>
    </cfRule>
  </conditionalFormatting>
  <conditionalFormatting sqref="R726">
    <cfRule type="cellIs" dxfId="119" priority="127" stopIfTrue="1" operator="between">
      <formula>85.01%</formula>
      <formula>1000%</formula>
    </cfRule>
    <cfRule type="cellIs" dxfId="118" priority="128" operator="between">
      <formula>65.01%</formula>
      <formula>85%</formula>
    </cfRule>
    <cfRule type="cellIs" dxfId="117" priority="129" operator="between">
      <formula>0.1%</formula>
      <formula>65%</formula>
    </cfRule>
  </conditionalFormatting>
  <conditionalFormatting sqref="S726">
    <cfRule type="cellIs" dxfId="116" priority="124" stopIfTrue="1" operator="between">
      <formula>85.01%</formula>
      <formula>1000%</formula>
    </cfRule>
    <cfRule type="cellIs" dxfId="115" priority="125" operator="between">
      <formula>65.01%</formula>
      <formula>85%</formula>
    </cfRule>
    <cfRule type="cellIs" dxfId="114" priority="126" operator="between">
      <formula>0.1%</formula>
      <formula>65%</formula>
    </cfRule>
  </conditionalFormatting>
  <conditionalFormatting sqref="S756">
    <cfRule type="cellIs" dxfId="113" priority="121" stopIfTrue="1" operator="between">
      <formula>85.01%</formula>
      <formula>1000%</formula>
    </cfRule>
    <cfRule type="cellIs" dxfId="112" priority="122" operator="between">
      <formula>65.01%</formula>
      <formula>85%</formula>
    </cfRule>
    <cfRule type="cellIs" dxfId="111" priority="123" operator="between">
      <formula>0.1%</formula>
      <formula>65%</formula>
    </cfRule>
  </conditionalFormatting>
  <conditionalFormatting sqref="S759">
    <cfRule type="cellIs" dxfId="110" priority="118" stopIfTrue="1" operator="between">
      <formula>85.01%</formula>
      <formula>1000%</formula>
    </cfRule>
    <cfRule type="cellIs" dxfId="109" priority="119" operator="between">
      <formula>65.01%</formula>
      <formula>85%</formula>
    </cfRule>
    <cfRule type="cellIs" dxfId="108" priority="120" operator="between">
      <formula>0.1%</formula>
      <formula>65%</formula>
    </cfRule>
  </conditionalFormatting>
  <conditionalFormatting sqref="S762">
    <cfRule type="cellIs" dxfId="107" priority="115" stopIfTrue="1" operator="between">
      <formula>85.01%</formula>
      <formula>1000%</formula>
    </cfRule>
    <cfRule type="cellIs" dxfId="106" priority="116" operator="between">
      <formula>65.01%</formula>
      <formula>85%</formula>
    </cfRule>
    <cfRule type="cellIs" dxfId="105" priority="117" operator="between">
      <formula>0.1%</formula>
      <formula>65%</formula>
    </cfRule>
  </conditionalFormatting>
  <conditionalFormatting sqref="Q24:R24">
    <cfRule type="cellIs" dxfId="104" priority="103" stopIfTrue="1" operator="between">
      <formula>85.01%</formula>
      <formula>1000%</formula>
    </cfRule>
    <cfRule type="cellIs" dxfId="103" priority="104" operator="between">
      <formula>65.01%</formula>
      <formula>85%</formula>
    </cfRule>
    <cfRule type="cellIs" dxfId="102" priority="105" operator="between">
      <formula>0.1%</formula>
      <formula>65%</formula>
    </cfRule>
  </conditionalFormatting>
  <conditionalFormatting sqref="Q48:S48">
    <cfRule type="cellIs" dxfId="101" priority="100" stopIfTrue="1" operator="between">
      <formula>85.01%</formula>
      <formula>1000%</formula>
    </cfRule>
    <cfRule type="cellIs" dxfId="100" priority="101" operator="between">
      <formula>65.01%</formula>
      <formula>85%</formula>
    </cfRule>
    <cfRule type="cellIs" dxfId="99" priority="102" operator="between">
      <formula>0.1%</formula>
      <formula>65%</formula>
    </cfRule>
  </conditionalFormatting>
  <conditionalFormatting sqref="Q51:S51">
    <cfRule type="cellIs" dxfId="98" priority="97" stopIfTrue="1" operator="between">
      <formula>85.01%</formula>
      <formula>1000%</formula>
    </cfRule>
    <cfRule type="cellIs" dxfId="97" priority="98" operator="between">
      <formula>65.01%</formula>
      <formula>85%</formula>
    </cfRule>
    <cfRule type="cellIs" dxfId="96" priority="99" operator="between">
      <formula>0.1%</formula>
      <formula>65%</formula>
    </cfRule>
  </conditionalFormatting>
  <conditionalFormatting sqref="Q837">
    <cfRule type="cellIs" dxfId="95" priority="94" stopIfTrue="1" operator="between">
      <formula>85.01%</formula>
      <formula>1000%</formula>
    </cfRule>
    <cfRule type="cellIs" dxfId="94" priority="95" operator="between">
      <formula>65.01%</formula>
      <formula>85%</formula>
    </cfRule>
    <cfRule type="cellIs" dxfId="93" priority="96" operator="between">
      <formula>0.1%</formula>
      <formula>65%</formula>
    </cfRule>
  </conditionalFormatting>
  <conditionalFormatting sqref="R837:AB837">
    <cfRule type="cellIs" dxfId="92" priority="91" stopIfTrue="1" operator="between">
      <formula>85.01%</formula>
      <formula>1000%</formula>
    </cfRule>
    <cfRule type="cellIs" dxfId="91" priority="92" operator="between">
      <formula>65.01%</formula>
      <formula>85%</formula>
    </cfRule>
    <cfRule type="cellIs" dxfId="90" priority="93" operator="between">
      <formula>0.1%</formula>
      <formula>65%</formula>
    </cfRule>
  </conditionalFormatting>
  <conditionalFormatting sqref="R318">
    <cfRule type="cellIs" dxfId="89" priority="85" stopIfTrue="1" operator="between">
      <formula>85.01%</formula>
      <formula>1000%</formula>
    </cfRule>
    <cfRule type="cellIs" dxfId="88" priority="86" operator="between">
      <formula>65.01%</formula>
      <formula>85%</formula>
    </cfRule>
    <cfRule type="cellIs" dxfId="87" priority="87" operator="between">
      <formula>0.1%</formula>
      <formula>65%</formula>
    </cfRule>
  </conditionalFormatting>
  <conditionalFormatting sqref="AC888 AC885 AC882 AC879 AC876 AC873 AC870 AC867 AC864 AC861 AC858 AC855 AC852 AC849 AC846 AC843 AC840 AC837 AC834 AC831 AC828 AC825 AC822 AC819 AC816 AC813 AC810 AC807 AC804 AC801 AC798 AC795 AC792 AC789 AC786 AC783 AC780 AC777 AC774 AC771 AC768 AC765 AC762 AC759 AC756 AC753 AC750 AC747 AC744 AC741 AC738 AC735 AC732 AC729 AC726 AC723 AC720 AC717 AC714 AC711 AC708 AC705 AC702 AC699 AC696 AC693 AC690 AC687 AC684 AC681 AC678 AC675 AC672 AC669 AC666 AC663 AC660 AC657 AC654 AC651 AC648 AC645 AC642 AC639 AC636 AC633 AC630 AC627 AC624 AC621 AC618 AC615 AC612 AC609 AC606 AC603 AC600 AC597 AC594 AC591 AC588 AC585 AC582 AC579 AC576 AC573 AC570 AC567 AC564 AC561 AC558 AC555 AC552 AC549 AC546 AC543 AC540 AC537 AC534 AC531 AC528 AC525 AC522 AC519 AC516 AC513 AC510 AC507 AC504 AC501 AC498 AC495 AC492 AC489 AC486 AC483 AC480 AC477 AC474 AC471 AC468 AC465 AC462 AC459 AC456 AC453 AC450 AC447 AC444 AC441 AC438 AC435 AC432 AC429 AC426 AC423 AC420 AC417 AC414 AC411 AC408 AC405 AC402 AC399 AC396 AC393 AC390 AC387 AC384 AC381 AC378 AC375 AC372 AC369 AC366 AC363 AC360 AC357 AC354 AC351 AC348 AC345 AC342 AC339 AC336 AC333 AC330 AC327 AC324 AC321 AC318 AC315 AC312 AC309 AC306 AC303 AC300 AC297 AC294 AC291 AC288 AC285 AC282 AC279 AC276 AC273 AC270 AC267 AC264 AC261 AC258 AC255 AC252 AC249 AC246 AC243 AC240 AC237 AC234 AC231 AC228 AC225 AC222 AC219 AC216 AC213 AC210 AC207 AC204 AC201 AC198 AC195 AC192 AC189 AC186 AC183 AC180 AC177 AC174 AC171 AC168 AC165 AC162 AC159 AC156 AC153 AC150 AC147 AC144 AC141 AC138 AC135 AC132 AC129 AC126 AC123 AC120 AC117 AC114 AC111 AC108 AC105 AC102 AC99 AC96 AC93 AC90 AC87 AC84 AC81 AC78 AC75 AC72 AC69 AC66 AC63 AC60 AC57 AC51:AC54 AC48 AC45 AC42 AC39 AC36 AC33 AC30 AC27 AC24 AC21 AC18 AC15">
    <cfRule type="cellIs" dxfId="86" priority="79" stopIfTrue="1" operator="between">
      <formula>85.01%</formula>
      <formula>1000%</formula>
    </cfRule>
    <cfRule type="cellIs" dxfId="85" priority="80" operator="between">
      <formula>65.01%</formula>
      <formula>85%</formula>
    </cfRule>
    <cfRule type="cellIs" dxfId="84" priority="81" operator="between">
      <formula>0.1%</formula>
      <formula>65%</formula>
    </cfRule>
  </conditionalFormatting>
  <conditionalFormatting sqref="Q747">
    <cfRule type="cellIs" dxfId="83" priority="76" stopIfTrue="1" operator="between">
      <formula>85.01%</formula>
      <formula>1000%</formula>
    </cfRule>
    <cfRule type="cellIs" dxfId="82" priority="77" operator="between">
      <formula>65.01%</formula>
      <formula>85%</formula>
    </cfRule>
    <cfRule type="cellIs" dxfId="81" priority="78" operator="between">
      <formula>0.1%</formula>
      <formula>65%</formula>
    </cfRule>
  </conditionalFormatting>
  <conditionalFormatting sqref="R747:S747">
    <cfRule type="cellIs" dxfId="80" priority="73" stopIfTrue="1" operator="between">
      <formula>85.01%</formula>
      <formula>1000%</formula>
    </cfRule>
    <cfRule type="cellIs" dxfId="79" priority="74" operator="between">
      <formula>65.01%</formula>
      <formula>85%</formula>
    </cfRule>
    <cfRule type="cellIs" dxfId="78" priority="75" operator="between">
      <formula>0.1%</formula>
      <formula>65%</formula>
    </cfRule>
  </conditionalFormatting>
  <conditionalFormatting sqref="Q672">
    <cfRule type="cellIs" dxfId="77" priority="70" stopIfTrue="1" operator="between">
      <formula>85.01%</formula>
      <formula>1000%</formula>
    </cfRule>
    <cfRule type="cellIs" dxfId="76" priority="71" operator="between">
      <formula>65.01%</formula>
      <formula>85%</formula>
    </cfRule>
    <cfRule type="cellIs" dxfId="75" priority="72" operator="between">
      <formula>0.1%</formula>
      <formula>65%</formula>
    </cfRule>
  </conditionalFormatting>
  <conditionalFormatting sqref="R672">
    <cfRule type="cellIs" dxfId="74" priority="67" stopIfTrue="1" operator="between">
      <formula>85.01%</formula>
      <formula>1000%</formula>
    </cfRule>
    <cfRule type="cellIs" dxfId="73" priority="68" operator="between">
      <formula>65.01%</formula>
      <formula>85%</formula>
    </cfRule>
    <cfRule type="cellIs" dxfId="72" priority="69" operator="between">
      <formula>0.1%</formula>
      <formula>65%</formula>
    </cfRule>
  </conditionalFormatting>
  <conditionalFormatting sqref="S672">
    <cfRule type="cellIs" dxfId="71" priority="64" stopIfTrue="1" operator="between">
      <formula>85.01%</formula>
      <formula>1000%</formula>
    </cfRule>
    <cfRule type="cellIs" dxfId="70" priority="65" operator="between">
      <formula>65.01%</formula>
      <formula>85%</formula>
    </cfRule>
    <cfRule type="cellIs" dxfId="69" priority="66" operator="between">
      <formula>0.1%</formula>
      <formula>65%</formula>
    </cfRule>
  </conditionalFormatting>
  <conditionalFormatting sqref="Q609">
    <cfRule type="cellIs" dxfId="68" priority="61" stopIfTrue="1" operator="between">
      <formula>85.01%</formula>
      <formula>1000%</formula>
    </cfRule>
    <cfRule type="cellIs" dxfId="67" priority="62" operator="between">
      <formula>65.01%</formula>
      <formula>85%</formula>
    </cfRule>
    <cfRule type="cellIs" dxfId="66" priority="63" operator="between">
      <formula>0.1%</formula>
      <formula>65%</formula>
    </cfRule>
  </conditionalFormatting>
  <conditionalFormatting sqref="R609:S609">
    <cfRule type="cellIs" dxfId="65" priority="58" stopIfTrue="1" operator="between">
      <formula>85.01%</formula>
      <formula>1000%</formula>
    </cfRule>
    <cfRule type="cellIs" dxfId="64" priority="59" operator="between">
      <formula>65.01%</formula>
      <formula>85%</formula>
    </cfRule>
    <cfRule type="cellIs" dxfId="63" priority="60" operator="between">
      <formula>0.1%</formula>
      <formula>65%</formula>
    </cfRule>
  </conditionalFormatting>
  <conditionalFormatting sqref="S597">
    <cfRule type="cellIs" dxfId="62" priority="55" stopIfTrue="1" operator="between">
      <formula>85.01%</formula>
      <formula>1000%</formula>
    </cfRule>
    <cfRule type="cellIs" dxfId="61" priority="56" operator="between">
      <formula>65.01%</formula>
      <formula>85%</formula>
    </cfRule>
    <cfRule type="cellIs" dxfId="60" priority="57" operator="between">
      <formula>0.1%</formula>
      <formula>65%</formula>
    </cfRule>
  </conditionalFormatting>
  <conditionalFormatting sqref="R597">
    <cfRule type="cellIs" dxfId="59" priority="49" stopIfTrue="1" operator="between">
      <formula>85.01%</formula>
      <formula>1000%</formula>
    </cfRule>
    <cfRule type="cellIs" dxfId="58" priority="50" operator="between">
      <formula>65.01%</formula>
      <formula>85%</formula>
    </cfRule>
    <cfRule type="cellIs" dxfId="57" priority="51" operator="between">
      <formula>0.1%</formula>
      <formula>65%</formula>
    </cfRule>
  </conditionalFormatting>
  <conditionalFormatting sqref="Q597">
    <cfRule type="cellIs" dxfId="56" priority="52" stopIfTrue="1" operator="between">
      <formula>85.01%</formula>
      <formula>1000%</formula>
    </cfRule>
    <cfRule type="cellIs" dxfId="55" priority="53" operator="between">
      <formula>65.01%</formula>
      <formula>85%</formula>
    </cfRule>
    <cfRule type="cellIs" dxfId="54" priority="54" operator="between">
      <formula>0.1%</formula>
      <formula>65%</formula>
    </cfRule>
  </conditionalFormatting>
  <conditionalFormatting sqref="Q573">
    <cfRule type="cellIs" dxfId="53" priority="46" stopIfTrue="1" operator="between">
      <formula>85.01%</formula>
      <formula>1000%</formula>
    </cfRule>
    <cfRule type="cellIs" dxfId="52" priority="47" operator="between">
      <formula>65.01%</formula>
      <formula>85%</formula>
    </cfRule>
    <cfRule type="cellIs" dxfId="51" priority="48" operator="between">
      <formula>0.1%</formula>
      <formula>65%</formula>
    </cfRule>
  </conditionalFormatting>
  <conditionalFormatting sqref="R573">
    <cfRule type="cellIs" dxfId="50" priority="43" stopIfTrue="1" operator="between">
      <formula>85.01%</formula>
      <formula>1000%</formula>
    </cfRule>
    <cfRule type="cellIs" dxfId="49" priority="44" operator="between">
      <formula>65.01%</formula>
      <formula>85%</formula>
    </cfRule>
    <cfRule type="cellIs" dxfId="48" priority="45" operator="between">
      <formula>0.1%</formula>
      <formula>65%</formula>
    </cfRule>
  </conditionalFormatting>
  <conditionalFormatting sqref="S573">
    <cfRule type="cellIs" dxfId="47" priority="40" stopIfTrue="1" operator="between">
      <formula>85.01%</formula>
      <formula>1000%</formula>
    </cfRule>
    <cfRule type="cellIs" dxfId="46" priority="41" operator="between">
      <formula>65.01%</formula>
      <formula>85%</formula>
    </cfRule>
    <cfRule type="cellIs" dxfId="45" priority="42" operator="between">
      <formula>0.1%</formula>
      <formula>65%</formula>
    </cfRule>
  </conditionalFormatting>
  <conditionalFormatting sqref="Q564">
    <cfRule type="cellIs" dxfId="44" priority="37" stopIfTrue="1" operator="between">
      <formula>85.01%</formula>
      <formula>1000%</formula>
    </cfRule>
    <cfRule type="cellIs" dxfId="43" priority="38" operator="between">
      <formula>65.01%</formula>
      <formula>85%</formula>
    </cfRule>
    <cfRule type="cellIs" dxfId="42" priority="39" operator="between">
      <formula>0.1%</formula>
      <formula>65%</formula>
    </cfRule>
  </conditionalFormatting>
  <conditionalFormatting sqref="R564">
    <cfRule type="cellIs" dxfId="41" priority="34" stopIfTrue="1" operator="between">
      <formula>85.01%</formula>
      <formula>1000%</formula>
    </cfRule>
    <cfRule type="cellIs" dxfId="40" priority="35" operator="between">
      <formula>65.01%</formula>
      <formula>85%</formula>
    </cfRule>
    <cfRule type="cellIs" dxfId="39" priority="36" operator="between">
      <formula>0.1%</formula>
      <formula>65%</formula>
    </cfRule>
  </conditionalFormatting>
  <conditionalFormatting sqref="S564">
    <cfRule type="cellIs" dxfId="38" priority="31" stopIfTrue="1" operator="between">
      <formula>85.01%</formula>
      <formula>1000%</formula>
    </cfRule>
    <cfRule type="cellIs" dxfId="37" priority="32" operator="between">
      <formula>65.01%</formula>
      <formula>85%</formula>
    </cfRule>
    <cfRule type="cellIs" dxfId="36" priority="33" operator="between">
      <formula>0.1%</formula>
      <formula>65%</formula>
    </cfRule>
  </conditionalFormatting>
  <conditionalFormatting sqref="Q543 Q540">
    <cfRule type="cellIs" dxfId="35" priority="28" stopIfTrue="1" operator="between">
      <formula>85.01%</formula>
      <formula>1000%</formula>
    </cfRule>
    <cfRule type="cellIs" dxfId="34" priority="29" operator="between">
      <formula>65.01%</formula>
      <formula>85%</formula>
    </cfRule>
    <cfRule type="cellIs" dxfId="33" priority="30" operator="between">
      <formula>0.1%</formula>
      <formula>65%</formula>
    </cfRule>
  </conditionalFormatting>
  <conditionalFormatting sqref="R543 R540">
    <cfRule type="cellIs" dxfId="32" priority="25" stopIfTrue="1" operator="between">
      <formula>85.01%</formula>
      <formula>1000%</formula>
    </cfRule>
    <cfRule type="cellIs" dxfId="31" priority="26" operator="between">
      <formula>65.01%</formula>
      <formula>85%</formula>
    </cfRule>
    <cfRule type="cellIs" dxfId="30" priority="27" operator="between">
      <formula>0.1%</formula>
      <formula>65%</formula>
    </cfRule>
  </conditionalFormatting>
  <conditionalFormatting sqref="S543 S540">
    <cfRule type="cellIs" dxfId="29" priority="22" stopIfTrue="1" operator="between">
      <formula>85.01%</formula>
      <formula>1000%</formula>
    </cfRule>
    <cfRule type="cellIs" dxfId="28" priority="23" operator="between">
      <formula>65.01%</formula>
      <formula>85%</formula>
    </cfRule>
    <cfRule type="cellIs" dxfId="27" priority="24" operator="between">
      <formula>0.1%</formula>
      <formula>65%</formula>
    </cfRule>
  </conditionalFormatting>
  <conditionalFormatting sqref="T297">
    <cfRule type="cellIs" dxfId="26" priority="19" stopIfTrue="1" operator="between">
      <formula>85.01%</formula>
      <formula>1000%</formula>
    </cfRule>
    <cfRule type="cellIs" dxfId="25" priority="20" operator="between">
      <formula>65.01%</formula>
      <formula>85%</formula>
    </cfRule>
    <cfRule type="cellIs" dxfId="24" priority="21" operator="between">
      <formula>0.1%</formula>
      <formula>65%</formula>
    </cfRule>
  </conditionalFormatting>
  <conditionalFormatting sqref="U297:AB297">
    <cfRule type="cellIs" dxfId="23" priority="16" stopIfTrue="1" operator="between">
      <formula>85.01%</formula>
      <formula>1000%</formula>
    </cfRule>
    <cfRule type="cellIs" dxfId="22" priority="17" operator="between">
      <formula>65.01%</formula>
      <formula>85%</formula>
    </cfRule>
    <cfRule type="cellIs" dxfId="21" priority="18" operator="between">
      <formula>0.1%</formula>
      <formula>65%</formula>
    </cfRule>
  </conditionalFormatting>
  <conditionalFormatting sqref="Q429:S429">
    <cfRule type="cellIs" dxfId="20" priority="13" stopIfTrue="1" operator="between">
      <formula>85.01%</formula>
      <formula>1000%</formula>
    </cfRule>
    <cfRule type="cellIs" dxfId="19" priority="14" operator="between">
      <formula>65.01%</formula>
      <formula>85%</formula>
    </cfRule>
    <cfRule type="cellIs" dxfId="18" priority="15" operator="between">
      <formula>0.1%</formula>
      <formula>65%</formula>
    </cfRule>
  </conditionalFormatting>
  <conditionalFormatting sqref="Q468">
    <cfRule type="cellIs" dxfId="17" priority="10" stopIfTrue="1" operator="between">
      <formula>85.01%</formula>
      <formula>1000%</formula>
    </cfRule>
    <cfRule type="cellIs" dxfId="16" priority="11" operator="between">
      <formula>65.01%</formula>
      <formula>85%</formula>
    </cfRule>
    <cfRule type="cellIs" dxfId="15" priority="12" operator="between">
      <formula>0.1%</formula>
      <formula>65%</formula>
    </cfRule>
  </conditionalFormatting>
  <conditionalFormatting sqref="R468:S468">
    <cfRule type="cellIs" dxfId="14" priority="7" stopIfTrue="1" operator="between">
      <formula>85.01%</formula>
      <formula>1000%</formula>
    </cfRule>
    <cfRule type="cellIs" dxfId="13" priority="8" operator="between">
      <formula>65.01%</formula>
      <formula>85%</formula>
    </cfRule>
    <cfRule type="cellIs" dxfId="12" priority="9" operator="between">
      <formula>0.1%</formula>
      <formula>65%</formula>
    </cfRule>
  </conditionalFormatting>
  <conditionalFormatting sqref="S54">
    <cfRule type="cellIs" dxfId="11" priority="4" stopIfTrue="1" operator="between">
      <formula>85.01%</formula>
      <formula>1000%</formula>
    </cfRule>
    <cfRule type="cellIs" dxfId="10" priority="5" operator="between">
      <formula>65.01%</formula>
      <formula>85%</formula>
    </cfRule>
    <cfRule type="cellIs" dxfId="9" priority="6" operator="between">
      <formula>0.1%</formula>
      <formula>65%</formula>
    </cfRule>
  </conditionalFormatting>
  <conditionalFormatting sqref="Q54:R54">
    <cfRule type="cellIs" dxfId="5" priority="1" stopIfTrue="1" operator="between">
      <formula>85.01%</formula>
      <formula>1000%</formula>
    </cfRule>
    <cfRule type="cellIs" dxfId="4" priority="2" operator="between">
      <formula>65.01%</formula>
      <formula>85%</formula>
    </cfRule>
    <cfRule type="cellIs" dxfId="3" priority="3" operator="between">
      <formula>0.1%</formula>
      <formula>65%</formula>
    </cfRule>
  </conditionalFormatting>
  <dataValidations count="53">
    <dataValidation allowBlank="1" showInputMessage="1" showErrorMessage="1" prompt="Circular Puntos de Atencion al Ciudadano en Aeropuertos (16) y Terminales de transporte (42). Se disponga de personal en cda punto para atención al ciudadano y personal calificado para atender personas en condiciones de discapacidad" sqref="WVT983561 WLX983561 WCB983561 VSF983561 VIJ983561 UYN983561 UOR983561 UEV983561 TUZ983561 TLD983561 TBH983561 SRL983561 SHP983561 RXT983561 RNX983561 REB983561 QUF983561 QKJ983561 QAN983561 PQR983561 PGV983561 OWZ983561 OND983561 ODH983561 NTL983561 NJP983561 MZT983561 MPX983561 MGB983561 LWF983561 LMJ983561 LCN983561 KSR983561 KIV983561 JYZ983561 JPD983561 JFH983561 IVL983561 ILP983561 IBT983561 HRX983561 HIB983561 GYF983561 GOJ983561 GEN983561 FUR983561 FKV983561 FAZ983561 ERD983561 EHH983561 DXL983561 DNP983561 DDT983561 CTX983561 CKB983561 CAF983561 BQJ983561 BGN983561 AWR983561 AMV983561 ACZ983561 TD983561 JH983561 Z983561 WVT918025 WLX918025 WCB918025 VSF918025 VIJ918025 UYN918025 UOR918025 UEV918025 TUZ918025 TLD918025 TBH918025 SRL918025 SHP918025 RXT918025 RNX918025 REB918025 QUF918025 QKJ918025 QAN918025 PQR918025 PGV918025 OWZ918025 OND918025 ODH918025 NTL918025 NJP918025 MZT918025 MPX918025 MGB918025 LWF918025 LMJ918025 LCN918025 KSR918025 KIV918025 JYZ918025 JPD918025 JFH918025 IVL918025 ILP918025 IBT918025 HRX918025 HIB918025 GYF918025 GOJ918025 GEN918025 FUR918025 FKV918025 FAZ918025 ERD918025 EHH918025 DXL918025 DNP918025 DDT918025 CTX918025 CKB918025 CAF918025 BQJ918025 BGN918025 AWR918025 AMV918025 ACZ918025 TD918025 JH918025 Z918025 WVT852489 WLX852489 WCB852489 VSF852489 VIJ852489 UYN852489 UOR852489 UEV852489 TUZ852489 TLD852489 TBH852489 SRL852489 SHP852489 RXT852489 RNX852489 REB852489 QUF852489 QKJ852489 QAN852489 PQR852489 PGV852489 OWZ852489 OND852489 ODH852489 NTL852489 NJP852489 MZT852489 MPX852489 MGB852489 LWF852489 LMJ852489 LCN852489 KSR852489 KIV852489 JYZ852489 JPD852489 JFH852489 IVL852489 ILP852489 IBT852489 HRX852489 HIB852489 GYF852489 GOJ852489 GEN852489 FUR852489 FKV852489 FAZ852489 ERD852489 EHH852489 DXL852489 DNP852489 DDT852489 CTX852489 CKB852489 CAF852489 BQJ852489 BGN852489 AWR852489 AMV852489 ACZ852489 TD852489 JH852489 Z852489 WVT786953 WLX786953 WCB786953 VSF786953 VIJ786953 UYN786953 UOR786953 UEV786953 TUZ786953 TLD786953 TBH786953 SRL786953 SHP786953 RXT786953 RNX786953 REB786953 QUF786953 QKJ786953 QAN786953 PQR786953 PGV786953 OWZ786953 OND786953 ODH786953 NTL786953 NJP786953 MZT786953 MPX786953 MGB786953 LWF786953 LMJ786953 LCN786953 KSR786953 KIV786953 JYZ786953 JPD786953 JFH786953 IVL786953 ILP786953 IBT786953 HRX786953 HIB786953 GYF786953 GOJ786953 GEN786953 FUR786953 FKV786953 FAZ786953 ERD786953 EHH786953 DXL786953 DNP786953 DDT786953 CTX786953 CKB786953 CAF786953 BQJ786953 BGN786953 AWR786953 AMV786953 ACZ786953 TD786953 JH786953 Z786953 WVT721417 WLX721417 WCB721417 VSF721417 VIJ721417 UYN721417 UOR721417 UEV721417 TUZ721417 TLD721417 TBH721417 SRL721417 SHP721417 RXT721417 RNX721417 REB721417 QUF721417 QKJ721417 QAN721417 PQR721417 PGV721417 OWZ721417 OND721417 ODH721417 NTL721417 NJP721417 MZT721417 MPX721417 MGB721417 LWF721417 LMJ721417 LCN721417 KSR721417 KIV721417 JYZ721417 JPD721417 JFH721417 IVL721417 ILP721417 IBT721417 HRX721417 HIB721417 GYF721417 GOJ721417 GEN721417 FUR721417 FKV721417 FAZ721417 ERD721417 EHH721417 DXL721417 DNP721417 DDT721417 CTX721417 CKB721417 CAF721417 BQJ721417 BGN721417 AWR721417 AMV721417 ACZ721417 TD721417 JH721417 Z721417 WVT655881 WLX655881 WCB655881 VSF655881 VIJ655881 UYN655881 UOR655881 UEV655881 TUZ655881 TLD655881 TBH655881 SRL655881 SHP655881 RXT655881 RNX655881 REB655881 QUF655881 QKJ655881 QAN655881 PQR655881 PGV655881 OWZ655881 OND655881 ODH655881 NTL655881 NJP655881 MZT655881 MPX655881 MGB655881 LWF655881 LMJ655881 LCN655881 KSR655881 KIV655881 JYZ655881 JPD655881 JFH655881 IVL655881 ILP655881 IBT655881 HRX655881 HIB655881 GYF655881 GOJ655881 GEN655881 FUR655881 FKV655881 FAZ655881 ERD655881 EHH655881 DXL655881 DNP655881 DDT655881 CTX655881 CKB655881 CAF655881 BQJ655881 BGN655881 AWR655881 AMV655881 ACZ655881 TD655881 JH655881 Z655881 WVT590345 WLX590345 WCB590345 VSF590345 VIJ590345 UYN590345 UOR590345 UEV590345 TUZ590345 TLD590345 TBH590345 SRL590345 SHP590345 RXT590345 RNX590345 REB590345 QUF590345 QKJ590345 QAN590345 PQR590345 PGV590345 OWZ590345 OND590345 ODH590345 NTL590345 NJP590345 MZT590345 MPX590345 MGB590345 LWF590345 LMJ590345 LCN590345 KSR590345 KIV590345 JYZ590345 JPD590345 JFH590345 IVL590345 ILP590345 IBT590345 HRX590345 HIB590345 GYF590345 GOJ590345 GEN590345 FUR590345 FKV590345 FAZ590345 ERD590345 EHH590345 DXL590345 DNP590345 DDT590345 CTX590345 CKB590345 CAF590345 BQJ590345 BGN590345 AWR590345 AMV590345 ACZ590345 TD590345 JH590345 Z590345 WVT524809 WLX524809 WCB524809 VSF524809 VIJ524809 UYN524809 UOR524809 UEV524809 TUZ524809 TLD524809 TBH524809 SRL524809 SHP524809 RXT524809 RNX524809 REB524809 QUF524809 QKJ524809 QAN524809 PQR524809 PGV524809 OWZ524809 OND524809 ODH524809 NTL524809 NJP524809 MZT524809 MPX524809 MGB524809 LWF524809 LMJ524809 LCN524809 KSR524809 KIV524809 JYZ524809 JPD524809 JFH524809 IVL524809 ILP524809 IBT524809 HRX524809 HIB524809 GYF524809 GOJ524809 GEN524809 FUR524809 FKV524809 FAZ524809 ERD524809 EHH524809 DXL524809 DNP524809 DDT524809 CTX524809 CKB524809 CAF524809 BQJ524809 BGN524809 AWR524809 AMV524809 ACZ524809 TD524809 JH524809 Z524809 WVT459273 WLX459273 WCB459273 VSF459273 VIJ459273 UYN459273 UOR459273 UEV459273 TUZ459273 TLD459273 TBH459273 SRL459273 SHP459273 RXT459273 RNX459273 REB459273 QUF459273 QKJ459273 QAN459273 PQR459273 PGV459273 OWZ459273 OND459273 ODH459273 NTL459273 NJP459273 MZT459273 MPX459273 MGB459273 LWF459273 LMJ459273 LCN459273 KSR459273 KIV459273 JYZ459273 JPD459273 JFH459273 IVL459273 ILP459273 IBT459273 HRX459273 HIB459273 GYF459273 GOJ459273 GEN459273 FUR459273 FKV459273 FAZ459273 ERD459273 EHH459273 DXL459273 DNP459273 DDT459273 CTX459273 CKB459273 CAF459273 BQJ459273 BGN459273 AWR459273 AMV459273 ACZ459273 TD459273 JH459273 Z459273 WVT393737 WLX393737 WCB393737 VSF393737 VIJ393737 UYN393737 UOR393737 UEV393737 TUZ393737 TLD393737 TBH393737 SRL393737 SHP393737 RXT393737 RNX393737 REB393737 QUF393737 QKJ393737 QAN393737 PQR393737 PGV393737 OWZ393737 OND393737 ODH393737 NTL393737 NJP393737 MZT393737 MPX393737 MGB393737 LWF393737 LMJ393737 LCN393737 KSR393737 KIV393737 JYZ393737 JPD393737 JFH393737 IVL393737 ILP393737 IBT393737 HRX393737 HIB393737 GYF393737 GOJ393737 GEN393737 FUR393737 FKV393737 FAZ393737 ERD393737 EHH393737 DXL393737 DNP393737 DDT393737 CTX393737 CKB393737 CAF393737 BQJ393737 BGN393737 AWR393737 AMV393737 ACZ393737 TD393737 JH393737 Z393737 WVT328201 WLX328201 WCB328201 VSF328201 VIJ328201 UYN328201 UOR328201 UEV328201 TUZ328201 TLD328201 TBH328201 SRL328201 SHP328201 RXT328201 RNX328201 REB328201 QUF328201 QKJ328201 QAN328201 PQR328201 PGV328201 OWZ328201 OND328201 ODH328201 NTL328201 NJP328201 MZT328201 MPX328201 MGB328201 LWF328201 LMJ328201 LCN328201 KSR328201 KIV328201 JYZ328201 JPD328201 JFH328201 IVL328201 ILP328201 IBT328201 HRX328201 HIB328201 GYF328201 GOJ328201 GEN328201 FUR328201 FKV328201 FAZ328201 ERD328201 EHH328201 DXL328201 DNP328201 DDT328201 CTX328201 CKB328201 CAF328201 BQJ328201 BGN328201 AWR328201 AMV328201 ACZ328201 TD328201 JH328201 Z328201 WVT262665 WLX262665 WCB262665 VSF262665 VIJ262665 UYN262665 UOR262665 UEV262665 TUZ262665 TLD262665 TBH262665 SRL262665 SHP262665 RXT262665 RNX262665 REB262665 QUF262665 QKJ262665 QAN262665 PQR262665 PGV262665 OWZ262665 OND262665 ODH262665 NTL262665 NJP262665 MZT262665 MPX262665 MGB262665 LWF262665 LMJ262665 LCN262665 KSR262665 KIV262665 JYZ262665 JPD262665 JFH262665 IVL262665 ILP262665 IBT262665 HRX262665 HIB262665 GYF262665 GOJ262665 GEN262665 FUR262665 FKV262665 FAZ262665 ERD262665 EHH262665 DXL262665 DNP262665 DDT262665 CTX262665 CKB262665 CAF262665 BQJ262665 BGN262665 AWR262665 AMV262665 ACZ262665 TD262665 JH262665 Z262665 WVT197129 WLX197129 WCB197129 VSF197129 VIJ197129 UYN197129 UOR197129 UEV197129 TUZ197129 TLD197129 TBH197129 SRL197129 SHP197129 RXT197129 RNX197129 REB197129 QUF197129 QKJ197129 QAN197129 PQR197129 PGV197129 OWZ197129 OND197129 ODH197129 NTL197129 NJP197129 MZT197129 MPX197129 MGB197129 LWF197129 LMJ197129 LCN197129 KSR197129 KIV197129 JYZ197129 JPD197129 JFH197129 IVL197129 ILP197129 IBT197129 HRX197129 HIB197129 GYF197129 GOJ197129 GEN197129 FUR197129 FKV197129 FAZ197129 ERD197129 EHH197129 DXL197129 DNP197129 DDT197129 CTX197129 CKB197129 CAF197129 BQJ197129 BGN197129 AWR197129 AMV197129 ACZ197129 TD197129 JH197129 Z197129 WVT131593 WLX131593 WCB131593 VSF131593 VIJ131593 UYN131593 UOR131593 UEV131593 TUZ131593 TLD131593 TBH131593 SRL131593 SHP131593 RXT131593 RNX131593 REB131593 QUF131593 QKJ131593 QAN131593 PQR131593 PGV131593 OWZ131593 OND131593 ODH131593 NTL131593 NJP131593 MZT131593 MPX131593 MGB131593 LWF131593 LMJ131593 LCN131593 KSR131593 KIV131593 JYZ131593 JPD131593 JFH131593 IVL131593 ILP131593 IBT131593 HRX131593 HIB131593 GYF131593 GOJ131593 GEN131593 FUR131593 FKV131593 FAZ131593 ERD131593 EHH131593 DXL131593 DNP131593 DDT131593 CTX131593 CKB131593 CAF131593 BQJ131593 BGN131593 AWR131593 AMV131593 ACZ131593 TD131593 JH131593 Z131593 WVT66057 WLX66057 WCB66057 VSF66057 VIJ66057 UYN66057 UOR66057 UEV66057 TUZ66057 TLD66057 TBH66057 SRL66057 SHP66057 RXT66057 RNX66057 REB66057 QUF66057 QKJ66057 QAN66057 PQR66057 PGV66057 OWZ66057 OND66057 ODH66057 NTL66057 NJP66057 MZT66057 MPX66057 MGB66057 LWF66057 LMJ66057 LCN66057 KSR66057 KIV66057 JYZ66057 JPD66057 JFH66057 IVL66057 ILP66057 IBT66057 HRX66057 HIB66057 GYF66057 GOJ66057 GEN66057 FUR66057 FKV66057 FAZ66057 ERD66057 EHH66057 DXL66057 DNP66057 DDT66057 CTX66057 CKB66057 CAF66057 BQJ66057 BGN66057 AWR66057 AMV66057 ACZ66057 TD66057 JH66057 Z66057 Z70:Z71 WUZ853 WBH853 VRL853 VHP853 UXT853 UNX853 UEB853 TUF853 TKJ853 TAN853 SQR853 SGV853 RWZ853 RND853 RDH853 QTL853 QJP853 PZT853 PPX853 PGB853 OWF853 OMJ853 OCN853 NSR853 NIV853 MYZ853 MPD853 MFH853 LVL853 LLP853 LBT853 KRX853 KIB853 JYF853 JOJ853 JEN853 IUR853 IKV853 IAZ853 HRD853 HHH853 GXL853 GNP853 GDT853 FTX853 FKB853 FAF853 EQJ853 EGN853 DWR853 DMV853 DCZ853 CTD853 CJH853 BZL853 BPP853 BFT853 AVX853 AMB853 ACF853 SJ853 IN853 WLD853 Z74 WCB64:WCB78 VSF64:VSF78 VIJ64:VIJ78 UYN64:UYN78 UOR64:UOR78 UEV64:UEV78 TUZ64:TUZ78 TLD64:TLD78 TBH64:TBH78 SRL64:SRL78 SHP64:SHP78 RXT64:RXT78 RNX64:RNX78 REB64:REB78 QUF64:QUF78 QKJ64:QKJ78 QAN64:QAN78 PQR64:PQR78 PGV64:PGV78 OWZ64:OWZ78 OND64:OND78 ODH64:ODH78 NTL64:NTL78 NJP64:NJP78 MZT64:MZT78 MPX64:MPX78 MGB64:MGB78 LWF64:LWF78 LMJ64:LMJ78 LCN64:LCN78 KSR64:KSR78 KIV64:KIV78 JYZ64:JYZ78 JPD64:JPD78 JFH64:JFH78 IVL64:IVL78 ILP64:ILP78 IBT64:IBT78 HRX64:HRX78 HIB64:HIB78 GYF64:GYF78 GOJ64:GOJ78 GEN64:GEN78 FUR64:FUR78 FKV64:FKV78 FAZ64:FAZ78 ERD64:ERD78 EHH64:EHH78 DXL64:DXL78 DNP64:DNP78 DDT64:DDT78 CTX64:CTX78 CKB64:CKB78 CAF64:CAF78 BQJ64:BQJ78 BGN64:BGN78 AWR64:AWR78 AMV64:AMV78 ACZ64:ACZ78 TD64:TD78 JH64:JH78 WLX64:WLX78 WVT64:WVT78"/>
    <dataValidation allowBlank="1" showErrorMessage="1" prompt="10 reuniones cada Delegada" sqref="WVA983568:WVD983576 WLE983568:WLH983576 WBI983568:WBL983576 VRM983568:VRP983576 VHQ983568:VHT983576 UXU983568:UXX983576 UNY983568:UOB983576 UEC983568:UEF983576 TUG983568:TUJ983576 TKK983568:TKN983576 TAO983568:TAR983576 SQS983568:SQV983576 SGW983568:SGZ983576 RXA983568:RXD983576 RNE983568:RNH983576 RDI983568:RDL983576 QTM983568:QTP983576 QJQ983568:QJT983576 PZU983568:PZX983576 PPY983568:PQB983576 PGC983568:PGF983576 OWG983568:OWJ983576 OMK983568:OMN983576 OCO983568:OCR983576 NSS983568:NSV983576 NIW983568:NIZ983576 MZA983568:MZD983576 MPE983568:MPH983576 MFI983568:MFL983576 LVM983568:LVP983576 LLQ983568:LLT983576 LBU983568:LBX983576 KRY983568:KSB983576 KIC983568:KIF983576 JYG983568:JYJ983576 JOK983568:JON983576 JEO983568:JER983576 IUS983568:IUV983576 IKW983568:IKZ983576 IBA983568:IBD983576 HRE983568:HRH983576 HHI983568:HHL983576 GXM983568:GXP983576 GNQ983568:GNT983576 GDU983568:GDX983576 FTY983568:FUB983576 FKC983568:FKF983576 FAG983568:FAJ983576 EQK983568:EQN983576 EGO983568:EGR983576 DWS983568:DWV983576 DMW983568:DMZ983576 DDA983568:DDD983576 CTE983568:CTH983576 CJI983568:CJL983576 BZM983568:BZP983576 BPQ983568:BPT983576 BFU983568:BFX983576 AVY983568:AWB983576 AMC983568:AMF983576 ACG983568:ACJ983576 SK983568:SN983576 IO983568:IR983576 WVA918032:WVD918040 WLE918032:WLH918040 WBI918032:WBL918040 VRM918032:VRP918040 VHQ918032:VHT918040 UXU918032:UXX918040 UNY918032:UOB918040 UEC918032:UEF918040 TUG918032:TUJ918040 TKK918032:TKN918040 TAO918032:TAR918040 SQS918032:SQV918040 SGW918032:SGZ918040 RXA918032:RXD918040 RNE918032:RNH918040 RDI918032:RDL918040 QTM918032:QTP918040 QJQ918032:QJT918040 PZU918032:PZX918040 PPY918032:PQB918040 PGC918032:PGF918040 OWG918032:OWJ918040 OMK918032:OMN918040 OCO918032:OCR918040 NSS918032:NSV918040 NIW918032:NIZ918040 MZA918032:MZD918040 MPE918032:MPH918040 MFI918032:MFL918040 LVM918032:LVP918040 LLQ918032:LLT918040 LBU918032:LBX918040 KRY918032:KSB918040 KIC918032:KIF918040 JYG918032:JYJ918040 JOK918032:JON918040 JEO918032:JER918040 IUS918032:IUV918040 IKW918032:IKZ918040 IBA918032:IBD918040 HRE918032:HRH918040 HHI918032:HHL918040 GXM918032:GXP918040 GNQ918032:GNT918040 GDU918032:GDX918040 FTY918032:FUB918040 FKC918032:FKF918040 FAG918032:FAJ918040 EQK918032:EQN918040 EGO918032:EGR918040 DWS918032:DWV918040 DMW918032:DMZ918040 DDA918032:DDD918040 CTE918032:CTH918040 CJI918032:CJL918040 BZM918032:BZP918040 BPQ918032:BPT918040 BFU918032:BFX918040 AVY918032:AWB918040 AMC918032:AMF918040 ACG918032:ACJ918040 SK918032:SN918040 IO918032:IR918040 WVA852496:WVD852504 WLE852496:WLH852504 WBI852496:WBL852504 VRM852496:VRP852504 VHQ852496:VHT852504 UXU852496:UXX852504 UNY852496:UOB852504 UEC852496:UEF852504 TUG852496:TUJ852504 TKK852496:TKN852504 TAO852496:TAR852504 SQS852496:SQV852504 SGW852496:SGZ852504 RXA852496:RXD852504 RNE852496:RNH852504 RDI852496:RDL852504 QTM852496:QTP852504 QJQ852496:QJT852504 PZU852496:PZX852504 PPY852496:PQB852504 PGC852496:PGF852504 OWG852496:OWJ852504 OMK852496:OMN852504 OCO852496:OCR852504 NSS852496:NSV852504 NIW852496:NIZ852504 MZA852496:MZD852504 MPE852496:MPH852504 MFI852496:MFL852504 LVM852496:LVP852504 LLQ852496:LLT852504 LBU852496:LBX852504 KRY852496:KSB852504 KIC852496:KIF852504 JYG852496:JYJ852504 JOK852496:JON852504 JEO852496:JER852504 IUS852496:IUV852504 IKW852496:IKZ852504 IBA852496:IBD852504 HRE852496:HRH852504 HHI852496:HHL852504 GXM852496:GXP852504 GNQ852496:GNT852504 GDU852496:GDX852504 FTY852496:FUB852504 FKC852496:FKF852504 FAG852496:FAJ852504 EQK852496:EQN852504 EGO852496:EGR852504 DWS852496:DWV852504 DMW852496:DMZ852504 DDA852496:DDD852504 CTE852496:CTH852504 CJI852496:CJL852504 BZM852496:BZP852504 BPQ852496:BPT852504 BFU852496:BFX852504 AVY852496:AWB852504 AMC852496:AMF852504 ACG852496:ACJ852504 SK852496:SN852504 IO852496:IR852504 WVA786960:WVD786968 WLE786960:WLH786968 WBI786960:WBL786968 VRM786960:VRP786968 VHQ786960:VHT786968 UXU786960:UXX786968 UNY786960:UOB786968 UEC786960:UEF786968 TUG786960:TUJ786968 TKK786960:TKN786968 TAO786960:TAR786968 SQS786960:SQV786968 SGW786960:SGZ786968 RXA786960:RXD786968 RNE786960:RNH786968 RDI786960:RDL786968 QTM786960:QTP786968 QJQ786960:QJT786968 PZU786960:PZX786968 PPY786960:PQB786968 PGC786960:PGF786968 OWG786960:OWJ786968 OMK786960:OMN786968 OCO786960:OCR786968 NSS786960:NSV786968 NIW786960:NIZ786968 MZA786960:MZD786968 MPE786960:MPH786968 MFI786960:MFL786968 LVM786960:LVP786968 LLQ786960:LLT786968 LBU786960:LBX786968 KRY786960:KSB786968 KIC786960:KIF786968 JYG786960:JYJ786968 JOK786960:JON786968 JEO786960:JER786968 IUS786960:IUV786968 IKW786960:IKZ786968 IBA786960:IBD786968 HRE786960:HRH786968 HHI786960:HHL786968 GXM786960:GXP786968 GNQ786960:GNT786968 GDU786960:GDX786968 FTY786960:FUB786968 FKC786960:FKF786968 FAG786960:FAJ786968 EQK786960:EQN786968 EGO786960:EGR786968 DWS786960:DWV786968 DMW786960:DMZ786968 DDA786960:DDD786968 CTE786960:CTH786968 CJI786960:CJL786968 BZM786960:BZP786968 BPQ786960:BPT786968 BFU786960:BFX786968 AVY786960:AWB786968 AMC786960:AMF786968 ACG786960:ACJ786968 SK786960:SN786968 IO786960:IR786968 WVA721424:WVD721432 WLE721424:WLH721432 WBI721424:WBL721432 VRM721424:VRP721432 VHQ721424:VHT721432 UXU721424:UXX721432 UNY721424:UOB721432 UEC721424:UEF721432 TUG721424:TUJ721432 TKK721424:TKN721432 TAO721424:TAR721432 SQS721424:SQV721432 SGW721424:SGZ721432 RXA721424:RXD721432 RNE721424:RNH721432 RDI721424:RDL721432 QTM721424:QTP721432 QJQ721424:QJT721432 PZU721424:PZX721432 PPY721424:PQB721432 PGC721424:PGF721432 OWG721424:OWJ721432 OMK721424:OMN721432 OCO721424:OCR721432 NSS721424:NSV721432 NIW721424:NIZ721432 MZA721424:MZD721432 MPE721424:MPH721432 MFI721424:MFL721432 LVM721424:LVP721432 LLQ721424:LLT721432 LBU721424:LBX721432 KRY721424:KSB721432 KIC721424:KIF721432 JYG721424:JYJ721432 JOK721424:JON721432 JEO721424:JER721432 IUS721424:IUV721432 IKW721424:IKZ721432 IBA721424:IBD721432 HRE721424:HRH721432 HHI721424:HHL721432 GXM721424:GXP721432 GNQ721424:GNT721432 GDU721424:GDX721432 FTY721424:FUB721432 FKC721424:FKF721432 FAG721424:FAJ721432 EQK721424:EQN721432 EGO721424:EGR721432 DWS721424:DWV721432 DMW721424:DMZ721432 DDA721424:DDD721432 CTE721424:CTH721432 CJI721424:CJL721432 BZM721424:BZP721432 BPQ721424:BPT721432 BFU721424:BFX721432 AVY721424:AWB721432 AMC721424:AMF721432 ACG721424:ACJ721432 SK721424:SN721432 IO721424:IR721432 WVA655888:WVD655896 WLE655888:WLH655896 WBI655888:WBL655896 VRM655888:VRP655896 VHQ655888:VHT655896 UXU655888:UXX655896 UNY655888:UOB655896 UEC655888:UEF655896 TUG655888:TUJ655896 TKK655888:TKN655896 TAO655888:TAR655896 SQS655888:SQV655896 SGW655888:SGZ655896 RXA655888:RXD655896 RNE655888:RNH655896 RDI655888:RDL655896 QTM655888:QTP655896 QJQ655888:QJT655896 PZU655888:PZX655896 PPY655888:PQB655896 PGC655888:PGF655896 OWG655888:OWJ655896 OMK655888:OMN655896 OCO655888:OCR655896 NSS655888:NSV655896 NIW655888:NIZ655896 MZA655888:MZD655896 MPE655888:MPH655896 MFI655888:MFL655896 LVM655888:LVP655896 LLQ655888:LLT655896 LBU655888:LBX655896 KRY655888:KSB655896 KIC655888:KIF655896 JYG655888:JYJ655896 JOK655888:JON655896 JEO655888:JER655896 IUS655888:IUV655896 IKW655888:IKZ655896 IBA655888:IBD655896 HRE655888:HRH655896 HHI655888:HHL655896 GXM655888:GXP655896 GNQ655888:GNT655896 GDU655888:GDX655896 FTY655888:FUB655896 FKC655888:FKF655896 FAG655888:FAJ655896 EQK655888:EQN655896 EGO655888:EGR655896 DWS655888:DWV655896 DMW655888:DMZ655896 DDA655888:DDD655896 CTE655888:CTH655896 CJI655888:CJL655896 BZM655888:BZP655896 BPQ655888:BPT655896 BFU655888:BFX655896 AVY655888:AWB655896 AMC655888:AMF655896 ACG655888:ACJ655896 SK655888:SN655896 IO655888:IR655896 WVA590352:WVD590360 WLE590352:WLH590360 WBI590352:WBL590360 VRM590352:VRP590360 VHQ590352:VHT590360 UXU590352:UXX590360 UNY590352:UOB590360 UEC590352:UEF590360 TUG590352:TUJ590360 TKK590352:TKN590360 TAO590352:TAR590360 SQS590352:SQV590360 SGW590352:SGZ590360 RXA590352:RXD590360 RNE590352:RNH590360 RDI590352:RDL590360 QTM590352:QTP590360 QJQ590352:QJT590360 PZU590352:PZX590360 PPY590352:PQB590360 PGC590352:PGF590360 OWG590352:OWJ590360 OMK590352:OMN590360 OCO590352:OCR590360 NSS590352:NSV590360 NIW590352:NIZ590360 MZA590352:MZD590360 MPE590352:MPH590360 MFI590352:MFL590360 LVM590352:LVP590360 LLQ590352:LLT590360 LBU590352:LBX590360 KRY590352:KSB590360 KIC590352:KIF590360 JYG590352:JYJ590360 JOK590352:JON590360 JEO590352:JER590360 IUS590352:IUV590360 IKW590352:IKZ590360 IBA590352:IBD590360 HRE590352:HRH590360 HHI590352:HHL590360 GXM590352:GXP590360 GNQ590352:GNT590360 GDU590352:GDX590360 FTY590352:FUB590360 FKC590352:FKF590360 FAG590352:FAJ590360 EQK590352:EQN590360 EGO590352:EGR590360 DWS590352:DWV590360 DMW590352:DMZ590360 DDA590352:DDD590360 CTE590352:CTH590360 CJI590352:CJL590360 BZM590352:BZP590360 BPQ590352:BPT590360 BFU590352:BFX590360 AVY590352:AWB590360 AMC590352:AMF590360 ACG590352:ACJ590360 SK590352:SN590360 IO590352:IR590360 WVA524816:WVD524824 WLE524816:WLH524824 WBI524816:WBL524824 VRM524816:VRP524824 VHQ524816:VHT524824 UXU524816:UXX524824 UNY524816:UOB524824 UEC524816:UEF524824 TUG524816:TUJ524824 TKK524816:TKN524824 TAO524816:TAR524824 SQS524816:SQV524824 SGW524816:SGZ524824 RXA524816:RXD524824 RNE524816:RNH524824 RDI524816:RDL524824 QTM524816:QTP524824 QJQ524816:QJT524824 PZU524816:PZX524824 PPY524816:PQB524824 PGC524816:PGF524824 OWG524816:OWJ524824 OMK524816:OMN524824 OCO524816:OCR524824 NSS524816:NSV524824 NIW524816:NIZ524824 MZA524816:MZD524824 MPE524816:MPH524824 MFI524816:MFL524824 LVM524816:LVP524824 LLQ524816:LLT524824 LBU524816:LBX524824 KRY524816:KSB524824 KIC524816:KIF524824 JYG524816:JYJ524824 JOK524816:JON524824 JEO524816:JER524824 IUS524816:IUV524824 IKW524816:IKZ524824 IBA524816:IBD524824 HRE524816:HRH524824 HHI524816:HHL524824 GXM524816:GXP524824 GNQ524816:GNT524824 GDU524816:GDX524824 FTY524816:FUB524824 FKC524816:FKF524824 FAG524816:FAJ524824 EQK524816:EQN524824 EGO524816:EGR524824 DWS524816:DWV524824 DMW524816:DMZ524824 DDA524816:DDD524824 CTE524816:CTH524824 CJI524816:CJL524824 BZM524816:BZP524824 BPQ524816:BPT524824 BFU524816:BFX524824 AVY524816:AWB524824 AMC524816:AMF524824 ACG524816:ACJ524824 SK524816:SN524824 IO524816:IR524824 WVA459280:WVD459288 WLE459280:WLH459288 WBI459280:WBL459288 VRM459280:VRP459288 VHQ459280:VHT459288 UXU459280:UXX459288 UNY459280:UOB459288 UEC459280:UEF459288 TUG459280:TUJ459288 TKK459280:TKN459288 TAO459280:TAR459288 SQS459280:SQV459288 SGW459280:SGZ459288 RXA459280:RXD459288 RNE459280:RNH459288 RDI459280:RDL459288 QTM459280:QTP459288 QJQ459280:QJT459288 PZU459280:PZX459288 PPY459280:PQB459288 PGC459280:PGF459288 OWG459280:OWJ459288 OMK459280:OMN459288 OCO459280:OCR459288 NSS459280:NSV459288 NIW459280:NIZ459288 MZA459280:MZD459288 MPE459280:MPH459288 MFI459280:MFL459288 LVM459280:LVP459288 LLQ459280:LLT459288 LBU459280:LBX459288 KRY459280:KSB459288 KIC459280:KIF459288 JYG459280:JYJ459288 JOK459280:JON459288 JEO459280:JER459288 IUS459280:IUV459288 IKW459280:IKZ459288 IBA459280:IBD459288 HRE459280:HRH459288 HHI459280:HHL459288 GXM459280:GXP459288 GNQ459280:GNT459288 GDU459280:GDX459288 FTY459280:FUB459288 FKC459280:FKF459288 FAG459280:FAJ459288 EQK459280:EQN459288 EGO459280:EGR459288 DWS459280:DWV459288 DMW459280:DMZ459288 DDA459280:DDD459288 CTE459280:CTH459288 CJI459280:CJL459288 BZM459280:BZP459288 BPQ459280:BPT459288 BFU459280:BFX459288 AVY459280:AWB459288 AMC459280:AMF459288 ACG459280:ACJ459288 SK459280:SN459288 IO459280:IR459288 WVA393744:WVD393752 WLE393744:WLH393752 WBI393744:WBL393752 VRM393744:VRP393752 VHQ393744:VHT393752 UXU393744:UXX393752 UNY393744:UOB393752 UEC393744:UEF393752 TUG393744:TUJ393752 TKK393744:TKN393752 TAO393744:TAR393752 SQS393744:SQV393752 SGW393744:SGZ393752 RXA393744:RXD393752 RNE393744:RNH393752 RDI393744:RDL393752 QTM393744:QTP393752 QJQ393744:QJT393752 PZU393744:PZX393752 PPY393744:PQB393752 PGC393744:PGF393752 OWG393744:OWJ393752 OMK393744:OMN393752 OCO393744:OCR393752 NSS393744:NSV393752 NIW393744:NIZ393752 MZA393744:MZD393752 MPE393744:MPH393752 MFI393744:MFL393752 LVM393744:LVP393752 LLQ393744:LLT393752 LBU393744:LBX393752 KRY393744:KSB393752 KIC393744:KIF393752 JYG393744:JYJ393752 JOK393744:JON393752 JEO393744:JER393752 IUS393744:IUV393752 IKW393744:IKZ393752 IBA393744:IBD393752 HRE393744:HRH393752 HHI393744:HHL393752 GXM393744:GXP393752 GNQ393744:GNT393752 GDU393744:GDX393752 FTY393744:FUB393752 FKC393744:FKF393752 FAG393744:FAJ393752 EQK393744:EQN393752 EGO393744:EGR393752 DWS393744:DWV393752 DMW393744:DMZ393752 DDA393744:DDD393752 CTE393744:CTH393752 CJI393744:CJL393752 BZM393744:BZP393752 BPQ393744:BPT393752 BFU393744:BFX393752 AVY393744:AWB393752 AMC393744:AMF393752 ACG393744:ACJ393752 SK393744:SN393752 IO393744:IR393752 WVA328208:WVD328216 WLE328208:WLH328216 WBI328208:WBL328216 VRM328208:VRP328216 VHQ328208:VHT328216 UXU328208:UXX328216 UNY328208:UOB328216 UEC328208:UEF328216 TUG328208:TUJ328216 TKK328208:TKN328216 TAO328208:TAR328216 SQS328208:SQV328216 SGW328208:SGZ328216 RXA328208:RXD328216 RNE328208:RNH328216 RDI328208:RDL328216 QTM328208:QTP328216 QJQ328208:QJT328216 PZU328208:PZX328216 PPY328208:PQB328216 PGC328208:PGF328216 OWG328208:OWJ328216 OMK328208:OMN328216 OCO328208:OCR328216 NSS328208:NSV328216 NIW328208:NIZ328216 MZA328208:MZD328216 MPE328208:MPH328216 MFI328208:MFL328216 LVM328208:LVP328216 LLQ328208:LLT328216 LBU328208:LBX328216 KRY328208:KSB328216 KIC328208:KIF328216 JYG328208:JYJ328216 JOK328208:JON328216 JEO328208:JER328216 IUS328208:IUV328216 IKW328208:IKZ328216 IBA328208:IBD328216 HRE328208:HRH328216 HHI328208:HHL328216 GXM328208:GXP328216 GNQ328208:GNT328216 GDU328208:GDX328216 FTY328208:FUB328216 FKC328208:FKF328216 FAG328208:FAJ328216 EQK328208:EQN328216 EGO328208:EGR328216 DWS328208:DWV328216 DMW328208:DMZ328216 DDA328208:DDD328216 CTE328208:CTH328216 CJI328208:CJL328216 BZM328208:BZP328216 BPQ328208:BPT328216 BFU328208:BFX328216 AVY328208:AWB328216 AMC328208:AMF328216 ACG328208:ACJ328216 SK328208:SN328216 IO328208:IR328216 WVA262672:WVD262680 WLE262672:WLH262680 WBI262672:WBL262680 VRM262672:VRP262680 VHQ262672:VHT262680 UXU262672:UXX262680 UNY262672:UOB262680 UEC262672:UEF262680 TUG262672:TUJ262680 TKK262672:TKN262680 TAO262672:TAR262680 SQS262672:SQV262680 SGW262672:SGZ262680 RXA262672:RXD262680 RNE262672:RNH262680 RDI262672:RDL262680 QTM262672:QTP262680 QJQ262672:QJT262680 PZU262672:PZX262680 PPY262672:PQB262680 PGC262672:PGF262680 OWG262672:OWJ262680 OMK262672:OMN262680 OCO262672:OCR262680 NSS262672:NSV262680 NIW262672:NIZ262680 MZA262672:MZD262680 MPE262672:MPH262680 MFI262672:MFL262680 LVM262672:LVP262680 LLQ262672:LLT262680 LBU262672:LBX262680 KRY262672:KSB262680 KIC262672:KIF262680 JYG262672:JYJ262680 JOK262672:JON262680 JEO262672:JER262680 IUS262672:IUV262680 IKW262672:IKZ262680 IBA262672:IBD262680 HRE262672:HRH262680 HHI262672:HHL262680 GXM262672:GXP262680 GNQ262672:GNT262680 GDU262672:GDX262680 FTY262672:FUB262680 FKC262672:FKF262680 FAG262672:FAJ262680 EQK262672:EQN262680 EGO262672:EGR262680 DWS262672:DWV262680 DMW262672:DMZ262680 DDA262672:DDD262680 CTE262672:CTH262680 CJI262672:CJL262680 BZM262672:BZP262680 BPQ262672:BPT262680 BFU262672:BFX262680 AVY262672:AWB262680 AMC262672:AMF262680 ACG262672:ACJ262680 SK262672:SN262680 IO262672:IR262680 WVA197136:WVD197144 WLE197136:WLH197144 WBI197136:WBL197144 VRM197136:VRP197144 VHQ197136:VHT197144 UXU197136:UXX197144 UNY197136:UOB197144 UEC197136:UEF197144 TUG197136:TUJ197144 TKK197136:TKN197144 TAO197136:TAR197144 SQS197136:SQV197144 SGW197136:SGZ197144 RXA197136:RXD197144 RNE197136:RNH197144 RDI197136:RDL197144 QTM197136:QTP197144 QJQ197136:QJT197144 PZU197136:PZX197144 PPY197136:PQB197144 PGC197136:PGF197144 OWG197136:OWJ197144 OMK197136:OMN197144 OCO197136:OCR197144 NSS197136:NSV197144 NIW197136:NIZ197144 MZA197136:MZD197144 MPE197136:MPH197144 MFI197136:MFL197144 LVM197136:LVP197144 LLQ197136:LLT197144 LBU197136:LBX197144 KRY197136:KSB197144 KIC197136:KIF197144 JYG197136:JYJ197144 JOK197136:JON197144 JEO197136:JER197144 IUS197136:IUV197144 IKW197136:IKZ197144 IBA197136:IBD197144 HRE197136:HRH197144 HHI197136:HHL197144 GXM197136:GXP197144 GNQ197136:GNT197144 GDU197136:GDX197144 FTY197136:FUB197144 FKC197136:FKF197144 FAG197136:FAJ197144 EQK197136:EQN197144 EGO197136:EGR197144 DWS197136:DWV197144 DMW197136:DMZ197144 DDA197136:DDD197144 CTE197136:CTH197144 CJI197136:CJL197144 BZM197136:BZP197144 BPQ197136:BPT197144 BFU197136:BFX197144 AVY197136:AWB197144 AMC197136:AMF197144 ACG197136:ACJ197144 SK197136:SN197144 IO197136:IR197144 WVA131600:WVD131608 WLE131600:WLH131608 WBI131600:WBL131608 VRM131600:VRP131608 VHQ131600:VHT131608 UXU131600:UXX131608 UNY131600:UOB131608 UEC131600:UEF131608 TUG131600:TUJ131608 TKK131600:TKN131608 TAO131600:TAR131608 SQS131600:SQV131608 SGW131600:SGZ131608 RXA131600:RXD131608 RNE131600:RNH131608 RDI131600:RDL131608 QTM131600:QTP131608 QJQ131600:QJT131608 PZU131600:PZX131608 PPY131600:PQB131608 PGC131600:PGF131608 OWG131600:OWJ131608 OMK131600:OMN131608 OCO131600:OCR131608 NSS131600:NSV131608 NIW131600:NIZ131608 MZA131600:MZD131608 MPE131600:MPH131608 MFI131600:MFL131608 LVM131600:LVP131608 LLQ131600:LLT131608 LBU131600:LBX131608 KRY131600:KSB131608 KIC131600:KIF131608 JYG131600:JYJ131608 JOK131600:JON131608 JEO131600:JER131608 IUS131600:IUV131608 IKW131600:IKZ131608 IBA131600:IBD131608 HRE131600:HRH131608 HHI131600:HHL131608 GXM131600:GXP131608 GNQ131600:GNT131608 GDU131600:GDX131608 FTY131600:FUB131608 FKC131600:FKF131608 FAG131600:FAJ131608 EQK131600:EQN131608 EGO131600:EGR131608 DWS131600:DWV131608 DMW131600:DMZ131608 DDA131600:DDD131608 CTE131600:CTH131608 CJI131600:CJL131608 BZM131600:BZP131608 BPQ131600:BPT131608 BFU131600:BFX131608 AVY131600:AWB131608 AMC131600:AMF131608 ACG131600:ACJ131608 SK131600:SN131608 IO131600:IR131608 WVA66064:WVD66072 WLE66064:WLH66072 WBI66064:WBL66072 VRM66064:VRP66072 VHQ66064:VHT66072 UXU66064:UXX66072 UNY66064:UOB66072 UEC66064:UEF66072 TUG66064:TUJ66072 TKK66064:TKN66072 TAO66064:TAR66072 SQS66064:SQV66072 SGW66064:SGZ66072 RXA66064:RXD66072 RNE66064:RNH66072 RDI66064:RDL66072 QTM66064:QTP66072 QJQ66064:QJT66072 PZU66064:PZX66072 PPY66064:PQB66072 PGC66064:PGF66072 OWG66064:OWJ66072 OMK66064:OMN66072 OCO66064:OCR66072 NSS66064:NSV66072 NIW66064:NIZ66072 MZA66064:MZD66072 MPE66064:MPH66072 MFI66064:MFL66072 LVM66064:LVP66072 LLQ66064:LLT66072 LBU66064:LBX66072 KRY66064:KSB66072 KIC66064:KIF66072 JYG66064:JYJ66072 JOK66064:JON66072 JEO66064:JER66072 IUS66064:IUV66072 IKW66064:IKZ66072 IBA66064:IBD66072 HRE66064:HRH66072 HHI66064:HHL66072 GXM66064:GXP66072 GNQ66064:GNT66072 GDU66064:GDX66072 FTY66064:FUB66072 FKC66064:FKF66072 FAG66064:FAJ66072 EQK66064:EQN66072 EGO66064:EGR66072 DWS66064:DWV66072 DMW66064:DMZ66072 DDA66064:DDD66072 CTE66064:CTH66072 CJI66064:CJL66072 BZM66064:BZP66072 BPQ66064:BPT66072 BFU66064:BFX66072 AVY66064:AWB66072 AMC66064:AMF66072 ACG66064:ACJ66072 SK66064:SN66072 IO66064:IR66072"/>
    <dataValidation type="whole" allowBlank="1" showInputMessage="1" showErrorMessage="1" error="32 Departamentos" sqref="WVX983619:WVX983621 WMB983619:WMB983621 WCF983619:WCF983621 VSJ983619:VSJ983621 VIN983619:VIN983621 UYR983619:UYR983621 UOV983619:UOV983621 UEZ983619:UEZ983621 TVD983619:TVD983621 TLH983619:TLH983621 TBL983619:TBL983621 SRP983619:SRP983621 SHT983619:SHT983621 RXX983619:RXX983621 ROB983619:ROB983621 REF983619:REF983621 QUJ983619:QUJ983621 QKN983619:QKN983621 QAR983619:QAR983621 PQV983619:PQV983621 PGZ983619:PGZ983621 OXD983619:OXD983621 ONH983619:ONH983621 ODL983619:ODL983621 NTP983619:NTP983621 NJT983619:NJT983621 MZX983619:MZX983621 MQB983619:MQB983621 MGF983619:MGF983621 LWJ983619:LWJ983621 LMN983619:LMN983621 LCR983619:LCR983621 KSV983619:KSV983621 KIZ983619:KIZ983621 JZD983619:JZD983621 JPH983619:JPH983621 JFL983619:JFL983621 IVP983619:IVP983621 ILT983619:ILT983621 IBX983619:IBX983621 HSB983619:HSB983621 HIF983619:HIF983621 GYJ983619:GYJ983621 GON983619:GON983621 GER983619:GER983621 FUV983619:FUV983621 FKZ983619:FKZ983621 FBD983619:FBD983621 ERH983619:ERH983621 EHL983619:EHL983621 DXP983619:DXP983621 DNT983619:DNT983621 DDX983619:DDX983621 CUB983619:CUB983621 CKF983619:CKF983621 CAJ983619:CAJ983621 BQN983619:BQN983621 BGR983619:BGR983621 AWV983619:AWV983621 AMZ983619:AMZ983621 ADD983619:ADD983621 TH983619:TH983621 JL983619:JL983621 WVX918083:WVX918085 WMB918083:WMB918085 WCF918083:WCF918085 VSJ918083:VSJ918085 VIN918083:VIN918085 UYR918083:UYR918085 UOV918083:UOV918085 UEZ918083:UEZ918085 TVD918083:TVD918085 TLH918083:TLH918085 TBL918083:TBL918085 SRP918083:SRP918085 SHT918083:SHT918085 RXX918083:RXX918085 ROB918083:ROB918085 REF918083:REF918085 QUJ918083:QUJ918085 QKN918083:QKN918085 QAR918083:QAR918085 PQV918083:PQV918085 PGZ918083:PGZ918085 OXD918083:OXD918085 ONH918083:ONH918085 ODL918083:ODL918085 NTP918083:NTP918085 NJT918083:NJT918085 MZX918083:MZX918085 MQB918083:MQB918085 MGF918083:MGF918085 LWJ918083:LWJ918085 LMN918083:LMN918085 LCR918083:LCR918085 KSV918083:KSV918085 KIZ918083:KIZ918085 JZD918083:JZD918085 JPH918083:JPH918085 JFL918083:JFL918085 IVP918083:IVP918085 ILT918083:ILT918085 IBX918083:IBX918085 HSB918083:HSB918085 HIF918083:HIF918085 GYJ918083:GYJ918085 GON918083:GON918085 GER918083:GER918085 FUV918083:FUV918085 FKZ918083:FKZ918085 FBD918083:FBD918085 ERH918083:ERH918085 EHL918083:EHL918085 DXP918083:DXP918085 DNT918083:DNT918085 DDX918083:DDX918085 CUB918083:CUB918085 CKF918083:CKF918085 CAJ918083:CAJ918085 BQN918083:BQN918085 BGR918083:BGR918085 AWV918083:AWV918085 AMZ918083:AMZ918085 ADD918083:ADD918085 TH918083:TH918085 JL918083:JL918085 WVX852547:WVX852549 WMB852547:WMB852549 WCF852547:WCF852549 VSJ852547:VSJ852549 VIN852547:VIN852549 UYR852547:UYR852549 UOV852547:UOV852549 UEZ852547:UEZ852549 TVD852547:TVD852549 TLH852547:TLH852549 TBL852547:TBL852549 SRP852547:SRP852549 SHT852547:SHT852549 RXX852547:RXX852549 ROB852547:ROB852549 REF852547:REF852549 QUJ852547:QUJ852549 QKN852547:QKN852549 QAR852547:QAR852549 PQV852547:PQV852549 PGZ852547:PGZ852549 OXD852547:OXD852549 ONH852547:ONH852549 ODL852547:ODL852549 NTP852547:NTP852549 NJT852547:NJT852549 MZX852547:MZX852549 MQB852547:MQB852549 MGF852547:MGF852549 LWJ852547:LWJ852549 LMN852547:LMN852549 LCR852547:LCR852549 KSV852547:KSV852549 KIZ852547:KIZ852549 JZD852547:JZD852549 JPH852547:JPH852549 JFL852547:JFL852549 IVP852547:IVP852549 ILT852547:ILT852549 IBX852547:IBX852549 HSB852547:HSB852549 HIF852547:HIF852549 GYJ852547:GYJ852549 GON852547:GON852549 GER852547:GER852549 FUV852547:FUV852549 FKZ852547:FKZ852549 FBD852547:FBD852549 ERH852547:ERH852549 EHL852547:EHL852549 DXP852547:DXP852549 DNT852547:DNT852549 DDX852547:DDX852549 CUB852547:CUB852549 CKF852547:CKF852549 CAJ852547:CAJ852549 BQN852547:BQN852549 BGR852547:BGR852549 AWV852547:AWV852549 AMZ852547:AMZ852549 ADD852547:ADD852549 TH852547:TH852549 JL852547:JL852549 WVX787011:WVX787013 WMB787011:WMB787013 WCF787011:WCF787013 VSJ787011:VSJ787013 VIN787011:VIN787013 UYR787011:UYR787013 UOV787011:UOV787013 UEZ787011:UEZ787013 TVD787011:TVD787013 TLH787011:TLH787013 TBL787011:TBL787013 SRP787011:SRP787013 SHT787011:SHT787013 RXX787011:RXX787013 ROB787011:ROB787013 REF787011:REF787013 QUJ787011:QUJ787013 QKN787011:QKN787013 QAR787011:QAR787013 PQV787011:PQV787013 PGZ787011:PGZ787013 OXD787011:OXD787013 ONH787011:ONH787013 ODL787011:ODL787013 NTP787011:NTP787013 NJT787011:NJT787013 MZX787011:MZX787013 MQB787011:MQB787013 MGF787011:MGF787013 LWJ787011:LWJ787013 LMN787011:LMN787013 LCR787011:LCR787013 KSV787011:KSV787013 KIZ787011:KIZ787013 JZD787011:JZD787013 JPH787011:JPH787013 JFL787011:JFL787013 IVP787011:IVP787013 ILT787011:ILT787013 IBX787011:IBX787013 HSB787011:HSB787013 HIF787011:HIF787013 GYJ787011:GYJ787013 GON787011:GON787013 GER787011:GER787013 FUV787011:FUV787013 FKZ787011:FKZ787013 FBD787011:FBD787013 ERH787011:ERH787013 EHL787011:EHL787013 DXP787011:DXP787013 DNT787011:DNT787013 DDX787011:DDX787013 CUB787011:CUB787013 CKF787011:CKF787013 CAJ787011:CAJ787013 BQN787011:BQN787013 BGR787011:BGR787013 AWV787011:AWV787013 AMZ787011:AMZ787013 ADD787011:ADD787013 TH787011:TH787013 JL787011:JL787013 WVX721475:WVX721477 WMB721475:WMB721477 WCF721475:WCF721477 VSJ721475:VSJ721477 VIN721475:VIN721477 UYR721475:UYR721477 UOV721475:UOV721477 UEZ721475:UEZ721477 TVD721475:TVD721477 TLH721475:TLH721477 TBL721475:TBL721477 SRP721475:SRP721477 SHT721475:SHT721477 RXX721475:RXX721477 ROB721475:ROB721477 REF721475:REF721477 QUJ721475:QUJ721477 QKN721475:QKN721477 QAR721475:QAR721477 PQV721475:PQV721477 PGZ721475:PGZ721477 OXD721475:OXD721477 ONH721475:ONH721477 ODL721475:ODL721477 NTP721475:NTP721477 NJT721475:NJT721477 MZX721475:MZX721477 MQB721475:MQB721477 MGF721475:MGF721477 LWJ721475:LWJ721477 LMN721475:LMN721477 LCR721475:LCR721477 KSV721475:KSV721477 KIZ721475:KIZ721477 JZD721475:JZD721477 JPH721475:JPH721477 JFL721475:JFL721477 IVP721475:IVP721477 ILT721475:ILT721477 IBX721475:IBX721477 HSB721475:HSB721477 HIF721475:HIF721477 GYJ721475:GYJ721477 GON721475:GON721477 GER721475:GER721477 FUV721475:FUV721477 FKZ721475:FKZ721477 FBD721475:FBD721477 ERH721475:ERH721477 EHL721475:EHL721477 DXP721475:DXP721477 DNT721475:DNT721477 DDX721475:DDX721477 CUB721475:CUB721477 CKF721475:CKF721477 CAJ721475:CAJ721477 BQN721475:BQN721477 BGR721475:BGR721477 AWV721475:AWV721477 AMZ721475:AMZ721477 ADD721475:ADD721477 TH721475:TH721477 JL721475:JL721477 WVX655939:WVX655941 WMB655939:WMB655941 WCF655939:WCF655941 VSJ655939:VSJ655941 VIN655939:VIN655941 UYR655939:UYR655941 UOV655939:UOV655941 UEZ655939:UEZ655941 TVD655939:TVD655941 TLH655939:TLH655941 TBL655939:TBL655941 SRP655939:SRP655941 SHT655939:SHT655941 RXX655939:RXX655941 ROB655939:ROB655941 REF655939:REF655941 QUJ655939:QUJ655941 QKN655939:QKN655941 QAR655939:QAR655941 PQV655939:PQV655941 PGZ655939:PGZ655941 OXD655939:OXD655941 ONH655939:ONH655941 ODL655939:ODL655941 NTP655939:NTP655941 NJT655939:NJT655941 MZX655939:MZX655941 MQB655939:MQB655941 MGF655939:MGF655941 LWJ655939:LWJ655941 LMN655939:LMN655941 LCR655939:LCR655941 KSV655939:KSV655941 KIZ655939:KIZ655941 JZD655939:JZD655941 JPH655939:JPH655941 JFL655939:JFL655941 IVP655939:IVP655941 ILT655939:ILT655941 IBX655939:IBX655941 HSB655939:HSB655941 HIF655939:HIF655941 GYJ655939:GYJ655941 GON655939:GON655941 GER655939:GER655941 FUV655939:FUV655941 FKZ655939:FKZ655941 FBD655939:FBD655941 ERH655939:ERH655941 EHL655939:EHL655941 DXP655939:DXP655941 DNT655939:DNT655941 DDX655939:DDX655941 CUB655939:CUB655941 CKF655939:CKF655941 CAJ655939:CAJ655941 BQN655939:BQN655941 BGR655939:BGR655941 AWV655939:AWV655941 AMZ655939:AMZ655941 ADD655939:ADD655941 TH655939:TH655941 JL655939:JL655941 WVX590403:WVX590405 WMB590403:WMB590405 WCF590403:WCF590405 VSJ590403:VSJ590405 VIN590403:VIN590405 UYR590403:UYR590405 UOV590403:UOV590405 UEZ590403:UEZ590405 TVD590403:TVD590405 TLH590403:TLH590405 TBL590403:TBL590405 SRP590403:SRP590405 SHT590403:SHT590405 RXX590403:RXX590405 ROB590403:ROB590405 REF590403:REF590405 QUJ590403:QUJ590405 QKN590403:QKN590405 QAR590403:QAR590405 PQV590403:PQV590405 PGZ590403:PGZ590405 OXD590403:OXD590405 ONH590403:ONH590405 ODL590403:ODL590405 NTP590403:NTP590405 NJT590403:NJT590405 MZX590403:MZX590405 MQB590403:MQB590405 MGF590403:MGF590405 LWJ590403:LWJ590405 LMN590403:LMN590405 LCR590403:LCR590405 KSV590403:KSV590405 KIZ590403:KIZ590405 JZD590403:JZD590405 JPH590403:JPH590405 JFL590403:JFL590405 IVP590403:IVP590405 ILT590403:ILT590405 IBX590403:IBX590405 HSB590403:HSB590405 HIF590403:HIF590405 GYJ590403:GYJ590405 GON590403:GON590405 GER590403:GER590405 FUV590403:FUV590405 FKZ590403:FKZ590405 FBD590403:FBD590405 ERH590403:ERH590405 EHL590403:EHL590405 DXP590403:DXP590405 DNT590403:DNT590405 DDX590403:DDX590405 CUB590403:CUB590405 CKF590403:CKF590405 CAJ590403:CAJ590405 BQN590403:BQN590405 BGR590403:BGR590405 AWV590403:AWV590405 AMZ590403:AMZ590405 ADD590403:ADD590405 TH590403:TH590405 JL590403:JL590405 WVX524867:WVX524869 WMB524867:WMB524869 WCF524867:WCF524869 VSJ524867:VSJ524869 VIN524867:VIN524869 UYR524867:UYR524869 UOV524867:UOV524869 UEZ524867:UEZ524869 TVD524867:TVD524869 TLH524867:TLH524869 TBL524867:TBL524869 SRP524867:SRP524869 SHT524867:SHT524869 RXX524867:RXX524869 ROB524867:ROB524869 REF524867:REF524869 QUJ524867:QUJ524869 QKN524867:QKN524869 QAR524867:QAR524869 PQV524867:PQV524869 PGZ524867:PGZ524869 OXD524867:OXD524869 ONH524867:ONH524869 ODL524867:ODL524869 NTP524867:NTP524869 NJT524867:NJT524869 MZX524867:MZX524869 MQB524867:MQB524869 MGF524867:MGF524869 LWJ524867:LWJ524869 LMN524867:LMN524869 LCR524867:LCR524869 KSV524867:KSV524869 KIZ524867:KIZ524869 JZD524867:JZD524869 JPH524867:JPH524869 JFL524867:JFL524869 IVP524867:IVP524869 ILT524867:ILT524869 IBX524867:IBX524869 HSB524867:HSB524869 HIF524867:HIF524869 GYJ524867:GYJ524869 GON524867:GON524869 GER524867:GER524869 FUV524867:FUV524869 FKZ524867:FKZ524869 FBD524867:FBD524869 ERH524867:ERH524869 EHL524867:EHL524869 DXP524867:DXP524869 DNT524867:DNT524869 DDX524867:DDX524869 CUB524867:CUB524869 CKF524867:CKF524869 CAJ524867:CAJ524869 BQN524867:BQN524869 BGR524867:BGR524869 AWV524867:AWV524869 AMZ524867:AMZ524869 ADD524867:ADD524869 TH524867:TH524869 JL524867:JL524869 WVX459331:WVX459333 WMB459331:WMB459333 WCF459331:WCF459333 VSJ459331:VSJ459333 VIN459331:VIN459333 UYR459331:UYR459333 UOV459331:UOV459333 UEZ459331:UEZ459333 TVD459331:TVD459333 TLH459331:TLH459333 TBL459331:TBL459333 SRP459331:SRP459333 SHT459331:SHT459333 RXX459331:RXX459333 ROB459331:ROB459333 REF459331:REF459333 QUJ459331:QUJ459333 QKN459331:QKN459333 QAR459331:QAR459333 PQV459331:PQV459333 PGZ459331:PGZ459333 OXD459331:OXD459333 ONH459331:ONH459333 ODL459331:ODL459333 NTP459331:NTP459333 NJT459331:NJT459333 MZX459331:MZX459333 MQB459331:MQB459333 MGF459331:MGF459333 LWJ459331:LWJ459333 LMN459331:LMN459333 LCR459331:LCR459333 KSV459331:KSV459333 KIZ459331:KIZ459333 JZD459331:JZD459333 JPH459331:JPH459333 JFL459331:JFL459333 IVP459331:IVP459333 ILT459331:ILT459333 IBX459331:IBX459333 HSB459331:HSB459333 HIF459331:HIF459333 GYJ459331:GYJ459333 GON459331:GON459333 GER459331:GER459333 FUV459331:FUV459333 FKZ459331:FKZ459333 FBD459331:FBD459333 ERH459331:ERH459333 EHL459331:EHL459333 DXP459331:DXP459333 DNT459331:DNT459333 DDX459331:DDX459333 CUB459331:CUB459333 CKF459331:CKF459333 CAJ459331:CAJ459333 BQN459331:BQN459333 BGR459331:BGR459333 AWV459331:AWV459333 AMZ459331:AMZ459333 ADD459331:ADD459333 TH459331:TH459333 JL459331:JL459333 WVX393795:WVX393797 WMB393795:WMB393797 WCF393795:WCF393797 VSJ393795:VSJ393797 VIN393795:VIN393797 UYR393795:UYR393797 UOV393795:UOV393797 UEZ393795:UEZ393797 TVD393795:TVD393797 TLH393795:TLH393797 TBL393795:TBL393797 SRP393795:SRP393797 SHT393795:SHT393797 RXX393795:RXX393797 ROB393795:ROB393797 REF393795:REF393797 QUJ393795:QUJ393797 QKN393795:QKN393797 QAR393795:QAR393797 PQV393795:PQV393797 PGZ393795:PGZ393797 OXD393795:OXD393797 ONH393795:ONH393797 ODL393795:ODL393797 NTP393795:NTP393797 NJT393795:NJT393797 MZX393795:MZX393797 MQB393795:MQB393797 MGF393795:MGF393797 LWJ393795:LWJ393797 LMN393795:LMN393797 LCR393795:LCR393797 KSV393795:KSV393797 KIZ393795:KIZ393797 JZD393795:JZD393797 JPH393795:JPH393797 JFL393795:JFL393797 IVP393795:IVP393797 ILT393795:ILT393797 IBX393795:IBX393797 HSB393795:HSB393797 HIF393795:HIF393797 GYJ393795:GYJ393797 GON393795:GON393797 GER393795:GER393797 FUV393795:FUV393797 FKZ393795:FKZ393797 FBD393795:FBD393797 ERH393795:ERH393797 EHL393795:EHL393797 DXP393795:DXP393797 DNT393795:DNT393797 DDX393795:DDX393797 CUB393795:CUB393797 CKF393795:CKF393797 CAJ393795:CAJ393797 BQN393795:BQN393797 BGR393795:BGR393797 AWV393795:AWV393797 AMZ393795:AMZ393797 ADD393795:ADD393797 TH393795:TH393797 JL393795:JL393797 WVX328259:WVX328261 WMB328259:WMB328261 WCF328259:WCF328261 VSJ328259:VSJ328261 VIN328259:VIN328261 UYR328259:UYR328261 UOV328259:UOV328261 UEZ328259:UEZ328261 TVD328259:TVD328261 TLH328259:TLH328261 TBL328259:TBL328261 SRP328259:SRP328261 SHT328259:SHT328261 RXX328259:RXX328261 ROB328259:ROB328261 REF328259:REF328261 QUJ328259:QUJ328261 QKN328259:QKN328261 QAR328259:QAR328261 PQV328259:PQV328261 PGZ328259:PGZ328261 OXD328259:OXD328261 ONH328259:ONH328261 ODL328259:ODL328261 NTP328259:NTP328261 NJT328259:NJT328261 MZX328259:MZX328261 MQB328259:MQB328261 MGF328259:MGF328261 LWJ328259:LWJ328261 LMN328259:LMN328261 LCR328259:LCR328261 KSV328259:KSV328261 KIZ328259:KIZ328261 JZD328259:JZD328261 JPH328259:JPH328261 JFL328259:JFL328261 IVP328259:IVP328261 ILT328259:ILT328261 IBX328259:IBX328261 HSB328259:HSB328261 HIF328259:HIF328261 GYJ328259:GYJ328261 GON328259:GON328261 GER328259:GER328261 FUV328259:FUV328261 FKZ328259:FKZ328261 FBD328259:FBD328261 ERH328259:ERH328261 EHL328259:EHL328261 DXP328259:DXP328261 DNT328259:DNT328261 DDX328259:DDX328261 CUB328259:CUB328261 CKF328259:CKF328261 CAJ328259:CAJ328261 BQN328259:BQN328261 BGR328259:BGR328261 AWV328259:AWV328261 AMZ328259:AMZ328261 ADD328259:ADD328261 TH328259:TH328261 JL328259:JL328261 WVX262723:WVX262725 WMB262723:WMB262725 WCF262723:WCF262725 VSJ262723:VSJ262725 VIN262723:VIN262725 UYR262723:UYR262725 UOV262723:UOV262725 UEZ262723:UEZ262725 TVD262723:TVD262725 TLH262723:TLH262725 TBL262723:TBL262725 SRP262723:SRP262725 SHT262723:SHT262725 RXX262723:RXX262725 ROB262723:ROB262725 REF262723:REF262725 QUJ262723:QUJ262725 QKN262723:QKN262725 QAR262723:QAR262725 PQV262723:PQV262725 PGZ262723:PGZ262725 OXD262723:OXD262725 ONH262723:ONH262725 ODL262723:ODL262725 NTP262723:NTP262725 NJT262723:NJT262725 MZX262723:MZX262725 MQB262723:MQB262725 MGF262723:MGF262725 LWJ262723:LWJ262725 LMN262723:LMN262725 LCR262723:LCR262725 KSV262723:KSV262725 KIZ262723:KIZ262725 JZD262723:JZD262725 JPH262723:JPH262725 JFL262723:JFL262725 IVP262723:IVP262725 ILT262723:ILT262725 IBX262723:IBX262725 HSB262723:HSB262725 HIF262723:HIF262725 GYJ262723:GYJ262725 GON262723:GON262725 GER262723:GER262725 FUV262723:FUV262725 FKZ262723:FKZ262725 FBD262723:FBD262725 ERH262723:ERH262725 EHL262723:EHL262725 DXP262723:DXP262725 DNT262723:DNT262725 DDX262723:DDX262725 CUB262723:CUB262725 CKF262723:CKF262725 CAJ262723:CAJ262725 BQN262723:BQN262725 BGR262723:BGR262725 AWV262723:AWV262725 AMZ262723:AMZ262725 ADD262723:ADD262725 TH262723:TH262725 JL262723:JL262725 WVX197187:WVX197189 WMB197187:WMB197189 WCF197187:WCF197189 VSJ197187:VSJ197189 VIN197187:VIN197189 UYR197187:UYR197189 UOV197187:UOV197189 UEZ197187:UEZ197189 TVD197187:TVD197189 TLH197187:TLH197189 TBL197187:TBL197189 SRP197187:SRP197189 SHT197187:SHT197189 RXX197187:RXX197189 ROB197187:ROB197189 REF197187:REF197189 QUJ197187:QUJ197189 QKN197187:QKN197189 QAR197187:QAR197189 PQV197187:PQV197189 PGZ197187:PGZ197189 OXD197187:OXD197189 ONH197187:ONH197189 ODL197187:ODL197189 NTP197187:NTP197189 NJT197187:NJT197189 MZX197187:MZX197189 MQB197187:MQB197189 MGF197187:MGF197189 LWJ197187:LWJ197189 LMN197187:LMN197189 LCR197187:LCR197189 KSV197187:KSV197189 KIZ197187:KIZ197189 JZD197187:JZD197189 JPH197187:JPH197189 JFL197187:JFL197189 IVP197187:IVP197189 ILT197187:ILT197189 IBX197187:IBX197189 HSB197187:HSB197189 HIF197187:HIF197189 GYJ197187:GYJ197189 GON197187:GON197189 GER197187:GER197189 FUV197187:FUV197189 FKZ197187:FKZ197189 FBD197187:FBD197189 ERH197187:ERH197189 EHL197187:EHL197189 DXP197187:DXP197189 DNT197187:DNT197189 DDX197187:DDX197189 CUB197187:CUB197189 CKF197187:CKF197189 CAJ197187:CAJ197189 BQN197187:BQN197189 BGR197187:BGR197189 AWV197187:AWV197189 AMZ197187:AMZ197189 ADD197187:ADD197189 TH197187:TH197189 JL197187:JL197189 WVX131651:WVX131653 WMB131651:WMB131653 WCF131651:WCF131653 VSJ131651:VSJ131653 VIN131651:VIN131653 UYR131651:UYR131653 UOV131651:UOV131653 UEZ131651:UEZ131653 TVD131651:TVD131653 TLH131651:TLH131653 TBL131651:TBL131653 SRP131651:SRP131653 SHT131651:SHT131653 RXX131651:RXX131653 ROB131651:ROB131653 REF131651:REF131653 QUJ131651:QUJ131653 QKN131651:QKN131653 QAR131651:QAR131653 PQV131651:PQV131653 PGZ131651:PGZ131653 OXD131651:OXD131653 ONH131651:ONH131653 ODL131651:ODL131653 NTP131651:NTP131653 NJT131651:NJT131653 MZX131651:MZX131653 MQB131651:MQB131653 MGF131651:MGF131653 LWJ131651:LWJ131653 LMN131651:LMN131653 LCR131651:LCR131653 KSV131651:KSV131653 KIZ131651:KIZ131653 JZD131651:JZD131653 JPH131651:JPH131653 JFL131651:JFL131653 IVP131651:IVP131653 ILT131651:ILT131653 IBX131651:IBX131653 HSB131651:HSB131653 HIF131651:HIF131653 GYJ131651:GYJ131653 GON131651:GON131653 GER131651:GER131653 FUV131651:FUV131653 FKZ131651:FKZ131653 FBD131651:FBD131653 ERH131651:ERH131653 EHL131651:EHL131653 DXP131651:DXP131653 DNT131651:DNT131653 DDX131651:DDX131653 CUB131651:CUB131653 CKF131651:CKF131653 CAJ131651:CAJ131653 BQN131651:BQN131653 BGR131651:BGR131653 AWV131651:AWV131653 AMZ131651:AMZ131653 ADD131651:ADD131653 TH131651:TH131653 JL131651:JL131653 WVX66115:WVX66117 WMB66115:WMB66117 WCF66115:WCF66117 VSJ66115:VSJ66117 VIN66115:VIN66117 UYR66115:UYR66117 UOV66115:UOV66117 UEZ66115:UEZ66117 TVD66115:TVD66117 TLH66115:TLH66117 TBL66115:TBL66117 SRP66115:SRP66117 SHT66115:SHT66117 RXX66115:RXX66117 ROB66115:ROB66117 REF66115:REF66117 QUJ66115:QUJ66117 QKN66115:QKN66117 QAR66115:QAR66117 PQV66115:PQV66117 PGZ66115:PGZ66117 OXD66115:OXD66117 ONH66115:ONH66117 ODL66115:ODL66117 NTP66115:NTP66117 NJT66115:NJT66117 MZX66115:MZX66117 MQB66115:MQB66117 MGF66115:MGF66117 LWJ66115:LWJ66117 LMN66115:LMN66117 LCR66115:LCR66117 KSV66115:KSV66117 KIZ66115:KIZ66117 JZD66115:JZD66117 JPH66115:JPH66117 JFL66115:JFL66117 IVP66115:IVP66117 ILT66115:ILT66117 IBX66115:IBX66117 HSB66115:HSB66117 HIF66115:HIF66117 GYJ66115:GYJ66117 GON66115:GON66117 GER66115:GER66117 FUV66115:FUV66117 FKZ66115:FKZ66117 FBD66115:FBD66117 ERH66115:ERH66117 EHL66115:EHL66117 DXP66115:DXP66117 DNT66115:DNT66117 DDX66115:DDX66117 CUB66115:CUB66117 CKF66115:CKF66117 CAJ66115:CAJ66117 BQN66115:BQN66117 BGR66115:BGR66117 AWV66115:AWV66117 AMZ66115:AMZ66117 ADD66115:ADD66117 TH66115:TH66117 JL66115:JL66117 AC66115:AO66117 AC983619:AO983621 AC918083:AO918085 AC852547:AO852549 AC787011:AO787013 AC721475:AO721477 AC655939:AO655941 AC590403:AO590405 AC524867:AO524869 AC459331:AO459333 AC393795:AO393797 AC328259:AO328261 AC262723:AO262725 AC197187:AO197189 AC131651:AO131653">
      <formula1>32</formula1>
      <formula2>32</formula2>
    </dataValidation>
    <dataValidation allowBlank="1" showErrorMessage="1" prompt="Divulgación de aspectos normativos generales e individuales sobre el alcance de los contratos de concesión 4G." sqref="WVM983590 WLQ983590 WBU983590 VRY983590 VIC983590 UYG983590 UOK983590 UEO983590 TUS983590 TKW983590 TBA983590 SRE983590 SHI983590 RXM983590 RNQ983590 RDU983590 QTY983590 QKC983590 QAG983590 PQK983590 PGO983590 OWS983590 OMW983590 ODA983590 NTE983590 NJI983590 MZM983590 MPQ983590 MFU983590 LVY983590 LMC983590 LCG983590 KSK983590 KIO983590 JYS983590 JOW983590 JFA983590 IVE983590 ILI983590 IBM983590 HRQ983590 HHU983590 GXY983590 GOC983590 GEG983590 FUK983590 FKO983590 FAS983590 EQW983590 EHA983590 DXE983590 DNI983590 DDM983590 CTQ983590 CJU983590 BZY983590 BQC983590 BGG983590 AWK983590 AMO983590 ACS983590 SW983590 JA983590 S983590 WVM918054 WLQ918054 WBU918054 VRY918054 VIC918054 UYG918054 UOK918054 UEO918054 TUS918054 TKW918054 TBA918054 SRE918054 SHI918054 RXM918054 RNQ918054 RDU918054 QTY918054 QKC918054 QAG918054 PQK918054 PGO918054 OWS918054 OMW918054 ODA918054 NTE918054 NJI918054 MZM918054 MPQ918054 MFU918054 LVY918054 LMC918054 LCG918054 KSK918054 KIO918054 JYS918054 JOW918054 JFA918054 IVE918054 ILI918054 IBM918054 HRQ918054 HHU918054 GXY918054 GOC918054 GEG918054 FUK918054 FKO918054 FAS918054 EQW918054 EHA918054 DXE918054 DNI918054 DDM918054 CTQ918054 CJU918054 BZY918054 BQC918054 BGG918054 AWK918054 AMO918054 ACS918054 SW918054 JA918054 S918054 WVM852518 WLQ852518 WBU852518 VRY852518 VIC852518 UYG852518 UOK852518 UEO852518 TUS852518 TKW852518 TBA852518 SRE852518 SHI852518 RXM852518 RNQ852518 RDU852518 QTY852518 QKC852518 QAG852518 PQK852518 PGO852518 OWS852518 OMW852518 ODA852518 NTE852518 NJI852518 MZM852518 MPQ852518 MFU852518 LVY852518 LMC852518 LCG852518 KSK852518 KIO852518 JYS852518 JOW852518 JFA852518 IVE852518 ILI852518 IBM852518 HRQ852518 HHU852518 GXY852518 GOC852518 GEG852518 FUK852518 FKO852518 FAS852518 EQW852518 EHA852518 DXE852518 DNI852518 DDM852518 CTQ852518 CJU852518 BZY852518 BQC852518 BGG852518 AWK852518 AMO852518 ACS852518 SW852518 JA852518 S852518 WVM786982 WLQ786982 WBU786982 VRY786982 VIC786982 UYG786982 UOK786982 UEO786982 TUS786982 TKW786982 TBA786982 SRE786982 SHI786982 RXM786982 RNQ786982 RDU786982 QTY786982 QKC786982 QAG786982 PQK786982 PGO786982 OWS786982 OMW786982 ODA786982 NTE786982 NJI786982 MZM786982 MPQ786982 MFU786982 LVY786982 LMC786982 LCG786982 KSK786982 KIO786982 JYS786982 JOW786982 JFA786982 IVE786982 ILI786982 IBM786982 HRQ786982 HHU786982 GXY786982 GOC786982 GEG786982 FUK786982 FKO786982 FAS786982 EQW786982 EHA786982 DXE786982 DNI786982 DDM786982 CTQ786982 CJU786982 BZY786982 BQC786982 BGG786982 AWK786982 AMO786982 ACS786982 SW786982 JA786982 S786982 WVM721446 WLQ721446 WBU721446 VRY721446 VIC721446 UYG721446 UOK721446 UEO721446 TUS721446 TKW721446 TBA721446 SRE721446 SHI721446 RXM721446 RNQ721446 RDU721446 QTY721446 QKC721446 QAG721446 PQK721446 PGO721446 OWS721446 OMW721446 ODA721446 NTE721446 NJI721446 MZM721446 MPQ721446 MFU721446 LVY721446 LMC721446 LCG721446 KSK721446 KIO721446 JYS721446 JOW721446 JFA721446 IVE721446 ILI721446 IBM721446 HRQ721446 HHU721446 GXY721446 GOC721446 GEG721446 FUK721446 FKO721446 FAS721446 EQW721446 EHA721446 DXE721446 DNI721446 DDM721446 CTQ721446 CJU721446 BZY721446 BQC721446 BGG721446 AWK721446 AMO721446 ACS721446 SW721446 JA721446 S721446 WVM655910 WLQ655910 WBU655910 VRY655910 VIC655910 UYG655910 UOK655910 UEO655910 TUS655910 TKW655910 TBA655910 SRE655910 SHI655910 RXM655910 RNQ655910 RDU655910 QTY655910 QKC655910 QAG655910 PQK655910 PGO655910 OWS655910 OMW655910 ODA655910 NTE655910 NJI655910 MZM655910 MPQ655910 MFU655910 LVY655910 LMC655910 LCG655910 KSK655910 KIO655910 JYS655910 JOW655910 JFA655910 IVE655910 ILI655910 IBM655910 HRQ655910 HHU655910 GXY655910 GOC655910 GEG655910 FUK655910 FKO655910 FAS655910 EQW655910 EHA655910 DXE655910 DNI655910 DDM655910 CTQ655910 CJU655910 BZY655910 BQC655910 BGG655910 AWK655910 AMO655910 ACS655910 SW655910 JA655910 S655910 WVM590374 WLQ590374 WBU590374 VRY590374 VIC590374 UYG590374 UOK590374 UEO590374 TUS590374 TKW590374 TBA590374 SRE590374 SHI590374 RXM590374 RNQ590374 RDU590374 QTY590374 QKC590374 QAG590374 PQK590374 PGO590374 OWS590374 OMW590374 ODA590374 NTE590374 NJI590374 MZM590374 MPQ590374 MFU590374 LVY590374 LMC590374 LCG590374 KSK590374 KIO590374 JYS590374 JOW590374 JFA590374 IVE590374 ILI590374 IBM590374 HRQ590374 HHU590374 GXY590374 GOC590374 GEG590374 FUK590374 FKO590374 FAS590374 EQW590374 EHA590374 DXE590374 DNI590374 DDM590374 CTQ590374 CJU590374 BZY590374 BQC590374 BGG590374 AWK590374 AMO590374 ACS590374 SW590374 JA590374 S590374 WVM524838 WLQ524838 WBU524838 VRY524838 VIC524838 UYG524838 UOK524838 UEO524838 TUS524838 TKW524838 TBA524838 SRE524838 SHI524838 RXM524838 RNQ524838 RDU524838 QTY524838 QKC524838 QAG524838 PQK524838 PGO524838 OWS524838 OMW524838 ODA524838 NTE524838 NJI524838 MZM524838 MPQ524838 MFU524838 LVY524838 LMC524838 LCG524838 KSK524838 KIO524838 JYS524838 JOW524838 JFA524838 IVE524838 ILI524838 IBM524838 HRQ524838 HHU524838 GXY524838 GOC524838 GEG524838 FUK524838 FKO524838 FAS524838 EQW524838 EHA524838 DXE524838 DNI524838 DDM524838 CTQ524838 CJU524838 BZY524838 BQC524838 BGG524838 AWK524838 AMO524838 ACS524838 SW524838 JA524838 S524838 WVM459302 WLQ459302 WBU459302 VRY459302 VIC459302 UYG459302 UOK459302 UEO459302 TUS459302 TKW459302 TBA459302 SRE459302 SHI459302 RXM459302 RNQ459302 RDU459302 QTY459302 QKC459302 QAG459302 PQK459302 PGO459302 OWS459302 OMW459302 ODA459302 NTE459302 NJI459302 MZM459302 MPQ459302 MFU459302 LVY459302 LMC459302 LCG459302 KSK459302 KIO459302 JYS459302 JOW459302 JFA459302 IVE459302 ILI459302 IBM459302 HRQ459302 HHU459302 GXY459302 GOC459302 GEG459302 FUK459302 FKO459302 FAS459302 EQW459302 EHA459302 DXE459302 DNI459302 DDM459302 CTQ459302 CJU459302 BZY459302 BQC459302 BGG459302 AWK459302 AMO459302 ACS459302 SW459302 JA459302 S459302 WVM393766 WLQ393766 WBU393766 VRY393766 VIC393766 UYG393766 UOK393766 UEO393766 TUS393766 TKW393766 TBA393766 SRE393766 SHI393766 RXM393766 RNQ393766 RDU393766 QTY393766 QKC393766 QAG393766 PQK393766 PGO393766 OWS393766 OMW393766 ODA393766 NTE393766 NJI393766 MZM393766 MPQ393766 MFU393766 LVY393766 LMC393766 LCG393766 KSK393766 KIO393766 JYS393766 JOW393766 JFA393766 IVE393766 ILI393766 IBM393766 HRQ393766 HHU393766 GXY393766 GOC393766 GEG393766 FUK393766 FKO393766 FAS393766 EQW393766 EHA393766 DXE393766 DNI393766 DDM393766 CTQ393766 CJU393766 BZY393766 BQC393766 BGG393766 AWK393766 AMO393766 ACS393766 SW393766 JA393766 S393766 WVM328230 WLQ328230 WBU328230 VRY328230 VIC328230 UYG328230 UOK328230 UEO328230 TUS328230 TKW328230 TBA328230 SRE328230 SHI328230 RXM328230 RNQ328230 RDU328230 QTY328230 QKC328230 QAG328230 PQK328230 PGO328230 OWS328230 OMW328230 ODA328230 NTE328230 NJI328230 MZM328230 MPQ328230 MFU328230 LVY328230 LMC328230 LCG328230 KSK328230 KIO328230 JYS328230 JOW328230 JFA328230 IVE328230 ILI328230 IBM328230 HRQ328230 HHU328230 GXY328230 GOC328230 GEG328230 FUK328230 FKO328230 FAS328230 EQW328230 EHA328230 DXE328230 DNI328230 DDM328230 CTQ328230 CJU328230 BZY328230 BQC328230 BGG328230 AWK328230 AMO328230 ACS328230 SW328230 JA328230 S328230 WVM262694 WLQ262694 WBU262694 VRY262694 VIC262694 UYG262694 UOK262694 UEO262694 TUS262694 TKW262694 TBA262694 SRE262694 SHI262694 RXM262694 RNQ262694 RDU262694 QTY262694 QKC262694 QAG262694 PQK262694 PGO262694 OWS262694 OMW262694 ODA262694 NTE262694 NJI262694 MZM262694 MPQ262694 MFU262694 LVY262694 LMC262694 LCG262694 KSK262694 KIO262694 JYS262694 JOW262694 JFA262694 IVE262694 ILI262694 IBM262694 HRQ262694 HHU262694 GXY262694 GOC262694 GEG262694 FUK262694 FKO262694 FAS262694 EQW262694 EHA262694 DXE262694 DNI262694 DDM262694 CTQ262694 CJU262694 BZY262694 BQC262694 BGG262694 AWK262694 AMO262694 ACS262694 SW262694 JA262694 S262694 WVM197158 WLQ197158 WBU197158 VRY197158 VIC197158 UYG197158 UOK197158 UEO197158 TUS197158 TKW197158 TBA197158 SRE197158 SHI197158 RXM197158 RNQ197158 RDU197158 QTY197158 QKC197158 QAG197158 PQK197158 PGO197158 OWS197158 OMW197158 ODA197158 NTE197158 NJI197158 MZM197158 MPQ197158 MFU197158 LVY197158 LMC197158 LCG197158 KSK197158 KIO197158 JYS197158 JOW197158 JFA197158 IVE197158 ILI197158 IBM197158 HRQ197158 HHU197158 GXY197158 GOC197158 GEG197158 FUK197158 FKO197158 FAS197158 EQW197158 EHA197158 DXE197158 DNI197158 DDM197158 CTQ197158 CJU197158 BZY197158 BQC197158 BGG197158 AWK197158 AMO197158 ACS197158 SW197158 JA197158 S197158 WVM131622 WLQ131622 WBU131622 VRY131622 VIC131622 UYG131622 UOK131622 UEO131622 TUS131622 TKW131622 TBA131622 SRE131622 SHI131622 RXM131622 RNQ131622 RDU131622 QTY131622 QKC131622 QAG131622 PQK131622 PGO131622 OWS131622 OMW131622 ODA131622 NTE131622 NJI131622 MZM131622 MPQ131622 MFU131622 LVY131622 LMC131622 LCG131622 KSK131622 KIO131622 JYS131622 JOW131622 JFA131622 IVE131622 ILI131622 IBM131622 HRQ131622 HHU131622 GXY131622 GOC131622 GEG131622 FUK131622 FKO131622 FAS131622 EQW131622 EHA131622 DXE131622 DNI131622 DDM131622 CTQ131622 CJU131622 BZY131622 BQC131622 BGG131622 AWK131622 AMO131622 ACS131622 SW131622 JA131622 S131622 WVM66086 WLQ66086 WBU66086 VRY66086 VIC66086 UYG66086 UOK66086 UEO66086 TUS66086 TKW66086 TBA66086 SRE66086 SHI66086 RXM66086 RNQ66086 RDU66086 QTY66086 QKC66086 QAG66086 PQK66086 PGO66086 OWS66086 OMW66086 ODA66086 NTE66086 NJI66086 MZM66086 MPQ66086 MFU66086 LVY66086 LMC66086 LCG66086 KSK66086 KIO66086 JYS66086 JOW66086 JFA66086 IVE66086 ILI66086 IBM66086 HRQ66086 HHU66086 GXY66086 GOC66086 GEG66086 FUK66086 FKO66086 FAS66086 EQW66086 EHA66086 DXE66086 DNI66086 DDM66086 CTQ66086 CJU66086 BZY66086 BQC66086 BGG66086 AWK66086 AMO66086 ACS66086 SW66086 JA66086 S66086"/>
    <dataValidation allowBlank="1" showErrorMessage="1" prompt="El dia 7 de marzo se remitió a los funcionarios y contratistas el documento de capacitacion sobre transporte fluvial" sqref="WVM983587 WLQ983587 WBU983587 VRY983587 VIC983587 UYG983587 UOK983587 UEO983587 TUS983587 TKW983587 TBA983587 SRE983587 SHI983587 RXM983587 RNQ983587 RDU983587 QTY983587 QKC983587 QAG983587 PQK983587 PGO983587 OWS983587 OMW983587 ODA983587 NTE983587 NJI983587 MZM983587 MPQ983587 MFU983587 LVY983587 LMC983587 LCG983587 KSK983587 KIO983587 JYS983587 JOW983587 JFA983587 IVE983587 ILI983587 IBM983587 HRQ983587 HHU983587 GXY983587 GOC983587 GEG983587 FUK983587 FKO983587 FAS983587 EQW983587 EHA983587 DXE983587 DNI983587 DDM983587 CTQ983587 CJU983587 BZY983587 BQC983587 BGG983587 AWK983587 AMO983587 ACS983587 SW983587 JA983587 S983587 WVM918051 WLQ918051 WBU918051 VRY918051 VIC918051 UYG918051 UOK918051 UEO918051 TUS918051 TKW918051 TBA918051 SRE918051 SHI918051 RXM918051 RNQ918051 RDU918051 QTY918051 QKC918051 QAG918051 PQK918051 PGO918051 OWS918051 OMW918051 ODA918051 NTE918051 NJI918051 MZM918051 MPQ918051 MFU918051 LVY918051 LMC918051 LCG918051 KSK918051 KIO918051 JYS918051 JOW918051 JFA918051 IVE918051 ILI918051 IBM918051 HRQ918051 HHU918051 GXY918051 GOC918051 GEG918051 FUK918051 FKO918051 FAS918051 EQW918051 EHA918051 DXE918051 DNI918051 DDM918051 CTQ918051 CJU918051 BZY918051 BQC918051 BGG918051 AWK918051 AMO918051 ACS918051 SW918051 JA918051 S918051 WVM852515 WLQ852515 WBU852515 VRY852515 VIC852515 UYG852515 UOK852515 UEO852515 TUS852515 TKW852515 TBA852515 SRE852515 SHI852515 RXM852515 RNQ852515 RDU852515 QTY852515 QKC852515 QAG852515 PQK852515 PGO852515 OWS852515 OMW852515 ODA852515 NTE852515 NJI852515 MZM852515 MPQ852515 MFU852515 LVY852515 LMC852515 LCG852515 KSK852515 KIO852515 JYS852515 JOW852515 JFA852515 IVE852515 ILI852515 IBM852515 HRQ852515 HHU852515 GXY852515 GOC852515 GEG852515 FUK852515 FKO852515 FAS852515 EQW852515 EHA852515 DXE852515 DNI852515 DDM852515 CTQ852515 CJU852515 BZY852515 BQC852515 BGG852515 AWK852515 AMO852515 ACS852515 SW852515 JA852515 S852515 WVM786979 WLQ786979 WBU786979 VRY786979 VIC786979 UYG786979 UOK786979 UEO786979 TUS786979 TKW786979 TBA786979 SRE786979 SHI786979 RXM786979 RNQ786979 RDU786979 QTY786979 QKC786979 QAG786979 PQK786979 PGO786979 OWS786979 OMW786979 ODA786979 NTE786979 NJI786979 MZM786979 MPQ786979 MFU786979 LVY786979 LMC786979 LCG786979 KSK786979 KIO786979 JYS786979 JOW786979 JFA786979 IVE786979 ILI786979 IBM786979 HRQ786979 HHU786979 GXY786979 GOC786979 GEG786979 FUK786979 FKO786979 FAS786979 EQW786979 EHA786979 DXE786979 DNI786979 DDM786979 CTQ786979 CJU786979 BZY786979 BQC786979 BGG786979 AWK786979 AMO786979 ACS786979 SW786979 JA786979 S786979 WVM721443 WLQ721443 WBU721443 VRY721443 VIC721443 UYG721443 UOK721443 UEO721443 TUS721443 TKW721443 TBA721443 SRE721443 SHI721443 RXM721443 RNQ721443 RDU721443 QTY721443 QKC721443 QAG721443 PQK721443 PGO721443 OWS721443 OMW721443 ODA721443 NTE721443 NJI721443 MZM721443 MPQ721443 MFU721443 LVY721443 LMC721443 LCG721443 KSK721443 KIO721443 JYS721443 JOW721443 JFA721443 IVE721443 ILI721443 IBM721443 HRQ721443 HHU721443 GXY721443 GOC721443 GEG721443 FUK721443 FKO721443 FAS721443 EQW721443 EHA721443 DXE721443 DNI721443 DDM721443 CTQ721443 CJU721443 BZY721443 BQC721443 BGG721443 AWK721443 AMO721443 ACS721443 SW721443 JA721443 S721443 WVM655907 WLQ655907 WBU655907 VRY655907 VIC655907 UYG655907 UOK655907 UEO655907 TUS655907 TKW655907 TBA655907 SRE655907 SHI655907 RXM655907 RNQ655907 RDU655907 QTY655907 QKC655907 QAG655907 PQK655907 PGO655907 OWS655907 OMW655907 ODA655907 NTE655907 NJI655907 MZM655907 MPQ655907 MFU655907 LVY655907 LMC655907 LCG655907 KSK655907 KIO655907 JYS655907 JOW655907 JFA655907 IVE655907 ILI655907 IBM655907 HRQ655907 HHU655907 GXY655907 GOC655907 GEG655907 FUK655907 FKO655907 FAS655907 EQW655907 EHA655907 DXE655907 DNI655907 DDM655907 CTQ655907 CJU655907 BZY655907 BQC655907 BGG655907 AWK655907 AMO655907 ACS655907 SW655907 JA655907 S655907 WVM590371 WLQ590371 WBU590371 VRY590371 VIC590371 UYG590371 UOK590371 UEO590371 TUS590371 TKW590371 TBA590371 SRE590371 SHI590371 RXM590371 RNQ590371 RDU590371 QTY590371 QKC590371 QAG590371 PQK590371 PGO590371 OWS590371 OMW590371 ODA590371 NTE590371 NJI590371 MZM590371 MPQ590371 MFU590371 LVY590371 LMC590371 LCG590371 KSK590371 KIO590371 JYS590371 JOW590371 JFA590371 IVE590371 ILI590371 IBM590371 HRQ590371 HHU590371 GXY590371 GOC590371 GEG590371 FUK590371 FKO590371 FAS590371 EQW590371 EHA590371 DXE590371 DNI590371 DDM590371 CTQ590371 CJU590371 BZY590371 BQC590371 BGG590371 AWK590371 AMO590371 ACS590371 SW590371 JA590371 S590371 WVM524835 WLQ524835 WBU524835 VRY524835 VIC524835 UYG524835 UOK524835 UEO524835 TUS524835 TKW524835 TBA524835 SRE524835 SHI524835 RXM524835 RNQ524835 RDU524835 QTY524835 QKC524835 QAG524835 PQK524835 PGO524835 OWS524835 OMW524835 ODA524835 NTE524835 NJI524835 MZM524835 MPQ524835 MFU524835 LVY524835 LMC524835 LCG524835 KSK524835 KIO524835 JYS524835 JOW524835 JFA524835 IVE524835 ILI524835 IBM524835 HRQ524835 HHU524835 GXY524835 GOC524835 GEG524835 FUK524835 FKO524835 FAS524835 EQW524835 EHA524835 DXE524835 DNI524835 DDM524835 CTQ524835 CJU524835 BZY524835 BQC524835 BGG524835 AWK524835 AMO524835 ACS524835 SW524835 JA524835 S524835 WVM459299 WLQ459299 WBU459299 VRY459299 VIC459299 UYG459299 UOK459299 UEO459299 TUS459299 TKW459299 TBA459299 SRE459299 SHI459299 RXM459299 RNQ459299 RDU459299 QTY459299 QKC459299 QAG459299 PQK459299 PGO459299 OWS459299 OMW459299 ODA459299 NTE459299 NJI459299 MZM459299 MPQ459299 MFU459299 LVY459299 LMC459299 LCG459299 KSK459299 KIO459299 JYS459299 JOW459299 JFA459299 IVE459299 ILI459299 IBM459299 HRQ459299 HHU459299 GXY459299 GOC459299 GEG459299 FUK459299 FKO459299 FAS459299 EQW459299 EHA459299 DXE459299 DNI459299 DDM459299 CTQ459299 CJU459299 BZY459299 BQC459299 BGG459299 AWK459299 AMO459299 ACS459299 SW459299 JA459299 S459299 WVM393763 WLQ393763 WBU393763 VRY393763 VIC393763 UYG393763 UOK393763 UEO393763 TUS393763 TKW393763 TBA393763 SRE393763 SHI393763 RXM393763 RNQ393763 RDU393763 QTY393763 QKC393763 QAG393763 PQK393763 PGO393763 OWS393763 OMW393763 ODA393763 NTE393763 NJI393763 MZM393763 MPQ393763 MFU393763 LVY393763 LMC393763 LCG393763 KSK393763 KIO393763 JYS393763 JOW393763 JFA393763 IVE393763 ILI393763 IBM393763 HRQ393763 HHU393763 GXY393763 GOC393763 GEG393763 FUK393763 FKO393763 FAS393763 EQW393763 EHA393763 DXE393763 DNI393763 DDM393763 CTQ393763 CJU393763 BZY393763 BQC393763 BGG393763 AWK393763 AMO393763 ACS393763 SW393763 JA393763 S393763 WVM328227 WLQ328227 WBU328227 VRY328227 VIC328227 UYG328227 UOK328227 UEO328227 TUS328227 TKW328227 TBA328227 SRE328227 SHI328227 RXM328227 RNQ328227 RDU328227 QTY328227 QKC328227 QAG328227 PQK328227 PGO328227 OWS328227 OMW328227 ODA328227 NTE328227 NJI328227 MZM328227 MPQ328227 MFU328227 LVY328227 LMC328227 LCG328227 KSK328227 KIO328227 JYS328227 JOW328227 JFA328227 IVE328227 ILI328227 IBM328227 HRQ328227 HHU328227 GXY328227 GOC328227 GEG328227 FUK328227 FKO328227 FAS328227 EQW328227 EHA328227 DXE328227 DNI328227 DDM328227 CTQ328227 CJU328227 BZY328227 BQC328227 BGG328227 AWK328227 AMO328227 ACS328227 SW328227 JA328227 S328227 WVM262691 WLQ262691 WBU262691 VRY262691 VIC262691 UYG262691 UOK262691 UEO262691 TUS262691 TKW262691 TBA262691 SRE262691 SHI262691 RXM262691 RNQ262691 RDU262691 QTY262691 QKC262691 QAG262691 PQK262691 PGO262691 OWS262691 OMW262691 ODA262691 NTE262691 NJI262691 MZM262691 MPQ262691 MFU262691 LVY262691 LMC262691 LCG262691 KSK262691 KIO262691 JYS262691 JOW262691 JFA262691 IVE262691 ILI262691 IBM262691 HRQ262691 HHU262691 GXY262691 GOC262691 GEG262691 FUK262691 FKO262691 FAS262691 EQW262691 EHA262691 DXE262691 DNI262691 DDM262691 CTQ262691 CJU262691 BZY262691 BQC262691 BGG262691 AWK262691 AMO262691 ACS262691 SW262691 JA262691 S262691 WVM197155 WLQ197155 WBU197155 VRY197155 VIC197155 UYG197155 UOK197155 UEO197155 TUS197155 TKW197155 TBA197155 SRE197155 SHI197155 RXM197155 RNQ197155 RDU197155 QTY197155 QKC197155 QAG197155 PQK197155 PGO197155 OWS197155 OMW197155 ODA197155 NTE197155 NJI197155 MZM197155 MPQ197155 MFU197155 LVY197155 LMC197155 LCG197155 KSK197155 KIO197155 JYS197155 JOW197155 JFA197155 IVE197155 ILI197155 IBM197155 HRQ197155 HHU197155 GXY197155 GOC197155 GEG197155 FUK197155 FKO197155 FAS197155 EQW197155 EHA197155 DXE197155 DNI197155 DDM197155 CTQ197155 CJU197155 BZY197155 BQC197155 BGG197155 AWK197155 AMO197155 ACS197155 SW197155 JA197155 S197155 WVM131619 WLQ131619 WBU131619 VRY131619 VIC131619 UYG131619 UOK131619 UEO131619 TUS131619 TKW131619 TBA131619 SRE131619 SHI131619 RXM131619 RNQ131619 RDU131619 QTY131619 QKC131619 QAG131619 PQK131619 PGO131619 OWS131619 OMW131619 ODA131619 NTE131619 NJI131619 MZM131619 MPQ131619 MFU131619 LVY131619 LMC131619 LCG131619 KSK131619 KIO131619 JYS131619 JOW131619 JFA131619 IVE131619 ILI131619 IBM131619 HRQ131619 HHU131619 GXY131619 GOC131619 GEG131619 FUK131619 FKO131619 FAS131619 EQW131619 EHA131619 DXE131619 DNI131619 DDM131619 CTQ131619 CJU131619 BZY131619 BQC131619 BGG131619 AWK131619 AMO131619 ACS131619 SW131619 JA131619 S131619 WVM66083 WLQ66083 WBU66083 VRY66083 VIC66083 UYG66083 UOK66083 UEO66083 TUS66083 TKW66083 TBA66083 SRE66083 SHI66083 RXM66083 RNQ66083 RDU66083 QTY66083 QKC66083 QAG66083 PQK66083 PGO66083 OWS66083 OMW66083 ODA66083 NTE66083 NJI66083 MZM66083 MPQ66083 MFU66083 LVY66083 LMC66083 LCG66083 KSK66083 KIO66083 JYS66083 JOW66083 JFA66083 IVE66083 ILI66083 IBM66083 HRQ66083 HHU66083 GXY66083 GOC66083 GEG66083 FUK66083 FKO66083 FAS66083 EQW66083 EHA66083 DXE66083 DNI66083 DDM66083 CTQ66083 CJU66083 BZY66083 BQC66083 BGG66083 AWK66083 AMO66083 ACS66083 SW66083 JA66083 S66083"/>
    <dataValidation allowBlank="1" showErrorMessage="1" prompt="El 18 de marzo se capacitó a la empresa ATP Transportes con aclaraciones a la circular 11 del 2011" sqref="WVM983584 WLQ983584 WBU983584 VRY983584 VIC983584 UYG983584 UOK983584 UEO983584 TUS983584 TKW983584 TBA983584 SRE983584 SHI983584 RXM983584 RNQ983584 RDU983584 QTY983584 QKC983584 QAG983584 PQK983584 PGO983584 OWS983584 OMW983584 ODA983584 NTE983584 NJI983584 MZM983584 MPQ983584 MFU983584 LVY983584 LMC983584 LCG983584 KSK983584 KIO983584 JYS983584 JOW983584 JFA983584 IVE983584 ILI983584 IBM983584 HRQ983584 HHU983584 GXY983584 GOC983584 GEG983584 FUK983584 FKO983584 FAS983584 EQW983584 EHA983584 DXE983584 DNI983584 DDM983584 CTQ983584 CJU983584 BZY983584 BQC983584 BGG983584 AWK983584 AMO983584 ACS983584 SW983584 JA983584 S983584 WVM918048 WLQ918048 WBU918048 VRY918048 VIC918048 UYG918048 UOK918048 UEO918048 TUS918048 TKW918048 TBA918048 SRE918048 SHI918048 RXM918048 RNQ918048 RDU918048 QTY918048 QKC918048 QAG918048 PQK918048 PGO918048 OWS918048 OMW918048 ODA918048 NTE918048 NJI918048 MZM918048 MPQ918048 MFU918048 LVY918048 LMC918048 LCG918048 KSK918048 KIO918048 JYS918048 JOW918048 JFA918048 IVE918048 ILI918048 IBM918048 HRQ918048 HHU918048 GXY918048 GOC918048 GEG918048 FUK918048 FKO918048 FAS918048 EQW918048 EHA918048 DXE918048 DNI918048 DDM918048 CTQ918048 CJU918048 BZY918048 BQC918048 BGG918048 AWK918048 AMO918048 ACS918048 SW918048 JA918048 S918048 WVM852512 WLQ852512 WBU852512 VRY852512 VIC852512 UYG852512 UOK852512 UEO852512 TUS852512 TKW852512 TBA852512 SRE852512 SHI852512 RXM852512 RNQ852512 RDU852512 QTY852512 QKC852512 QAG852512 PQK852512 PGO852512 OWS852512 OMW852512 ODA852512 NTE852512 NJI852512 MZM852512 MPQ852512 MFU852512 LVY852512 LMC852512 LCG852512 KSK852512 KIO852512 JYS852512 JOW852512 JFA852512 IVE852512 ILI852512 IBM852512 HRQ852512 HHU852512 GXY852512 GOC852512 GEG852512 FUK852512 FKO852512 FAS852512 EQW852512 EHA852512 DXE852512 DNI852512 DDM852512 CTQ852512 CJU852512 BZY852512 BQC852512 BGG852512 AWK852512 AMO852512 ACS852512 SW852512 JA852512 S852512 WVM786976 WLQ786976 WBU786976 VRY786976 VIC786976 UYG786976 UOK786976 UEO786976 TUS786976 TKW786976 TBA786976 SRE786976 SHI786976 RXM786976 RNQ786976 RDU786976 QTY786976 QKC786976 QAG786976 PQK786976 PGO786976 OWS786976 OMW786976 ODA786976 NTE786976 NJI786976 MZM786976 MPQ786976 MFU786976 LVY786976 LMC786976 LCG786976 KSK786976 KIO786976 JYS786976 JOW786976 JFA786976 IVE786976 ILI786976 IBM786976 HRQ786976 HHU786976 GXY786976 GOC786976 GEG786976 FUK786976 FKO786976 FAS786976 EQW786976 EHA786976 DXE786976 DNI786976 DDM786976 CTQ786976 CJU786976 BZY786976 BQC786976 BGG786976 AWK786976 AMO786976 ACS786976 SW786976 JA786976 S786976 WVM721440 WLQ721440 WBU721440 VRY721440 VIC721440 UYG721440 UOK721440 UEO721440 TUS721440 TKW721440 TBA721440 SRE721440 SHI721440 RXM721440 RNQ721440 RDU721440 QTY721440 QKC721440 QAG721440 PQK721440 PGO721440 OWS721440 OMW721440 ODA721440 NTE721440 NJI721440 MZM721440 MPQ721440 MFU721440 LVY721440 LMC721440 LCG721440 KSK721440 KIO721440 JYS721440 JOW721440 JFA721440 IVE721440 ILI721440 IBM721440 HRQ721440 HHU721440 GXY721440 GOC721440 GEG721440 FUK721440 FKO721440 FAS721440 EQW721440 EHA721440 DXE721440 DNI721440 DDM721440 CTQ721440 CJU721440 BZY721440 BQC721440 BGG721440 AWK721440 AMO721440 ACS721440 SW721440 JA721440 S721440 WVM655904 WLQ655904 WBU655904 VRY655904 VIC655904 UYG655904 UOK655904 UEO655904 TUS655904 TKW655904 TBA655904 SRE655904 SHI655904 RXM655904 RNQ655904 RDU655904 QTY655904 QKC655904 QAG655904 PQK655904 PGO655904 OWS655904 OMW655904 ODA655904 NTE655904 NJI655904 MZM655904 MPQ655904 MFU655904 LVY655904 LMC655904 LCG655904 KSK655904 KIO655904 JYS655904 JOW655904 JFA655904 IVE655904 ILI655904 IBM655904 HRQ655904 HHU655904 GXY655904 GOC655904 GEG655904 FUK655904 FKO655904 FAS655904 EQW655904 EHA655904 DXE655904 DNI655904 DDM655904 CTQ655904 CJU655904 BZY655904 BQC655904 BGG655904 AWK655904 AMO655904 ACS655904 SW655904 JA655904 S655904 WVM590368 WLQ590368 WBU590368 VRY590368 VIC590368 UYG590368 UOK590368 UEO590368 TUS590368 TKW590368 TBA590368 SRE590368 SHI590368 RXM590368 RNQ590368 RDU590368 QTY590368 QKC590368 QAG590368 PQK590368 PGO590368 OWS590368 OMW590368 ODA590368 NTE590368 NJI590368 MZM590368 MPQ590368 MFU590368 LVY590368 LMC590368 LCG590368 KSK590368 KIO590368 JYS590368 JOW590368 JFA590368 IVE590368 ILI590368 IBM590368 HRQ590368 HHU590368 GXY590368 GOC590368 GEG590368 FUK590368 FKO590368 FAS590368 EQW590368 EHA590368 DXE590368 DNI590368 DDM590368 CTQ590368 CJU590368 BZY590368 BQC590368 BGG590368 AWK590368 AMO590368 ACS590368 SW590368 JA590368 S590368 WVM524832 WLQ524832 WBU524832 VRY524832 VIC524832 UYG524832 UOK524832 UEO524832 TUS524832 TKW524832 TBA524832 SRE524832 SHI524832 RXM524832 RNQ524832 RDU524832 QTY524832 QKC524832 QAG524832 PQK524832 PGO524832 OWS524832 OMW524832 ODA524832 NTE524832 NJI524832 MZM524832 MPQ524832 MFU524832 LVY524832 LMC524832 LCG524832 KSK524832 KIO524832 JYS524832 JOW524832 JFA524832 IVE524832 ILI524832 IBM524832 HRQ524832 HHU524832 GXY524832 GOC524832 GEG524832 FUK524832 FKO524832 FAS524832 EQW524832 EHA524832 DXE524832 DNI524832 DDM524832 CTQ524832 CJU524832 BZY524832 BQC524832 BGG524832 AWK524832 AMO524832 ACS524832 SW524832 JA524832 S524832 WVM459296 WLQ459296 WBU459296 VRY459296 VIC459296 UYG459296 UOK459296 UEO459296 TUS459296 TKW459296 TBA459296 SRE459296 SHI459296 RXM459296 RNQ459296 RDU459296 QTY459296 QKC459296 QAG459296 PQK459296 PGO459296 OWS459296 OMW459296 ODA459296 NTE459296 NJI459296 MZM459296 MPQ459296 MFU459296 LVY459296 LMC459296 LCG459296 KSK459296 KIO459296 JYS459296 JOW459296 JFA459296 IVE459296 ILI459296 IBM459296 HRQ459296 HHU459296 GXY459296 GOC459296 GEG459296 FUK459296 FKO459296 FAS459296 EQW459296 EHA459296 DXE459296 DNI459296 DDM459296 CTQ459296 CJU459296 BZY459296 BQC459296 BGG459296 AWK459296 AMO459296 ACS459296 SW459296 JA459296 S459296 WVM393760 WLQ393760 WBU393760 VRY393760 VIC393760 UYG393760 UOK393760 UEO393760 TUS393760 TKW393760 TBA393760 SRE393760 SHI393760 RXM393760 RNQ393760 RDU393760 QTY393760 QKC393760 QAG393760 PQK393760 PGO393760 OWS393760 OMW393760 ODA393760 NTE393760 NJI393760 MZM393760 MPQ393760 MFU393760 LVY393760 LMC393760 LCG393760 KSK393760 KIO393760 JYS393760 JOW393760 JFA393760 IVE393760 ILI393760 IBM393760 HRQ393760 HHU393760 GXY393760 GOC393760 GEG393760 FUK393760 FKO393760 FAS393760 EQW393760 EHA393760 DXE393760 DNI393760 DDM393760 CTQ393760 CJU393760 BZY393760 BQC393760 BGG393760 AWK393760 AMO393760 ACS393760 SW393760 JA393760 S393760 WVM328224 WLQ328224 WBU328224 VRY328224 VIC328224 UYG328224 UOK328224 UEO328224 TUS328224 TKW328224 TBA328224 SRE328224 SHI328224 RXM328224 RNQ328224 RDU328224 QTY328224 QKC328224 QAG328224 PQK328224 PGO328224 OWS328224 OMW328224 ODA328224 NTE328224 NJI328224 MZM328224 MPQ328224 MFU328224 LVY328224 LMC328224 LCG328224 KSK328224 KIO328224 JYS328224 JOW328224 JFA328224 IVE328224 ILI328224 IBM328224 HRQ328224 HHU328224 GXY328224 GOC328224 GEG328224 FUK328224 FKO328224 FAS328224 EQW328224 EHA328224 DXE328224 DNI328224 DDM328224 CTQ328224 CJU328224 BZY328224 BQC328224 BGG328224 AWK328224 AMO328224 ACS328224 SW328224 JA328224 S328224 WVM262688 WLQ262688 WBU262688 VRY262688 VIC262688 UYG262688 UOK262688 UEO262688 TUS262688 TKW262688 TBA262688 SRE262688 SHI262688 RXM262688 RNQ262688 RDU262688 QTY262688 QKC262688 QAG262688 PQK262688 PGO262688 OWS262688 OMW262688 ODA262688 NTE262688 NJI262688 MZM262688 MPQ262688 MFU262688 LVY262688 LMC262688 LCG262688 KSK262688 KIO262688 JYS262688 JOW262688 JFA262688 IVE262688 ILI262688 IBM262688 HRQ262688 HHU262688 GXY262688 GOC262688 GEG262688 FUK262688 FKO262688 FAS262688 EQW262688 EHA262688 DXE262688 DNI262688 DDM262688 CTQ262688 CJU262688 BZY262688 BQC262688 BGG262688 AWK262688 AMO262688 ACS262688 SW262688 JA262688 S262688 WVM197152 WLQ197152 WBU197152 VRY197152 VIC197152 UYG197152 UOK197152 UEO197152 TUS197152 TKW197152 TBA197152 SRE197152 SHI197152 RXM197152 RNQ197152 RDU197152 QTY197152 QKC197152 QAG197152 PQK197152 PGO197152 OWS197152 OMW197152 ODA197152 NTE197152 NJI197152 MZM197152 MPQ197152 MFU197152 LVY197152 LMC197152 LCG197152 KSK197152 KIO197152 JYS197152 JOW197152 JFA197152 IVE197152 ILI197152 IBM197152 HRQ197152 HHU197152 GXY197152 GOC197152 GEG197152 FUK197152 FKO197152 FAS197152 EQW197152 EHA197152 DXE197152 DNI197152 DDM197152 CTQ197152 CJU197152 BZY197152 BQC197152 BGG197152 AWK197152 AMO197152 ACS197152 SW197152 JA197152 S197152 WVM131616 WLQ131616 WBU131616 VRY131616 VIC131616 UYG131616 UOK131616 UEO131616 TUS131616 TKW131616 TBA131616 SRE131616 SHI131616 RXM131616 RNQ131616 RDU131616 QTY131616 QKC131616 QAG131616 PQK131616 PGO131616 OWS131616 OMW131616 ODA131616 NTE131616 NJI131616 MZM131616 MPQ131616 MFU131616 LVY131616 LMC131616 LCG131616 KSK131616 KIO131616 JYS131616 JOW131616 JFA131616 IVE131616 ILI131616 IBM131616 HRQ131616 HHU131616 GXY131616 GOC131616 GEG131616 FUK131616 FKO131616 FAS131616 EQW131616 EHA131616 DXE131616 DNI131616 DDM131616 CTQ131616 CJU131616 BZY131616 BQC131616 BGG131616 AWK131616 AMO131616 ACS131616 SW131616 JA131616 S131616 WVM66080 WLQ66080 WBU66080 VRY66080 VIC66080 UYG66080 UOK66080 UEO66080 TUS66080 TKW66080 TBA66080 SRE66080 SHI66080 RXM66080 RNQ66080 RDU66080 QTY66080 QKC66080 QAG66080 PQK66080 PGO66080 OWS66080 OMW66080 ODA66080 NTE66080 NJI66080 MZM66080 MPQ66080 MFU66080 LVY66080 LMC66080 LCG66080 KSK66080 KIO66080 JYS66080 JOW66080 JFA66080 IVE66080 ILI66080 IBM66080 HRQ66080 HHU66080 GXY66080 GOC66080 GEG66080 FUK66080 FKO66080 FAS66080 EQW66080 EHA66080 DXE66080 DNI66080 DDM66080 CTQ66080 CJU66080 BZY66080 BQC66080 BGG66080 AWK66080 AMO66080 ACS66080 SW66080 JA66080 S66080"/>
    <dataValidation allowBlank="1" showErrorMessage="1" prompt="Se entregó de manera personalizada la información relacionada con las normas vigentes y obligaciones con la SPT a las Sociedades Concesionarias  Nuevo Cauca; Neiva-Espinal-Girardot;  nueva vía al mar COVIMAR y Pacífico 3." sqref="WVM983581 WLQ983581 WBU983581 VRY983581 VIC983581 UYG983581 UOK983581 UEO983581 TUS983581 TKW983581 TBA983581 SRE983581 SHI983581 RXM983581 RNQ983581 RDU983581 QTY983581 QKC983581 QAG983581 PQK983581 PGO983581 OWS983581 OMW983581 ODA983581 NTE983581 NJI983581 MZM983581 MPQ983581 MFU983581 LVY983581 LMC983581 LCG983581 KSK983581 KIO983581 JYS983581 JOW983581 JFA983581 IVE983581 ILI983581 IBM983581 HRQ983581 HHU983581 GXY983581 GOC983581 GEG983581 FUK983581 FKO983581 FAS983581 EQW983581 EHA983581 DXE983581 DNI983581 DDM983581 CTQ983581 CJU983581 BZY983581 BQC983581 BGG983581 AWK983581 AMO983581 ACS983581 SW983581 JA983581 S983581 WVM918045 WLQ918045 WBU918045 VRY918045 VIC918045 UYG918045 UOK918045 UEO918045 TUS918045 TKW918045 TBA918045 SRE918045 SHI918045 RXM918045 RNQ918045 RDU918045 QTY918045 QKC918045 QAG918045 PQK918045 PGO918045 OWS918045 OMW918045 ODA918045 NTE918045 NJI918045 MZM918045 MPQ918045 MFU918045 LVY918045 LMC918045 LCG918045 KSK918045 KIO918045 JYS918045 JOW918045 JFA918045 IVE918045 ILI918045 IBM918045 HRQ918045 HHU918045 GXY918045 GOC918045 GEG918045 FUK918045 FKO918045 FAS918045 EQW918045 EHA918045 DXE918045 DNI918045 DDM918045 CTQ918045 CJU918045 BZY918045 BQC918045 BGG918045 AWK918045 AMO918045 ACS918045 SW918045 JA918045 S918045 WVM852509 WLQ852509 WBU852509 VRY852509 VIC852509 UYG852509 UOK852509 UEO852509 TUS852509 TKW852509 TBA852509 SRE852509 SHI852509 RXM852509 RNQ852509 RDU852509 QTY852509 QKC852509 QAG852509 PQK852509 PGO852509 OWS852509 OMW852509 ODA852509 NTE852509 NJI852509 MZM852509 MPQ852509 MFU852509 LVY852509 LMC852509 LCG852509 KSK852509 KIO852509 JYS852509 JOW852509 JFA852509 IVE852509 ILI852509 IBM852509 HRQ852509 HHU852509 GXY852509 GOC852509 GEG852509 FUK852509 FKO852509 FAS852509 EQW852509 EHA852509 DXE852509 DNI852509 DDM852509 CTQ852509 CJU852509 BZY852509 BQC852509 BGG852509 AWK852509 AMO852509 ACS852509 SW852509 JA852509 S852509 WVM786973 WLQ786973 WBU786973 VRY786973 VIC786973 UYG786973 UOK786973 UEO786973 TUS786973 TKW786973 TBA786973 SRE786973 SHI786973 RXM786973 RNQ786973 RDU786973 QTY786973 QKC786973 QAG786973 PQK786973 PGO786973 OWS786973 OMW786973 ODA786973 NTE786973 NJI786973 MZM786973 MPQ786973 MFU786973 LVY786973 LMC786973 LCG786973 KSK786973 KIO786973 JYS786973 JOW786973 JFA786973 IVE786973 ILI786973 IBM786973 HRQ786973 HHU786973 GXY786973 GOC786973 GEG786973 FUK786973 FKO786973 FAS786973 EQW786973 EHA786973 DXE786973 DNI786973 DDM786973 CTQ786973 CJU786973 BZY786973 BQC786973 BGG786973 AWK786973 AMO786973 ACS786973 SW786973 JA786973 S786973 WVM721437 WLQ721437 WBU721437 VRY721437 VIC721437 UYG721437 UOK721437 UEO721437 TUS721437 TKW721437 TBA721437 SRE721437 SHI721437 RXM721437 RNQ721437 RDU721437 QTY721437 QKC721437 QAG721437 PQK721437 PGO721437 OWS721437 OMW721437 ODA721437 NTE721437 NJI721437 MZM721437 MPQ721437 MFU721437 LVY721437 LMC721437 LCG721437 KSK721437 KIO721437 JYS721437 JOW721437 JFA721437 IVE721437 ILI721437 IBM721437 HRQ721437 HHU721437 GXY721437 GOC721437 GEG721437 FUK721437 FKO721437 FAS721437 EQW721437 EHA721437 DXE721437 DNI721437 DDM721437 CTQ721437 CJU721437 BZY721437 BQC721437 BGG721437 AWK721437 AMO721437 ACS721437 SW721437 JA721437 S721437 WVM655901 WLQ655901 WBU655901 VRY655901 VIC655901 UYG655901 UOK655901 UEO655901 TUS655901 TKW655901 TBA655901 SRE655901 SHI655901 RXM655901 RNQ655901 RDU655901 QTY655901 QKC655901 QAG655901 PQK655901 PGO655901 OWS655901 OMW655901 ODA655901 NTE655901 NJI655901 MZM655901 MPQ655901 MFU655901 LVY655901 LMC655901 LCG655901 KSK655901 KIO655901 JYS655901 JOW655901 JFA655901 IVE655901 ILI655901 IBM655901 HRQ655901 HHU655901 GXY655901 GOC655901 GEG655901 FUK655901 FKO655901 FAS655901 EQW655901 EHA655901 DXE655901 DNI655901 DDM655901 CTQ655901 CJU655901 BZY655901 BQC655901 BGG655901 AWK655901 AMO655901 ACS655901 SW655901 JA655901 S655901 WVM590365 WLQ590365 WBU590365 VRY590365 VIC590365 UYG590365 UOK590365 UEO590365 TUS590365 TKW590365 TBA590365 SRE590365 SHI590365 RXM590365 RNQ590365 RDU590365 QTY590365 QKC590365 QAG590365 PQK590365 PGO590365 OWS590365 OMW590365 ODA590365 NTE590365 NJI590365 MZM590365 MPQ590365 MFU590365 LVY590365 LMC590365 LCG590365 KSK590365 KIO590365 JYS590365 JOW590365 JFA590365 IVE590365 ILI590365 IBM590365 HRQ590365 HHU590365 GXY590365 GOC590365 GEG590365 FUK590365 FKO590365 FAS590365 EQW590365 EHA590365 DXE590365 DNI590365 DDM590365 CTQ590365 CJU590365 BZY590365 BQC590365 BGG590365 AWK590365 AMO590365 ACS590365 SW590365 JA590365 S590365 WVM524829 WLQ524829 WBU524829 VRY524829 VIC524829 UYG524829 UOK524829 UEO524829 TUS524829 TKW524829 TBA524829 SRE524829 SHI524829 RXM524829 RNQ524829 RDU524829 QTY524829 QKC524829 QAG524829 PQK524829 PGO524829 OWS524829 OMW524829 ODA524829 NTE524829 NJI524829 MZM524829 MPQ524829 MFU524829 LVY524829 LMC524829 LCG524829 KSK524829 KIO524829 JYS524829 JOW524829 JFA524829 IVE524829 ILI524829 IBM524829 HRQ524829 HHU524829 GXY524829 GOC524829 GEG524829 FUK524829 FKO524829 FAS524829 EQW524829 EHA524829 DXE524829 DNI524829 DDM524829 CTQ524829 CJU524829 BZY524829 BQC524829 BGG524829 AWK524829 AMO524829 ACS524829 SW524829 JA524829 S524829 WVM459293 WLQ459293 WBU459293 VRY459293 VIC459293 UYG459293 UOK459293 UEO459293 TUS459293 TKW459293 TBA459293 SRE459293 SHI459293 RXM459293 RNQ459293 RDU459293 QTY459293 QKC459293 QAG459293 PQK459293 PGO459293 OWS459293 OMW459293 ODA459293 NTE459293 NJI459293 MZM459293 MPQ459293 MFU459293 LVY459293 LMC459293 LCG459293 KSK459293 KIO459293 JYS459293 JOW459293 JFA459293 IVE459293 ILI459293 IBM459293 HRQ459293 HHU459293 GXY459293 GOC459293 GEG459293 FUK459293 FKO459293 FAS459293 EQW459293 EHA459293 DXE459293 DNI459293 DDM459293 CTQ459293 CJU459293 BZY459293 BQC459293 BGG459293 AWK459293 AMO459293 ACS459293 SW459293 JA459293 S459293 WVM393757 WLQ393757 WBU393757 VRY393757 VIC393757 UYG393757 UOK393757 UEO393757 TUS393757 TKW393757 TBA393757 SRE393757 SHI393757 RXM393757 RNQ393757 RDU393757 QTY393757 QKC393757 QAG393757 PQK393757 PGO393757 OWS393757 OMW393757 ODA393757 NTE393757 NJI393757 MZM393757 MPQ393757 MFU393757 LVY393757 LMC393757 LCG393757 KSK393757 KIO393757 JYS393757 JOW393757 JFA393757 IVE393757 ILI393757 IBM393757 HRQ393757 HHU393757 GXY393757 GOC393757 GEG393757 FUK393757 FKO393757 FAS393757 EQW393757 EHA393757 DXE393757 DNI393757 DDM393757 CTQ393757 CJU393757 BZY393757 BQC393757 BGG393757 AWK393757 AMO393757 ACS393757 SW393757 JA393757 S393757 WVM328221 WLQ328221 WBU328221 VRY328221 VIC328221 UYG328221 UOK328221 UEO328221 TUS328221 TKW328221 TBA328221 SRE328221 SHI328221 RXM328221 RNQ328221 RDU328221 QTY328221 QKC328221 QAG328221 PQK328221 PGO328221 OWS328221 OMW328221 ODA328221 NTE328221 NJI328221 MZM328221 MPQ328221 MFU328221 LVY328221 LMC328221 LCG328221 KSK328221 KIO328221 JYS328221 JOW328221 JFA328221 IVE328221 ILI328221 IBM328221 HRQ328221 HHU328221 GXY328221 GOC328221 GEG328221 FUK328221 FKO328221 FAS328221 EQW328221 EHA328221 DXE328221 DNI328221 DDM328221 CTQ328221 CJU328221 BZY328221 BQC328221 BGG328221 AWK328221 AMO328221 ACS328221 SW328221 JA328221 S328221 WVM262685 WLQ262685 WBU262685 VRY262685 VIC262685 UYG262685 UOK262685 UEO262685 TUS262685 TKW262685 TBA262685 SRE262685 SHI262685 RXM262685 RNQ262685 RDU262685 QTY262685 QKC262685 QAG262685 PQK262685 PGO262685 OWS262685 OMW262685 ODA262685 NTE262685 NJI262685 MZM262685 MPQ262685 MFU262685 LVY262685 LMC262685 LCG262685 KSK262685 KIO262685 JYS262685 JOW262685 JFA262685 IVE262685 ILI262685 IBM262685 HRQ262685 HHU262685 GXY262685 GOC262685 GEG262685 FUK262685 FKO262685 FAS262685 EQW262685 EHA262685 DXE262685 DNI262685 DDM262685 CTQ262685 CJU262685 BZY262685 BQC262685 BGG262685 AWK262685 AMO262685 ACS262685 SW262685 JA262685 S262685 WVM197149 WLQ197149 WBU197149 VRY197149 VIC197149 UYG197149 UOK197149 UEO197149 TUS197149 TKW197149 TBA197149 SRE197149 SHI197149 RXM197149 RNQ197149 RDU197149 QTY197149 QKC197149 QAG197149 PQK197149 PGO197149 OWS197149 OMW197149 ODA197149 NTE197149 NJI197149 MZM197149 MPQ197149 MFU197149 LVY197149 LMC197149 LCG197149 KSK197149 KIO197149 JYS197149 JOW197149 JFA197149 IVE197149 ILI197149 IBM197149 HRQ197149 HHU197149 GXY197149 GOC197149 GEG197149 FUK197149 FKO197149 FAS197149 EQW197149 EHA197149 DXE197149 DNI197149 DDM197149 CTQ197149 CJU197149 BZY197149 BQC197149 BGG197149 AWK197149 AMO197149 ACS197149 SW197149 JA197149 S197149 WVM131613 WLQ131613 WBU131613 VRY131613 VIC131613 UYG131613 UOK131613 UEO131613 TUS131613 TKW131613 TBA131613 SRE131613 SHI131613 RXM131613 RNQ131613 RDU131613 QTY131613 QKC131613 QAG131613 PQK131613 PGO131613 OWS131613 OMW131613 ODA131613 NTE131613 NJI131613 MZM131613 MPQ131613 MFU131613 LVY131613 LMC131613 LCG131613 KSK131613 KIO131613 JYS131613 JOW131613 JFA131613 IVE131613 ILI131613 IBM131613 HRQ131613 HHU131613 GXY131613 GOC131613 GEG131613 FUK131613 FKO131613 FAS131613 EQW131613 EHA131613 DXE131613 DNI131613 DDM131613 CTQ131613 CJU131613 BZY131613 BQC131613 BGG131613 AWK131613 AMO131613 ACS131613 SW131613 JA131613 S131613 WVM66077 WLQ66077 WBU66077 VRY66077 VIC66077 UYG66077 UOK66077 UEO66077 TUS66077 TKW66077 TBA66077 SRE66077 SHI66077 RXM66077 RNQ66077 RDU66077 QTY66077 QKC66077 QAG66077 PQK66077 PGO66077 OWS66077 OMW66077 ODA66077 NTE66077 NJI66077 MZM66077 MPQ66077 MFU66077 LVY66077 LMC66077 LCG66077 KSK66077 KIO66077 JYS66077 JOW66077 JFA66077 IVE66077 ILI66077 IBM66077 HRQ66077 HHU66077 GXY66077 GOC66077 GEG66077 FUK66077 FKO66077 FAS66077 EQW66077 EHA66077 DXE66077 DNI66077 DDM66077 CTQ66077 CJU66077 BZY66077 BQC66077 BGG66077 AWK66077 AMO66077 ACS66077 SW66077 JA66077 S66077"/>
    <dataValidation allowBlank="1" showErrorMessage="1" prompt="Publicacion en pagina web: Norma vigente transporte fluvial - ley 1242 de 2008, dirigido a empresas de transporte fluvial y sociedades portuarias fluviales;  y el documento sobre Obligaciones ante la SPT, dirigido a todos los sujetos de supervision." sqref="WVM983578 WLQ983578 WBU983578 VRY983578 VIC983578 UYG983578 UOK983578 UEO983578 TUS983578 TKW983578 TBA983578 SRE983578 SHI983578 RXM983578 RNQ983578 RDU983578 QTY983578 QKC983578 QAG983578 PQK983578 PGO983578 OWS983578 OMW983578 ODA983578 NTE983578 NJI983578 MZM983578 MPQ983578 MFU983578 LVY983578 LMC983578 LCG983578 KSK983578 KIO983578 JYS983578 JOW983578 JFA983578 IVE983578 ILI983578 IBM983578 HRQ983578 HHU983578 GXY983578 GOC983578 GEG983578 FUK983578 FKO983578 FAS983578 EQW983578 EHA983578 DXE983578 DNI983578 DDM983578 CTQ983578 CJU983578 BZY983578 BQC983578 BGG983578 AWK983578 AMO983578 ACS983578 SW983578 JA983578 S983578 WVM918042 WLQ918042 WBU918042 VRY918042 VIC918042 UYG918042 UOK918042 UEO918042 TUS918042 TKW918042 TBA918042 SRE918042 SHI918042 RXM918042 RNQ918042 RDU918042 QTY918042 QKC918042 QAG918042 PQK918042 PGO918042 OWS918042 OMW918042 ODA918042 NTE918042 NJI918042 MZM918042 MPQ918042 MFU918042 LVY918042 LMC918042 LCG918042 KSK918042 KIO918042 JYS918042 JOW918042 JFA918042 IVE918042 ILI918042 IBM918042 HRQ918042 HHU918042 GXY918042 GOC918042 GEG918042 FUK918042 FKO918042 FAS918042 EQW918042 EHA918042 DXE918042 DNI918042 DDM918042 CTQ918042 CJU918042 BZY918042 BQC918042 BGG918042 AWK918042 AMO918042 ACS918042 SW918042 JA918042 S918042 WVM852506 WLQ852506 WBU852506 VRY852506 VIC852506 UYG852506 UOK852506 UEO852506 TUS852506 TKW852506 TBA852506 SRE852506 SHI852506 RXM852506 RNQ852506 RDU852506 QTY852506 QKC852506 QAG852506 PQK852506 PGO852506 OWS852506 OMW852506 ODA852506 NTE852506 NJI852506 MZM852506 MPQ852506 MFU852506 LVY852506 LMC852506 LCG852506 KSK852506 KIO852506 JYS852506 JOW852506 JFA852506 IVE852506 ILI852506 IBM852506 HRQ852506 HHU852506 GXY852506 GOC852506 GEG852506 FUK852506 FKO852506 FAS852506 EQW852506 EHA852506 DXE852506 DNI852506 DDM852506 CTQ852506 CJU852506 BZY852506 BQC852506 BGG852506 AWK852506 AMO852506 ACS852506 SW852506 JA852506 S852506 WVM786970 WLQ786970 WBU786970 VRY786970 VIC786970 UYG786970 UOK786970 UEO786970 TUS786970 TKW786970 TBA786970 SRE786970 SHI786970 RXM786970 RNQ786970 RDU786970 QTY786970 QKC786970 QAG786970 PQK786970 PGO786970 OWS786970 OMW786970 ODA786970 NTE786970 NJI786970 MZM786970 MPQ786970 MFU786970 LVY786970 LMC786970 LCG786970 KSK786970 KIO786970 JYS786970 JOW786970 JFA786970 IVE786970 ILI786970 IBM786970 HRQ786970 HHU786970 GXY786970 GOC786970 GEG786970 FUK786970 FKO786970 FAS786970 EQW786970 EHA786970 DXE786970 DNI786970 DDM786970 CTQ786970 CJU786970 BZY786970 BQC786970 BGG786970 AWK786970 AMO786970 ACS786970 SW786970 JA786970 S786970 WVM721434 WLQ721434 WBU721434 VRY721434 VIC721434 UYG721434 UOK721434 UEO721434 TUS721434 TKW721434 TBA721434 SRE721434 SHI721434 RXM721434 RNQ721434 RDU721434 QTY721434 QKC721434 QAG721434 PQK721434 PGO721434 OWS721434 OMW721434 ODA721434 NTE721434 NJI721434 MZM721434 MPQ721434 MFU721434 LVY721434 LMC721434 LCG721434 KSK721434 KIO721434 JYS721434 JOW721434 JFA721434 IVE721434 ILI721434 IBM721434 HRQ721434 HHU721434 GXY721434 GOC721434 GEG721434 FUK721434 FKO721434 FAS721434 EQW721434 EHA721434 DXE721434 DNI721434 DDM721434 CTQ721434 CJU721434 BZY721434 BQC721434 BGG721434 AWK721434 AMO721434 ACS721434 SW721434 JA721434 S721434 WVM655898 WLQ655898 WBU655898 VRY655898 VIC655898 UYG655898 UOK655898 UEO655898 TUS655898 TKW655898 TBA655898 SRE655898 SHI655898 RXM655898 RNQ655898 RDU655898 QTY655898 QKC655898 QAG655898 PQK655898 PGO655898 OWS655898 OMW655898 ODA655898 NTE655898 NJI655898 MZM655898 MPQ655898 MFU655898 LVY655898 LMC655898 LCG655898 KSK655898 KIO655898 JYS655898 JOW655898 JFA655898 IVE655898 ILI655898 IBM655898 HRQ655898 HHU655898 GXY655898 GOC655898 GEG655898 FUK655898 FKO655898 FAS655898 EQW655898 EHA655898 DXE655898 DNI655898 DDM655898 CTQ655898 CJU655898 BZY655898 BQC655898 BGG655898 AWK655898 AMO655898 ACS655898 SW655898 JA655898 S655898 WVM590362 WLQ590362 WBU590362 VRY590362 VIC590362 UYG590362 UOK590362 UEO590362 TUS590362 TKW590362 TBA590362 SRE590362 SHI590362 RXM590362 RNQ590362 RDU590362 QTY590362 QKC590362 QAG590362 PQK590362 PGO590362 OWS590362 OMW590362 ODA590362 NTE590362 NJI590362 MZM590362 MPQ590362 MFU590362 LVY590362 LMC590362 LCG590362 KSK590362 KIO590362 JYS590362 JOW590362 JFA590362 IVE590362 ILI590362 IBM590362 HRQ590362 HHU590362 GXY590362 GOC590362 GEG590362 FUK590362 FKO590362 FAS590362 EQW590362 EHA590362 DXE590362 DNI590362 DDM590362 CTQ590362 CJU590362 BZY590362 BQC590362 BGG590362 AWK590362 AMO590362 ACS590362 SW590362 JA590362 S590362 WVM524826 WLQ524826 WBU524826 VRY524826 VIC524826 UYG524826 UOK524826 UEO524826 TUS524826 TKW524826 TBA524826 SRE524826 SHI524826 RXM524826 RNQ524826 RDU524826 QTY524826 QKC524826 QAG524826 PQK524826 PGO524826 OWS524826 OMW524826 ODA524826 NTE524826 NJI524826 MZM524826 MPQ524826 MFU524826 LVY524826 LMC524826 LCG524826 KSK524826 KIO524826 JYS524826 JOW524826 JFA524826 IVE524826 ILI524826 IBM524826 HRQ524826 HHU524826 GXY524826 GOC524826 GEG524826 FUK524826 FKO524826 FAS524826 EQW524826 EHA524826 DXE524826 DNI524826 DDM524826 CTQ524826 CJU524826 BZY524826 BQC524826 BGG524826 AWK524826 AMO524826 ACS524826 SW524826 JA524826 S524826 WVM459290 WLQ459290 WBU459290 VRY459290 VIC459290 UYG459290 UOK459290 UEO459290 TUS459290 TKW459290 TBA459290 SRE459290 SHI459290 RXM459290 RNQ459290 RDU459290 QTY459290 QKC459290 QAG459290 PQK459290 PGO459290 OWS459290 OMW459290 ODA459290 NTE459290 NJI459290 MZM459290 MPQ459290 MFU459290 LVY459290 LMC459290 LCG459290 KSK459290 KIO459290 JYS459290 JOW459290 JFA459290 IVE459290 ILI459290 IBM459290 HRQ459290 HHU459290 GXY459290 GOC459290 GEG459290 FUK459290 FKO459290 FAS459290 EQW459290 EHA459290 DXE459290 DNI459290 DDM459290 CTQ459290 CJU459290 BZY459290 BQC459290 BGG459290 AWK459290 AMO459290 ACS459290 SW459290 JA459290 S459290 WVM393754 WLQ393754 WBU393754 VRY393754 VIC393754 UYG393754 UOK393754 UEO393754 TUS393754 TKW393754 TBA393754 SRE393754 SHI393754 RXM393754 RNQ393754 RDU393754 QTY393754 QKC393754 QAG393754 PQK393754 PGO393754 OWS393754 OMW393754 ODA393754 NTE393754 NJI393754 MZM393754 MPQ393754 MFU393754 LVY393754 LMC393754 LCG393754 KSK393754 KIO393754 JYS393754 JOW393754 JFA393754 IVE393754 ILI393754 IBM393754 HRQ393754 HHU393754 GXY393754 GOC393754 GEG393754 FUK393754 FKO393754 FAS393754 EQW393754 EHA393754 DXE393754 DNI393754 DDM393754 CTQ393754 CJU393754 BZY393754 BQC393754 BGG393754 AWK393754 AMO393754 ACS393754 SW393754 JA393754 S393754 WVM328218 WLQ328218 WBU328218 VRY328218 VIC328218 UYG328218 UOK328218 UEO328218 TUS328218 TKW328218 TBA328218 SRE328218 SHI328218 RXM328218 RNQ328218 RDU328218 QTY328218 QKC328218 QAG328218 PQK328218 PGO328218 OWS328218 OMW328218 ODA328218 NTE328218 NJI328218 MZM328218 MPQ328218 MFU328218 LVY328218 LMC328218 LCG328218 KSK328218 KIO328218 JYS328218 JOW328218 JFA328218 IVE328218 ILI328218 IBM328218 HRQ328218 HHU328218 GXY328218 GOC328218 GEG328218 FUK328218 FKO328218 FAS328218 EQW328218 EHA328218 DXE328218 DNI328218 DDM328218 CTQ328218 CJU328218 BZY328218 BQC328218 BGG328218 AWK328218 AMO328218 ACS328218 SW328218 JA328218 S328218 WVM262682 WLQ262682 WBU262682 VRY262682 VIC262682 UYG262682 UOK262682 UEO262682 TUS262682 TKW262682 TBA262682 SRE262682 SHI262682 RXM262682 RNQ262682 RDU262682 QTY262682 QKC262682 QAG262682 PQK262682 PGO262682 OWS262682 OMW262682 ODA262682 NTE262682 NJI262682 MZM262682 MPQ262682 MFU262682 LVY262682 LMC262682 LCG262682 KSK262682 KIO262682 JYS262682 JOW262682 JFA262682 IVE262682 ILI262682 IBM262682 HRQ262682 HHU262682 GXY262682 GOC262682 GEG262682 FUK262682 FKO262682 FAS262682 EQW262682 EHA262682 DXE262682 DNI262682 DDM262682 CTQ262682 CJU262682 BZY262682 BQC262682 BGG262682 AWK262682 AMO262682 ACS262682 SW262682 JA262682 S262682 WVM197146 WLQ197146 WBU197146 VRY197146 VIC197146 UYG197146 UOK197146 UEO197146 TUS197146 TKW197146 TBA197146 SRE197146 SHI197146 RXM197146 RNQ197146 RDU197146 QTY197146 QKC197146 QAG197146 PQK197146 PGO197146 OWS197146 OMW197146 ODA197146 NTE197146 NJI197146 MZM197146 MPQ197146 MFU197146 LVY197146 LMC197146 LCG197146 KSK197146 KIO197146 JYS197146 JOW197146 JFA197146 IVE197146 ILI197146 IBM197146 HRQ197146 HHU197146 GXY197146 GOC197146 GEG197146 FUK197146 FKO197146 FAS197146 EQW197146 EHA197146 DXE197146 DNI197146 DDM197146 CTQ197146 CJU197146 BZY197146 BQC197146 BGG197146 AWK197146 AMO197146 ACS197146 SW197146 JA197146 S197146 WVM131610 WLQ131610 WBU131610 VRY131610 VIC131610 UYG131610 UOK131610 UEO131610 TUS131610 TKW131610 TBA131610 SRE131610 SHI131610 RXM131610 RNQ131610 RDU131610 QTY131610 QKC131610 QAG131610 PQK131610 PGO131610 OWS131610 OMW131610 ODA131610 NTE131610 NJI131610 MZM131610 MPQ131610 MFU131610 LVY131610 LMC131610 LCG131610 KSK131610 KIO131610 JYS131610 JOW131610 JFA131610 IVE131610 ILI131610 IBM131610 HRQ131610 HHU131610 GXY131610 GOC131610 GEG131610 FUK131610 FKO131610 FAS131610 EQW131610 EHA131610 DXE131610 DNI131610 DDM131610 CTQ131610 CJU131610 BZY131610 BQC131610 BGG131610 AWK131610 AMO131610 ACS131610 SW131610 JA131610 S131610 WVM66074 WLQ66074 WBU66074 VRY66074 VIC66074 UYG66074 UOK66074 UEO66074 TUS66074 TKW66074 TBA66074 SRE66074 SHI66074 RXM66074 RNQ66074 RDU66074 QTY66074 QKC66074 QAG66074 PQK66074 PGO66074 OWS66074 OMW66074 ODA66074 NTE66074 NJI66074 MZM66074 MPQ66074 MFU66074 LVY66074 LMC66074 LCG66074 KSK66074 KIO66074 JYS66074 JOW66074 JFA66074 IVE66074 ILI66074 IBM66074 HRQ66074 HHU66074 GXY66074 GOC66074 GEG66074 FUK66074 FKO66074 FAS66074 EQW66074 EHA66074 DXE66074 DNI66074 DDM66074 CTQ66074 CJU66074 BZY66074 BQC66074 BGG66074 AWK66074 AMO66074 ACS66074 SW66074 JA66074 S66074 WVM983559 WLQ983559 WBU983559 VRY983559 VIC983559 UYG983559 UOK983559 UEO983559 TUS983559 TKW983559 TBA983559 SRE983559 SHI983559 RXM983559 RNQ983559 RDU983559 QTY983559 QKC983559 QAG983559 PQK983559 PGO983559 OWS983559 OMW983559 ODA983559 NTE983559 NJI983559 MZM983559 MPQ983559 MFU983559 LVY983559 LMC983559 LCG983559 KSK983559 KIO983559 JYS983559 JOW983559 JFA983559 IVE983559 ILI983559 IBM983559 HRQ983559 HHU983559 GXY983559 GOC983559 GEG983559 FUK983559 FKO983559 FAS983559 EQW983559 EHA983559 DXE983559 DNI983559 DDM983559 CTQ983559 CJU983559 BZY983559 BQC983559 BGG983559 AWK983559 AMO983559 ACS983559 SW983559 JA983559 S983559 WVM918023 WLQ918023 WBU918023 VRY918023 VIC918023 UYG918023 UOK918023 UEO918023 TUS918023 TKW918023 TBA918023 SRE918023 SHI918023 RXM918023 RNQ918023 RDU918023 QTY918023 QKC918023 QAG918023 PQK918023 PGO918023 OWS918023 OMW918023 ODA918023 NTE918023 NJI918023 MZM918023 MPQ918023 MFU918023 LVY918023 LMC918023 LCG918023 KSK918023 KIO918023 JYS918023 JOW918023 JFA918023 IVE918023 ILI918023 IBM918023 HRQ918023 HHU918023 GXY918023 GOC918023 GEG918023 FUK918023 FKO918023 FAS918023 EQW918023 EHA918023 DXE918023 DNI918023 DDM918023 CTQ918023 CJU918023 BZY918023 BQC918023 BGG918023 AWK918023 AMO918023 ACS918023 SW918023 JA918023 S918023 WVM852487 WLQ852487 WBU852487 VRY852487 VIC852487 UYG852487 UOK852487 UEO852487 TUS852487 TKW852487 TBA852487 SRE852487 SHI852487 RXM852487 RNQ852487 RDU852487 QTY852487 QKC852487 QAG852487 PQK852487 PGO852487 OWS852487 OMW852487 ODA852487 NTE852487 NJI852487 MZM852487 MPQ852487 MFU852487 LVY852487 LMC852487 LCG852487 KSK852487 KIO852487 JYS852487 JOW852487 JFA852487 IVE852487 ILI852487 IBM852487 HRQ852487 HHU852487 GXY852487 GOC852487 GEG852487 FUK852487 FKO852487 FAS852487 EQW852487 EHA852487 DXE852487 DNI852487 DDM852487 CTQ852487 CJU852487 BZY852487 BQC852487 BGG852487 AWK852487 AMO852487 ACS852487 SW852487 JA852487 S852487 WVM786951 WLQ786951 WBU786951 VRY786951 VIC786951 UYG786951 UOK786951 UEO786951 TUS786951 TKW786951 TBA786951 SRE786951 SHI786951 RXM786951 RNQ786951 RDU786951 QTY786951 QKC786951 QAG786951 PQK786951 PGO786951 OWS786951 OMW786951 ODA786951 NTE786951 NJI786951 MZM786951 MPQ786951 MFU786951 LVY786951 LMC786951 LCG786951 KSK786951 KIO786951 JYS786951 JOW786951 JFA786951 IVE786951 ILI786951 IBM786951 HRQ786951 HHU786951 GXY786951 GOC786951 GEG786951 FUK786951 FKO786951 FAS786951 EQW786951 EHA786951 DXE786951 DNI786951 DDM786951 CTQ786951 CJU786951 BZY786951 BQC786951 BGG786951 AWK786951 AMO786951 ACS786951 SW786951 JA786951 S786951 WVM721415 WLQ721415 WBU721415 VRY721415 VIC721415 UYG721415 UOK721415 UEO721415 TUS721415 TKW721415 TBA721415 SRE721415 SHI721415 RXM721415 RNQ721415 RDU721415 QTY721415 QKC721415 QAG721415 PQK721415 PGO721415 OWS721415 OMW721415 ODA721415 NTE721415 NJI721415 MZM721415 MPQ721415 MFU721415 LVY721415 LMC721415 LCG721415 KSK721415 KIO721415 JYS721415 JOW721415 JFA721415 IVE721415 ILI721415 IBM721415 HRQ721415 HHU721415 GXY721415 GOC721415 GEG721415 FUK721415 FKO721415 FAS721415 EQW721415 EHA721415 DXE721415 DNI721415 DDM721415 CTQ721415 CJU721415 BZY721415 BQC721415 BGG721415 AWK721415 AMO721415 ACS721415 SW721415 JA721415 S721415 WVM655879 WLQ655879 WBU655879 VRY655879 VIC655879 UYG655879 UOK655879 UEO655879 TUS655879 TKW655879 TBA655879 SRE655879 SHI655879 RXM655879 RNQ655879 RDU655879 QTY655879 QKC655879 QAG655879 PQK655879 PGO655879 OWS655879 OMW655879 ODA655879 NTE655879 NJI655879 MZM655879 MPQ655879 MFU655879 LVY655879 LMC655879 LCG655879 KSK655879 KIO655879 JYS655879 JOW655879 JFA655879 IVE655879 ILI655879 IBM655879 HRQ655879 HHU655879 GXY655879 GOC655879 GEG655879 FUK655879 FKO655879 FAS655879 EQW655879 EHA655879 DXE655879 DNI655879 DDM655879 CTQ655879 CJU655879 BZY655879 BQC655879 BGG655879 AWK655879 AMO655879 ACS655879 SW655879 JA655879 S655879 WVM590343 WLQ590343 WBU590343 VRY590343 VIC590343 UYG590343 UOK590343 UEO590343 TUS590343 TKW590343 TBA590343 SRE590343 SHI590343 RXM590343 RNQ590343 RDU590343 QTY590343 QKC590343 QAG590343 PQK590343 PGO590343 OWS590343 OMW590343 ODA590343 NTE590343 NJI590343 MZM590343 MPQ590343 MFU590343 LVY590343 LMC590343 LCG590343 KSK590343 KIO590343 JYS590343 JOW590343 JFA590343 IVE590343 ILI590343 IBM590343 HRQ590343 HHU590343 GXY590343 GOC590343 GEG590343 FUK590343 FKO590343 FAS590343 EQW590343 EHA590343 DXE590343 DNI590343 DDM590343 CTQ590343 CJU590343 BZY590343 BQC590343 BGG590343 AWK590343 AMO590343 ACS590343 SW590343 JA590343 S590343 WVM524807 WLQ524807 WBU524807 VRY524807 VIC524807 UYG524807 UOK524807 UEO524807 TUS524807 TKW524807 TBA524807 SRE524807 SHI524807 RXM524807 RNQ524807 RDU524807 QTY524807 QKC524807 QAG524807 PQK524807 PGO524807 OWS524807 OMW524807 ODA524807 NTE524807 NJI524807 MZM524807 MPQ524807 MFU524807 LVY524807 LMC524807 LCG524807 KSK524807 KIO524807 JYS524807 JOW524807 JFA524807 IVE524807 ILI524807 IBM524807 HRQ524807 HHU524807 GXY524807 GOC524807 GEG524807 FUK524807 FKO524807 FAS524807 EQW524807 EHA524807 DXE524807 DNI524807 DDM524807 CTQ524807 CJU524807 BZY524807 BQC524807 BGG524807 AWK524807 AMO524807 ACS524807 SW524807 JA524807 S524807 WVM459271 WLQ459271 WBU459271 VRY459271 VIC459271 UYG459271 UOK459271 UEO459271 TUS459271 TKW459271 TBA459271 SRE459271 SHI459271 RXM459271 RNQ459271 RDU459271 QTY459271 QKC459271 QAG459271 PQK459271 PGO459271 OWS459271 OMW459271 ODA459271 NTE459271 NJI459271 MZM459271 MPQ459271 MFU459271 LVY459271 LMC459271 LCG459271 KSK459271 KIO459271 JYS459271 JOW459271 JFA459271 IVE459271 ILI459271 IBM459271 HRQ459271 HHU459271 GXY459271 GOC459271 GEG459271 FUK459271 FKO459271 FAS459271 EQW459271 EHA459271 DXE459271 DNI459271 DDM459271 CTQ459271 CJU459271 BZY459271 BQC459271 BGG459271 AWK459271 AMO459271 ACS459271 SW459271 JA459271 S459271 WVM393735 WLQ393735 WBU393735 VRY393735 VIC393735 UYG393735 UOK393735 UEO393735 TUS393735 TKW393735 TBA393735 SRE393735 SHI393735 RXM393735 RNQ393735 RDU393735 QTY393735 QKC393735 QAG393735 PQK393735 PGO393735 OWS393735 OMW393735 ODA393735 NTE393735 NJI393735 MZM393735 MPQ393735 MFU393735 LVY393735 LMC393735 LCG393735 KSK393735 KIO393735 JYS393735 JOW393735 JFA393735 IVE393735 ILI393735 IBM393735 HRQ393735 HHU393735 GXY393735 GOC393735 GEG393735 FUK393735 FKO393735 FAS393735 EQW393735 EHA393735 DXE393735 DNI393735 DDM393735 CTQ393735 CJU393735 BZY393735 BQC393735 BGG393735 AWK393735 AMO393735 ACS393735 SW393735 JA393735 S393735 WVM328199 WLQ328199 WBU328199 VRY328199 VIC328199 UYG328199 UOK328199 UEO328199 TUS328199 TKW328199 TBA328199 SRE328199 SHI328199 RXM328199 RNQ328199 RDU328199 QTY328199 QKC328199 QAG328199 PQK328199 PGO328199 OWS328199 OMW328199 ODA328199 NTE328199 NJI328199 MZM328199 MPQ328199 MFU328199 LVY328199 LMC328199 LCG328199 KSK328199 KIO328199 JYS328199 JOW328199 JFA328199 IVE328199 ILI328199 IBM328199 HRQ328199 HHU328199 GXY328199 GOC328199 GEG328199 FUK328199 FKO328199 FAS328199 EQW328199 EHA328199 DXE328199 DNI328199 DDM328199 CTQ328199 CJU328199 BZY328199 BQC328199 BGG328199 AWK328199 AMO328199 ACS328199 SW328199 JA328199 S328199 WVM262663 WLQ262663 WBU262663 VRY262663 VIC262663 UYG262663 UOK262663 UEO262663 TUS262663 TKW262663 TBA262663 SRE262663 SHI262663 RXM262663 RNQ262663 RDU262663 QTY262663 QKC262663 QAG262663 PQK262663 PGO262663 OWS262663 OMW262663 ODA262663 NTE262663 NJI262663 MZM262663 MPQ262663 MFU262663 LVY262663 LMC262663 LCG262663 KSK262663 KIO262663 JYS262663 JOW262663 JFA262663 IVE262663 ILI262663 IBM262663 HRQ262663 HHU262663 GXY262663 GOC262663 GEG262663 FUK262663 FKO262663 FAS262663 EQW262663 EHA262663 DXE262663 DNI262663 DDM262663 CTQ262663 CJU262663 BZY262663 BQC262663 BGG262663 AWK262663 AMO262663 ACS262663 SW262663 JA262663 S262663 WVM197127 WLQ197127 WBU197127 VRY197127 VIC197127 UYG197127 UOK197127 UEO197127 TUS197127 TKW197127 TBA197127 SRE197127 SHI197127 RXM197127 RNQ197127 RDU197127 QTY197127 QKC197127 QAG197127 PQK197127 PGO197127 OWS197127 OMW197127 ODA197127 NTE197127 NJI197127 MZM197127 MPQ197127 MFU197127 LVY197127 LMC197127 LCG197127 KSK197127 KIO197127 JYS197127 JOW197127 JFA197127 IVE197127 ILI197127 IBM197127 HRQ197127 HHU197127 GXY197127 GOC197127 GEG197127 FUK197127 FKO197127 FAS197127 EQW197127 EHA197127 DXE197127 DNI197127 DDM197127 CTQ197127 CJU197127 BZY197127 BQC197127 BGG197127 AWK197127 AMO197127 ACS197127 SW197127 JA197127 S197127 WVM131591 WLQ131591 WBU131591 VRY131591 VIC131591 UYG131591 UOK131591 UEO131591 TUS131591 TKW131591 TBA131591 SRE131591 SHI131591 RXM131591 RNQ131591 RDU131591 QTY131591 QKC131591 QAG131591 PQK131591 PGO131591 OWS131591 OMW131591 ODA131591 NTE131591 NJI131591 MZM131591 MPQ131591 MFU131591 LVY131591 LMC131591 LCG131591 KSK131591 KIO131591 JYS131591 JOW131591 JFA131591 IVE131591 ILI131591 IBM131591 HRQ131591 HHU131591 GXY131591 GOC131591 GEG131591 FUK131591 FKO131591 FAS131591 EQW131591 EHA131591 DXE131591 DNI131591 DDM131591 CTQ131591 CJU131591 BZY131591 BQC131591 BGG131591 AWK131591 AMO131591 ACS131591 SW131591 JA131591 S131591 WVM66055 WLQ66055 WBU66055 VRY66055 VIC66055 UYG66055 UOK66055 UEO66055 TUS66055 TKW66055 TBA66055 SRE66055 SHI66055 RXM66055 RNQ66055 RDU66055 QTY66055 QKC66055 QAG66055 PQK66055 PGO66055 OWS66055 OMW66055 ODA66055 NTE66055 NJI66055 MZM66055 MPQ66055 MFU66055 LVY66055 LMC66055 LCG66055 KSK66055 KIO66055 JYS66055 JOW66055 JFA66055 IVE66055 ILI66055 IBM66055 HRQ66055 HHU66055 GXY66055 GOC66055 GEG66055 FUK66055 FKO66055 FAS66055 EQW66055 EHA66055 DXE66055 DNI66055 DDM66055 CTQ66055 CJU66055 BZY66055 BQC66055 BGG66055 AWK66055 AMO66055 ACS66055 SW66055 JA66055 S66055 WVM37:WVM60 WLQ37:WLQ60 WBU37:WBU60 VRY37:VRY60 VIC37:VIC60 UYG37:UYG60 UOK37:UOK60 UEO37:UEO60 TUS37:TUS60 TKW37:TKW60 TBA37:TBA60 SRE37:SRE60 SHI37:SHI60 RXM37:RXM60 RNQ37:RNQ60 RDU37:RDU60 QTY37:QTY60 QKC37:QKC60 QAG37:QAG60 PQK37:PQK60 PGO37:PGO60 OWS37:OWS60 OMW37:OMW60 ODA37:ODA60 NTE37:NTE60 NJI37:NJI60 MZM37:MZM60 MPQ37:MPQ60 MFU37:MFU60 LVY37:LVY60 LMC37:LMC60 LCG37:LCG60 KSK37:KSK60 KIO37:KIO60 JYS37:JYS60 JOW37:JOW60 JFA37:JFA60 IVE37:IVE60 ILI37:ILI60 IBM37:IBM60 HRQ37:HRQ60 HHU37:HHU60 GXY37:GXY60 GOC37:GOC60 GEG37:GEG60 FUK37:FUK60 FKO37:FKO60 FAS37:FAS60 EQW37:EQW60 EHA37:EHA60 DXE37:DXE60 DNI37:DNI60 DDM37:DDM60 CTQ37:CTQ60 CJU37:CJU60 BZY37:BZY60 BQC37:BQC60 BGG37:BGG60 AWK37:AWK60 AMO37:AMO60 ACS37:ACS60 SW37:SW60 JA37:JA60 S55:S56 S49:S50"/>
    <dataValidation allowBlank="1" showErrorMessage="1" prompt="Se valida con la presencia de contratistas en los Departamentos" sqref="WVG983619:WVG983621 WLK983619:WLK983621 WBO983619:WBO983621 VRS983619:VRS983621 VHW983619:VHW983621 UYA983619:UYA983621 UOE983619:UOE983621 UEI983619:UEI983621 TUM983619:TUM983621 TKQ983619:TKQ983621 TAU983619:TAU983621 SQY983619:SQY983621 SHC983619:SHC983621 RXG983619:RXG983621 RNK983619:RNK983621 RDO983619:RDO983621 QTS983619:QTS983621 QJW983619:QJW983621 QAA983619:QAA983621 PQE983619:PQE983621 PGI983619:PGI983621 OWM983619:OWM983621 OMQ983619:OMQ983621 OCU983619:OCU983621 NSY983619:NSY983621 NJC983619:NJC983621 MZG983619:MZG983621 MPK983619:MPK983621 MFO983619:MFO983621 LVS983619:LVS983621 LLW983619:LLW983621 LCA983619:LCA983621 KSE983619:KSE983621 KII983619:KII983621 JYM983619:JYM983621 JOQ983619:JOQ983621 JEU983619:JEU983621 IUY983619:IUY983621 ILC983619:ILC983621 IBG983619:IBG983621 HRK983619:HRK983621 HHO983619:HHO983621 GXS983619:GXS983621 GNW983619:GNW983621 GEA983619:GEA983621 FUE983619:FUE983621 FKI983619:FKI983621 FAM983619:FAM983621 EQQ983619:EQQ983621 EGU983619:EGU983621 DWY983619:DWY983621 DNC983619:DNC983621 DDG983619:DDG983621 CTK983619:CTK983621 CJO983619:CJO983621 BZS983619:BZS983621 BPW983619:BPW983621 BGA983619:BGA983621 AWE983619:AWE983621 AMI983619:AMI983621 ACM983619:ACM983621 SQ983619:SQ983621 IU983619:IU983621 L983619:L983621 WVG918083:WVG918085 WLK918083:WLK918085 WBO918083:WBO918085 VRS918083:VRS918085 VHW918083:VHW918085 UYA918083:UYA918085 UOE918083:UOE918085 UEI918083:UEI918085 TUM918083:TUM918085 TKQ918083:TKQ918085 TAU918083:TAU918085 SQY918083:SQY918085 SHC918083:SHC918085 RXG918083:RXG918085 RNK918083:RNK918085 RDO918083:RDO918085 QTS918083:QTS918085 QJW918083:QJW918085 QAA918083:QAA918085 PQE918083:PQE918085 PGI918083:PGI918085 OWM918083:OWM918085 OMQ918083:OMQ918085 OCU918083:OCU918085 NSY918083:NSY918085 NJC918083:NJC918085 MZG918083:MZG918085 MPK918083:MPK918085 MFO918083:MFO918085 LVS918083:LVS918085 LLW918083:LLW918085 LCA918083:LCA918085 KSE918083:KSE918085 KII918083:KII918085 JYM918083:JYM918085 JOQ918083:JOQ918085 JEU918083:JEU918085 IUY918083:IUY918085 ILC918083:ILC918085 IBG918083:IBG918085 HRK918083:HRK918085 HHO918083:HHO918085 GXS918083:GXS918085 GNW918083:GNW918085 GEA918083:GEA918085 FUE918083:FUE918085 FKI918083:FKI918085 FAM918083:FAM918085 EQQ918083:EQQ918085 EGU918083:EGU918085 DWY918083:DWY918085 DNC918083:DNC918085 DDG918083:DDG918085 CTK918083:CTK918085 CJO918083:CJO918085 BZS918083:BZS918085 BPW918083:BPW918085 BGA918083:BGA918085 AWE918083:AWE918085 AMI918083:AMI918085 ACM918083:ACM918085 SQ918083:SQ918085 IU918083:IU918085 L918083:L918085 WVG852547:WVG852549 WLK852547:WLK852549 WBO852547:WBO852549 VRS852547:VRS852549 VHW852547:VHW852549 UYA852547:UYA852549 UOE852547:UOE852549 UEI852547:UEI852549 TUM852547:TUM852549 TKQ852547:TKQ852549 TAU852547:TAU852549 SQY852547:SQY852549 SHC852547:SHC852549 RXG852547:RXG852549 RNK852547:RNK852549 RDO852547:RDO852549 QTS852547:QTS852549 QJW852547:QJW852549 QAA852547:QAA852549 PQE852547:PQE852549 PGI852547:PGI852549 OWM852547:OWM852549 OMQ852547:OMQ852549 OCU852547:OCU852549 NSY852547:NSY852549 NJC852547:NJC852549 MZG852547:MZG852549 MPK852547:MPK852549 MFO852547:MFO852549 LVS852547:LVS852549 LLW852547:LLW852549 LCA852547:LCA852549 KSE852547:KSE852549 KII852547:KII852549 JYM852547:JYM852549 JOQ852547:JOQ852549 JEU852547:JEU852549 IUY852547:IUY852549 ILC852547:ILC852549 IBG852547:IBG852549 HRK852547:HRK852549 HHO852547:HHO852549 GXS852547:GXS852549 GNW852547:GNW852549 GEA852547:GEA852549 FUE852547:FUE852549 FKI852547:FKI852549 FAM852547:FAM852549 EQQ852547:EQQ852549 EGU852547:EGU852549 DWY852547:DWY852549 DNC852547:DNC852549 DDG852547:DDG852549 CTK852547:CTK852549 CJO852547:CJO852549 BZS852547:BZS852549 BPW852547:BPW852549 BGA852547:BGA852549 AWE852547:AWE852549 AMI852547:AMI852549 ACM852547:ACM852549 SQ852547:SQ852549 IU852547:IU852549 L852547:L852549 WVG787011:WVG787013 WLK787011:WLK787013 WBO787011:WBO787013 VRS787011:VRS787013 VHW787011:VHW787013 UYA787011:UYA787013 UOE787011:UOE787013 UEI787011:UEI787013 TUM787011:TUM787013 TKQ787011:TKQ787013 TAU787011:TAU787013 SQY787011:SQY787013 SHC787011:SHC787013 RXG787011:RXG787013 RNK787011:RNK787013 RDO787011:RDO787013 QTS787011:QTS787013 QJW787011:QJW787013 QAA787011:QAA787013 PQE787011:PQE787013 PGI787011:PGI787013 OWM787011:OWM787013 OMQ787011:OMQ787013 OCU787011:OCU787013 NSY787011:NSY787013 NJC787011:NJC787013 MZG787011:MZG787013 MPK787011:MPK787013 MFO787011:MFO787013 LVS787011:LVS787013 LLW787011:LLW787013 LCA787011:LCA787013 KSE787011:KSE787013 KII787011:KII787013 JYM787011:JYM787013 JOQ787011:JOQ787013 JEU787011:JEU787013 IUY787011:IUY787013 ILC787011:ILC787013 IBG787011:IBG787013 HRK787011:HRK787013 HHO787011:HHO787013 GXS787011:GXS787013 GNW787011:GNW787013 GEA787011:GEA787013 FUE787011:FUE787013 FKI787011:FKI787013 FAM787011:FAM787013 EQQ787011:EQQ787013 EGU787011:EGU787013 DWY787011:DWY787013 DNC787011:DNC787013 DDG787011:DDG787013 CTK787011:CTK787013 CJO787011:CJO787013 BZS787011:BZS787013 BPW787011:BPW787013 BGA787011:BGA787013 AWE787011:AWE787013 AMI787011:AMI787013 ACM787011:ACM787013 SQ787011:SQ787013 IU787011:IU787013 L787011:L787013 WVG721475:WVG721477 WLK721475:WLK721477 WBO721475:WBO721477 VRS721475:VRS721477 VHW721475:VHW721477 UYA721475:UYA721477 UOE721475:UOE721477 UEI721475:UEI721477 TUM721475:TUM721477 TKQ721475:TKQ721477 TAU721475:TAU721477 SQY721475:SQY721477 SHC721475:SHC721477 RXG721475:RXG721477 RNK721475:RNK721477 RDO721475:RDO721477 QTS721475:QTS721477 QJW721475:QJW721477 QAA721475:QAA721477 PQE721475:PQE721477 PGI721475:PGI721477 OWM721475:OWM721477 OMQ721475:OMQ721477 OCU721475:OCU721477 NSY721475:NSY721477 NJC721475:NJC721477 MZG721475:MZG721477 MPK721475:MPK721477 MFO721475:MFO721477 LVS721475:LVS721477 LLW721475:LLW721477 LCA721475:LCA721477 KSE721475:KSE721477 KII721475:KII721477 JYM721475:JYM721477 JOQ721475:JOQ721477 JEU721475:JEU721477 IUY721475:IUY721477 ILC721475:ILC721477 IBG721475:IBG721477 HRK721475:HRK721477 HHO721475:HHO721477 GXS721475:GXS721477 GNW721475:GNW721477 GEA721475:GEA721477 FUE721475:FUE721477 FKI721475:FKI721477 FAM721475:FAM721477 EQQ721475:EQQ721477 EGU721475:EGU721477 DWY721475:DWY721477 DNC721475:DNC721477 DDG721475:DDG721477 CTK721475:CTK721477 CJO721475:CJO721477 BZS721475:BZS721477 BPW721475:BPW721477 BGA721475:BGA721477 AWE721475:AWE721477 AMI721475:AMI721477 ACM721475:ACM721477 SQ721475:SQ721477 IU721475:IU721477 L721475:L721477 WVG655939:WVG655941 WLK655939:WLK655941 WBO655939:WBO655941 VRS655939:VRS655941 VHW655939:VHW655941 UYA655939:UYA655941 UOE655939:UOE655941 UEI655939:UEI655941 TUM655939:TUM655941 TKQ655939:TKQ655941 TAU655939:TAU655941 SQY655939:SQY655941 SHC655939:SHC655941 RXG655939:RXG655941 RNK655939:RNK655941 RDO655939:RDO655941 QTS655939:QTS655941 QJW655939:QJW655941 QAA655939:QAA655941 PQE655939:PQE655941 PGI655939:PGI655941 OWM655939:OWM655941 OMQ655939:OMQ655941 OCU655939:OCU655941 NSY655939:NSY655941 NJC655939:NJC655941 MZG655939:MZG655941 MPK655939:MPK655941 MFO655939:MFO655941 LVS655939:LVS655941 LLW655939:LLW655941 LCA655939:LCA655941 KSE655939:KSE655941 KII655939:KII655941 JYM655939:JYM655941 JOQ655939:JOQ655941 JEU655939:JEU655941 IUY655939:IUY655941 ILC655939:ILC655941 IBG655939:IBG655941 HRK655939:HRK655941 HHO655939:HHO655941 GXS655939:GXS655941 GNW655939:GNW655941 GEA655939:GEA655941 FUE655939:FUE655941 FKI655939:FKI655941 FAM655939:FAM655941 EQQ655939:EQQ655941 EGU655939:EGU655941 DWY655939:DWY655941 DNC655939:DNC655941 DDG655939:DDG655941 CTK655939:CTK655941 CJO655939:CJO655941 BZS655939:BZS655941 BPW655939:BPW655941 BGA655939:BGA655941 AWE655939:AWE655941 AMI655939:AMI655941 ACM655939:ACM655941 SQ655939:SQ655941 IU655939:IU655941 L655939:L655941 WVG590403:WVG590405 WLK590403:WLK590405 WBO590403:WBO590405 VRS590403:VRS590405 VHW590403:VHW590405 UYA590403:UYA590405 UOE590403:UOE590405 UEI590403:UEI590405 TUM590403:TUM590405 TKQ590403:TKQ590405 TAU590403:TAU590405 SQY590403:SQY590405 SHC590403:SHC590405 RXG590403:RXG590405 RNK590403:RNK590405 RDO590403:RDO590405 QTS590403:QTS590405 QJW590403:QJW590405 QAA590403:QAA590405 PQE590403:PQE590405 PGI590403:PGI590405 OWM590403:OWM590405 OMQ590403:OMQ590405 OCU590403:OCU590405 NSY590403:NSY590405 NJC590403:NJC590405 MZG590403:MZG590405 MPK590403:MPK590405 MFO590403:MFO590405 LVS590403:LVS590405 LLW590403:LLW590405 LCA590403:LCA590405 KSE590403:KSE590405 KII590403:KII590405 JYM590403:JYM590405 JOQ590403:JOQ590405 JEU590403:JEU590405 IUY590403:IUY590405 ILC590403:ILC590405 IBG590403:IBG590405 HRK590403:HRK590405 HHO590403:HHO590405 GXS590403:GXS590405 GNW590403:GNW590405 GEA590403:GEA590405 FUE590403:FUE590405 FKI590403:FKI590405 FAM590403:FAM590405 EQQ590403:EQQ590405 EGU590403:EGU590405 DWY590403:DWY590405 DNC590403:DNC590405 DDG590403:DDG590405 CTK590403:CTK590405 CJO590403:CJO590405 BZS590403:BZS590405 BPW590403:BPW590405 BGA590403:BGA590405 AWE590403:AWE590405 AMI590403:AMI590405 ACM590403:ACM590405 SQ590403:SQ590405 IU590403:IU590405 L590403:L590405 WVG524867:WVG524869 WLK524867:WLK524869 WBO524867:WBO524869 VRS524867:VRS524869 VHW524867:VHW524869 UYA524867:UYA524869 UOE524867:UOE524869 UEI524867:UEI524869 TUM524867:TUM524869 TKQ524867:TKQ524869 TAU524867:TAU524869 SQY524867:SQY524869 SHC524867:SHC524869 RXG524867:RXG524869 RNK524867:RNK524869 RDO524867:RDO524869 QTS524867:QTS524869 QJW524867:QJW524869 QAA524867:QAA524869 PQE524867:PQE524869 PGI524867:PGI524869 OWM524867:OWM524869 OMQ524867:OMQ524869 OCU524867:OCU524869 NSY524867:NSY524869 NJC524867:NJC524869 MZG524867:MZG524869 MPK524867:MPK524869 MFO524867:MFO524869 LVS524867:LVS524869 LLW524867:LLW524869 LCA524867:LCA524869 KSE524867:KSE524869 KII524867:KII524869 JYM524867:JYM524869 JOQ524867:JOQ524869 JEU524867:JEU524869 IUY524867:IUY524869 ILC524867:ILC524869 IBG524867:IBG524869 HRK524867:HRK524869 HHO524867:HHO524869 GXS524867:GXS524869 GNW524867:GNW524869 GEA524867:GEA524869 FUE524867:FUE524869 FKI524867:FKI524869 FAM524867:FAM524869 EQQ524867:EQQ524869 EGU524867:EGU524869 DWY524867:DWY524869 DNC524867:DNC524869 DDG524867:DDG524869 CTK524867:CTK524869 CJO524867:CJO524869 BZS524867:BZS524869 BPW524867:BPW524869 BGA524867:BGA524869 AWE524867:AWE524869 AMI524867:AMI524869 ACM524867:ACM524869 SQ524867:SQ524869 IU524867:IU524869 L524867:L524869 WVG459331:WVG459333 WLK459331:WLK459333 WBO459331:WBO459333 VRS459331:VRS459333 VHW459331:VHW459333 UYA459331:UYA459333 UOE459331:UOE459333 UEI459331:UEI459333 TUM459331:TUM459333 TKQ459331:TKQ459333 TAU459331:TAU459333 SQY459331:SQY459333 SHC459331:SHC459333 RXG459331:RXG459333 RNK459331:RNK459333 RDO459331:RDO459333 QTS459331:QTS459333 QJW459331:QJW459333 QAA459331:QAA459333 PQE459331:PQE459333 PGI459331:PGI459333 OWM459331:OWM459333 OMQ459331:OMQ459333 OCU459331:OCU459333 NSY459331:NSY459333 NJC459331:NJC459333 MZG459331:MZG459333 MPK459331:MPK459333 MFO459331:MFO459333 LVS459331:LVS459333 LLW459331:LLW459333 LCA459331:LCA459333 KSE459331:KSE459333 KII459331:KII459333 JYM459331:JYM459333 JOQ459331:JOQ459333 JEU459331:JEU459333 IUY459331:IUY459333 ILC459331:ILC459333 IBG459331:IBG459333 HRK459331:HRK459333 HHO459331:HHO459333 GXS459331:GXS459333 GNW459331:GNW459333 GEA459331:GEA459333 FUE459331:FUE459333 FKI459331:FKI459333 FAM459331:FAM459333 EQQ459331:EQQ459333 EGU459331:EGU459333 DWY459331:DWY459333 DNC459331:DNC459333 DDG459331:DDG459333 CTK459331:CTK459333 CJO459331:CJO459333 BZS459331:BZS459333 BPW459331:BPW459333 BGA459331:BGA459333 AWE459331:AWE459333 AMI459331:AMI459333 ACM459331:ACM459333 SQ459331:SQ459333 IU459331:IU459333 L459331:L459333 WVG393795:WVG393797 WLK393795:WLK393797 WBO393795:WBO393797 VRS393795:VRS393797 VHW393795:VHW393797 UYA393795:UYA393797 UOE393795:UOE393797 UEI393795:UEI393797 TUM393795:TUM393797 TKQ393795:TKQ393797 TAU393795:TAU393797 SQY393795:SQY393797 SHC393795:SHC393797 RXG393795:RXG393797 RNK393795:RNK393797 RDO393795:RDO393797 QTS393795:QTS393797 QJW393795:QJW393797 QAA393795:QAA393797 PQE393795:PQE393797 PGI393795:PGI393797 OWM393795:OWM393797 OMQ393795:OMQ393797 OCU393795:OCU393797 NSY393795:NSY393797 NJC393795:NJC393797 MZG393795:MZG393797 MPK393795:MPK393797 MFO393795:MFO393797 LVS393795:LVS393797 LLW393795:LLW393797 LCA393795:LCA393797 KSE393795:KSE393797 KII393795:KII393797 JYM393795:JYM393797 JOQ393795:JOQ393797 JEU393795:JEU393797 IUY393795:IUY393797 ILC393795:ILC393797 IBG393795:IBG393797 HRK393795:HRK393797 HHO393795:HHO393797 GXS393795:GXS393797 GNW393795:GNW393797 GEA393795:GEA393797 FUE393795:FUE393797 FKI393795:FKI393797 FAM393795:FAM393797 EQQ393795:EQQ393797 EGU393795:EGU393797 DWY393795:DWY393797 DNC393795:DNC393797 DDG393795:DDG393797 CTK393795:CTK393797 CJO393795:CJO393797 BZS393795:BZS393797 BPW393795:BPW393797 BGA393795:BGA393797 AWE393795:AWE393797 AMI393795:AMI393797 ACM393795:ACM393797 SQ393795:SQ393797 IU393795:IU393797 L393795:L393797 WVG328259:WVG328261 WLK328259:WLK328261 WBO328259:WBO328261 VRS328259:VRS328261 VHW328259:VHW328261 UYA328259:UYA328261 UOE328259:UOE328261 UEI328259:UEI328261 TUM328259:TUM328261 TKQ328259:TKQ328261 TAU328259:TAU328261 SQY328259:SQY328261 SHC328259:SHC328261 RXG328259:RXG328261 RNK328259:RNK328261 RDO328259:RDO328261 QTS328259:QTS328261 QJW328259:QJW328261 QAA328259:QAA328261 PQE328259:PQE328261 PGI328259:PGI328261 OWM328259:OWM328261 OMQ328259:OMQ328261 OCU328259:OCU328261 NSY328259:NSY328261 NJC328259:NJC328261 MZG328259:MZG328261 MPK328259:MPK328261 MFO328259:MFO328261 LVS328259:LVS328261 LLW328259:LLW328261 LCA328259:LCA328261 KSE328259:KSE328261 KII328259:KII328261 JYM328259:JYM328261 JOQ328259:JOQ328261 JEU328259:JEU328261 IUY328259:IUY328261 ILC328259:ILC328261 IBG328259:IBG328261 HRK328259:HRK328261 HHO328259:HHO328261 GXS328259:GXS328261 GNW328259:GNW328261 GEA328259:GEA328261 FUE328259:FUE328261 FKI328259:FKI328261 FAM328259:FAM328261 EQQ328259:EQQ328261 EGU328259:EGU328261 DWY328259:DWY328261 DNC328259:DNC328261 DDG328259:DDG328261 CTK328259:CTK328261 CJO328259:CJO328261 BZS328259:BZS328261 BPW328259:BPW328261 BGA328259:BGA328261 AWE328259:AWE328261 AMI328259:AMI328261 ACM328259:ACM328261 SQ328259:SQ328261 IU328259:IU328261 L328259:L328261 WVG262723:WVG262725 WLK262723:WLK262725 WBO262723:WBO262725 VRS262723:VRS262725 VHW262723:VHW262725 UYA262723:UYA262725 UOE262723:UOE262725 UEI262723:UEI262725 TUM262723:TUM262725 TKQ262723:TKQ262725 TAU262723:TAU262725 SQY262723:SQY262725 SHC262723:SHC262725 RXG262723:RXG262725 RNK262723:RNK262725 RDO262723:RDO262725 QTS262723:QTS262725 QJW262723:QJW262725 QAA262723:QAA262725 PQE262723:PQE262725 PGI262723:PGI262725 OWM262723:OWM262725 OMQ262723:OMQ262725 OCU262723:OCU262725 NSY262723:NSY262725 NJC262723:NJC262725 MZG262723:MZG262725 MPK262723:MPK262725 MFO262723:MFO262725 LVS262723:LVS262725 LLW262723:LLW262725 LCA262723:LCA262725 KSE262723:KSE262725 KII262723:KII262725 JYM262723:JYM262725 JOQ262723:JOQ262725 JEU262723:JEU262725 IUY262723:IUY262725 ILC262723:ILC262725 IBG262723:IBG262725 HRK262723:HRK262725 HHO262723:HHO262725 GXS262723:GXS262725 GNW262723:GNW262725 GEA262723:GEA262725 FUE262723:FUE262725 FKI262723:FKI262725 FAM262723:FAM262725 EQQ262723:EQQ262725 EGU262723:EGU262725 DWY262723:DWY262725 DNC262723:DNC262725 DDG262723:DDG262725 CTK262723:CTK262725 CJO262723:CJO262725 BZS262723:BZS262725 BPW262723:BPW262725 BGA262723:BGA262725 AWE262723:AWE262725 AMI262723:AMI262725 ACM262723:ACM262725 SQ262723:SQ262725 IU262723:IU262725 L262723:L262725 WVG197187:WVG197189 WLK197187:WLK197189 WBO197187:WBO197189 VRS197187:VRS197189 VHW197187:VHW197189 UYA197187:UYA197189 UOE197187:UOE197189 UEI197187:UEI197189 TUM197187:TUM197189 TKQ197187:TKQ197189 TAU197187:TAU197189 SQY197187:SQY197189 SHC197187:SHC197189 RXG197187:RXG197189 RNK197187:RNK197189 RDO197187:RDO197189 QTS197187:QTS197189 QJW197187:QJW197189 QAA197187:QAA197189 PQE197187:PQE197189 PGI197187:PGI197189 OWM197187:OWM197189 OMQ197187:OMQ197189 OCU197187:OCU197189 NSY197187:NSY197189 NJC197187:NJC197189 MZG197187:MZG197189 MPK197187:MPK197189 MFO197187:MFO197189 LVS197187:LVS197189 LLW197187:LLW197189 LCA197187:LCA197189 KSE197187:KSE197189 KII197187:KII197189 JYM197187:JYM197189 JOQ197187:JOQ197189 JEU197187:JEU197189 IUY197187:IUY197189 ILC197187:ILC197189 IBG197187:IBG197189 HRK197187:HRK197189 HHO197187:HHO197189 GXS197187:GXS197189 GNW197187:GNW197189 GEA197187:GEA197189 FUE197187:FUE197189 FKI197187:FKI197189 FAM197187:FAM197189 EQQ197187:EQQ197189 EGU197187:EGU197189 DWY197187:DWY197189 DNC197187:DNC197189 DDG197187:DDG197189 CTK197187:CTK197189 CJO197187:CJO197189 BZS197187:BZS197189 BPW197187:BPW197189 BGA197187:BGA197189 AWE197187:AWE197189 AMI197187:AMI197189 ACM197187:ACM197189 SQ197187:SQ197189 IU197187:IU197189 L197187:L197189 WVG131651:WVG131653 WLK131651:WLK131653 WBO131651:WBO131653 VRS131651:VRS131653 VHW131651:VHW131653 UYA131651:UYA131653 UOE131651:UOE131653 UEI131651:UEI131653 TUM131651:TUM131653 TKQ131651:TKQ131653 TAU131651:TAU131653 SQY131651:SQY131653 SHC131651:SHC131653 RXG131651:RXG131653 RNK131651:RNK131653 RDO131651:RDO131653 QTS131651:QTS131653 QJW131651:QJW131653 QAA131651:QAA131653 PQE131651:PQE131653 PGI131651:PGI131653 OWM131651:OWM131653 OMQ131651:OMQ131653 OCU131651:OCU131653 NSY131651:NSY131653 NJC131651:NJC131653 MZG131651:MZG131653 MPK131651:MPK131653 MFO131651:MFO131653 LVS131651:LVS131653 LLW131651:LLW131653 LCA131651:LCA131653 KSE131651:KSE131653 KII131651:KII131653 JYM131651:JYM131653 JOQ131651:JOQ131653 JEU131651:JEU131653 IUY131651:IUY131653 ILC131651:ILC131653 IBG131651:IBG131653 HRK131651:HRK131653 HHO131651:HHO131653 GXS131651:GXS131653 GNW131651:GNW131653 GEA131651:GEA131653 FUE131651:FUE131653 FKI131651:FKI131653 FAM131651:FAM131653 EQQ131651:EQQ131653 EGU131651:EGU131653 DWY131651:DWY131653 DNC131651:DNC131653 DDG131651:DDG131653 CTK131651:CTK131653 CJO131651:CJO131653 BZS131651:BZS131653 BPW131651:BPW131653 BGA131651:BGA131653 AWE131651:AWE131653 AMI131651:AMI131653 ACM131651:ACM131653 SQ131651:SQ131653 IU131651:IU131653 L131651:L131653 WVG66115:WVG66117 WLK66115:WLK66117 WBO66115:WBO66117 VRS66115:VRS66117 VHW66115:VHW66117 UYA66115:UYA66117 UOE66115:UOE66117 UEI66115:UEI66117 TUM66115:TUM66117 TKQ66115:TKQ66117 TAU66115:TAU66117 SQY66115:SQY66117 SHC66115:SHC66117 RXG66115:RXG66117 RNK66115:RNK66117 RDO66115:RDO66117 QTS66115:QTS66117 QJW66115:QJW66117 QAA66115:QAA66117 PQE66115:PQE66117 PGI66115:PGI66117 OWM66115:OWM66117 OMQ66115:OMQ66117 OCU66115:OCU66117 NSY66115:NSY66117 NJC66115:NJC66117 MZG66115:MZG66117 MPK66115:MPK66117 MFO66115:MFO66117 LVS66115:LVS66117 LLW66115:LLW66117 LCA66115:LCA66117 KSE66115:KSE66117 KII66115:KII66117 JYM66115:JYM66117 JOQ66115:JOQ66117 JEU66115:JEU66117 IUY66115:IUY66117 ILC66115:ILC66117 IBG66115:IBG66117 HRK66115:HRK66117 HHO66115:HHO66117 GXS66115:GXS66117 GNW66115:GNW66117 GEA66115:GEA66117 FUE66115:FUE66117 FKI66115:FKI66117 FAM66115:FAM66117 EQQ66115:EQQ66117 EGU66115:EGU66117 DWY66115:DWY66117 DNC66115:DNC66117 DDG66115:DDG66117 CTK66115:CTK66117 CJO66115:CJO66117 BZS66115:BZS66117 BPW66115:BPW66117 BGA66115:BGA66117 AWE66115:AWE66117 AMI66115:AMI66117 ACM66115:ACM66117 SQ66115:SQ66117 IU66115:IU66117 L66115:L66117"/>
    <dataValidation allowBlank="1" showErrorMessage="1" prompt="Alineado con PGS Regionales" sqref="WVG983623:WVG983625 WLK983623:WLK983625 WBO983623:WBO983625 VRS983623:VRS983625 VHW983623:VHW983625 UYA983623:UYA983625 UOE983623:UOE983625 UEI983623:UEI983625 TUM983623:TUM983625 TKQ983623:TKQ983625 TAU983623:TAU983625 SQY983623:SQY983625 SHC983623:SHC983625 RXG983623:RXG983625 RNK983623:RNK983625 RDO983623:RDO983625 QTS983623:QTS983625 QJW983623:QJW983625 QAA983623:QAA983625 PQE983623:PQE983625 PGI983623:PGI983625 OWM983623:OWM983625 OMQ983623:OMQ983625 OCU983623:OCU983625 NSY983623:NSY983625 NJC983623:NJC983625 MZG983623:MZG983625 MPK983623:MPK983625 MFO983623:MFO983625 LVS983623:LVS983625 LLW983623:LLW983625 LCA983623:LCA983625 KSE983623:KSE983625 KII983623:KII983625 JYM983623:JYM983625 JOQ983623:JOQ983625 JEU983623:JEU983625 IUY983623:IUY983625 ILC983623:ILC983625 IBG983623:IBG983625 HRK983623:HRK983625 HHO983623:HHO983625 GXS983623:GXS983625 GNW983623:GNW983625 GEA983623:GEA983625 FUE983623:FUE983625 FKI983623:FKI983625 FAM983623:FAM983625 EQQ983623:EQQ983625 EGU983623:EGU983625 DWY983623:DWY983625 DNC983623:DNC983625 DDG983623:DDG983625 CTK983623:CTK983625 CJO983623:CJO983625 BZS983623:BZS983625 BPW983623:BPW983625 BGA983623:BGA983625 AWE983623:AWE983625 AMI983623:AMI983625 ACM983623:ACM983625 SQ983623:SQ983625 IU983623:IU983625 L983623:L983625 WVG918087:WVG918089 WLK918087:WLK918089 WBO918087:WBO918089 VRS918087:VRS918089 VHW918087:VHW918089 UYA918087:UYA918089 UOE918087:UOE918089 UEI918087:UEI918089 TUM918087:TUM918089 TKQ918087:TKQ918089 TAU918087:TAU918089 SQY918087:SQY918089 SHC918087:SHC918089 RXG918087:RXG918089 RNK918087:RNK918089 RDO918087:RDO918089 QTS918087:QTS918089 QJW918087:QJW918089 QAA918087:QAA918089 PQE918087:PQE918089 PGI918087:PGI918089 OWM918087:OWM918089 OMQ918087:OMQ918089 OCU918087:OCU918089 NSY918087:NSY918089 NJC918087:NJC918089 MZG918087:MZG918089 MPK918087:MPK918089 MFO918087:MFO918089 LVS918087:LVS918089 LLW918087:LLW918089 LCA918087:LCA918089 KSE918087:KSE918089 KII918087:KII918089 JYM918087:JYM918089 JOQ918087:JOQ918089 JEU918087:JEU918089 IUY918087:IUY918089 ILC918087:ILC918089 IBG918087:IBG918089 HRK918087:HRK918089 HHO918087:HHO918089 GXS918087:GXS918089 GNW918087:GNW918089 GEA918087:GEA918089 FUE918087:FUE918089 FKI918087:FKI918089 FAM918087:FAM918089 EQQ918087:EQQ918089 EGU918087:EGU918089 DWY918087:DWY918089 DNC918087:DNC918089 DDG918087:DDG918089 CTK918087:CTK918089 CJO918087:CJO918089 BZS918087:BZS918089 BPW918087:BPW918089 BGA918087:BGA918089 AWE918087:AWE918089 AMI918087:AMI918089 ACM918087:ACM918089 SQ918087:SQ918089 IU918087:IU918089 L918087:L918089 WVG852551:WVG852553 WLK852551:WLK852553 WBO852551:WBO852553 VRS852551:VRS852553 VHW852551:VHW852553 UYA852551:UYA852553 UOE852551:UOE852553 UEI852551:UEI852553 TUM852551:TUM852553 TKQ852551:TKQ852553 TAU852551:TAU852553 SQY852551:SQY852553 SHC852551:SHC852553 RXG852551:RXG852553 RNK852551:RNK852553 RDO852551:RDO852553 QTS852551:QTS852553 QJW852551:QJW852553 QAA852551:QAA852553 PQE852551:PQE852553 PGI852551:PGI852553 OWM852551:OWM852553 OMQ852551:OMQ852553 OCU852551:OCU852553 NSY852551:NSY852553 NJC852551:NJC852553 MZG852551:MZG852553 MPK852551:MPK852553 MFO852551:MFO852553 LVS852551:LVS852553 LLW852551:LLW852553 LCA852551:LCA852553 KSE852551:KSE852553 KII852551:KII852553 JYM852551:JYM852553 JOQ852551:JOQ852553 JEU852551:JEU852553 IUY852551:IUY852553 ILC852551:ILC852553 IBG852551:IBG852553 HRK852551:HRK852553 HHO852551:HHO852553 GXS852551:GXS852553 GNW852551:GNW852553 GEA852551:GEA852553 FUE852551:FUE852553 FKI852551:FKI852553 FAM852551:FAM852553 EQQ852551:EQQ852553 EGU852551:EGU852553 DWY852551:DWY852553 DNC852551:DNC852553 DDG852551:DDG852553 CTK852551:CTK852553 CJO852551:CJO852553 BZS852551:BZS852553 BPW852551:BPW852553 BGA852551:BGA852553 AWE852551:AWE852553 AMI852551:AMI852553 ACM852551:ACM852553 SQ852551:SQ852553 IU852551:IU852553 L852551:L852553 WVG787015:WVG787017 WLK787015:WLK787017 WBO787015:WBO787017 VRS787015:VRS787017 VHW787015:VHW787017 UYA787015:UYA787017 UOE787015:UOE787017 UEI787015:UEI787017 TUM787015:TUM787017 TKQ787015:TKQ787017 TAU787015:TAU787017 SQY787015:SQY787017 SHC787015:SHC787017 RXG787015:RXG787017 RNK787015:RNK787017 RDO787015:RDO787017 QTS787015:QTS787017 QJW787015:QJW787017 QAA787015:QAA787017 PQE787015:PQE787017 PGI787015:PGI787017 OWM787015:OWM787017 OMQ787015:OMQ787017 OCU787015:OCU787017 NSY787015:NSY787017 NJC787015:NJC787017 MZG787015:MZG787017 MPK787015:MPK787017 MFO787015:MFO787017 LVS787015:LVS787017 LLW787015:LLW787017 LCA787015:LCA787017 KSE787015:KSE787017 KII787015:KII787017 JYM787015:JYM787017 JOQ787015:JOQ787017 JEU787015:JEU787017 IUY787015:IUY787017 ILC787015:ILC787017 IBG787015:IBG787017 HRK787015:HRK787017 HHO787015:HHO787017 GXS787015:GXS787017 GNW787015:GNW787017 GEA787015:GEA787017 FUE787015:FUE787017 FKI787015:FKI787017 FAM787015:FAM787017 EQQ787015:EQQ787017 EGU787015:EGU787017 DWY787015:DWY787017 DNC787015:DNC787017 DDG787015:DDG787017 CTK787015:CTK787017 CJO787015:CJO787017 BZS787015:BZS787017 BPW787015:BPW787017 BGA787015:BGA787017 AWE787015:AWE787017 AMI787015:AMI787017 ACM787015:ACM787017 SQ787015:SQ787017 IU787015:IU787017 L787015:L787017 WVG721479:WVG721481 WLK721479:WLK721481 WBO721479:WBO721481 VRS721479:VRS721481 VHW721479:VHW721481 UYA721479:UYA721481 UOE721479:UOE721481 UEI721479:UEI721481 TUM721479:TUM721481 TKQ721479:TKQ721481 TAU721479:TAU721481 SQY721479:SQY721481 SHC721479:SHC721481 RXG721479:RXG721481 RNK721479:RNK721481 RDO721479:RDO721481 QTS721479:QTS721481 QJW721479:QJW721481 QAA721479:QAA721481 PQE721479:PQE721481 PGI721479:PGI721481 OWM721479:OWM721481 OMQ721479:OMQ721481 OCU721479:OCU721481 NSY721479:NSY721481 NJC721479:NJC721481 MZG721479:MZG721481 MPK721479:MPK721481 MFO721479:MFO721481 LVS721479:LVS721481 LLW721479:LLW721481 LCA721479:LCA721481 KSE721479:KSE721481 KII721479:KII721481 JYM721479:JYM721481 JOQ721479:JOQ721481 JEU721479:JEU721481 IUY721479:IUY721481 ILC721479:ILC721481 IBG721479:IBG721481 HRK721479:HRK721481 HHO721479:HHO721481 GXS721479:GXS721481 GNW721479:GNW721481 GEA721479:GEA721481 FUE721479:FUE721481 FKI721479:FKI721481 FAM721479:FAM721481 EQQ721479:EQQ721481 EGU721479:EGU721481 DWY721479:DWY721481 DNC721479:DNC721481 DDG721479:DDG721481 CTK721479:CTK721481 CJO721479:CJO721481 BZS721479:BZS721481 BPW721479:BPW721481 BGA721479:BGA721481 AWE721479:AWE721481 AMI721479:AMI721481 ACM721479:ACM721481 SQ721479:SQ721481 IU721479:IU721481 L721479:L721481 WVG655943:WVG655945 WLK655943:WLK655945 WBO655943:WBO655945 VRS655943:VRS655945 VHW655943:VHW655945 UYA655943:UYA655945 UOE655943:UOE655945 UEI655943:UEI655945 TUM655943:TUM655945 TKQ655943:TKQ655945 TAU655943:TAU655945 SQY655943:SQY655945 SHC655943:SHC655945 RXG655943:RXG655945 RNK655943:RNK655945 RDO655943:RDO655945 QTS655943:QTS655945 QJW655943:QJW655945 QAA655943:QAA655945 PQE655943:PQE655945 PGI655943:PGI655945 OWM655943:OWM655945 OMQ655943:OMQ655945 OCU655943:OCU655945 NSY655943:NSY655945 NJC655943:NJC655945 MZG655943:MZG655945 MPK655943:MPK655945 MFO655943:MFO655945 LVS655943:LVS655945 LLW655943:LLW655945 LCA655943:LCA655945 KSE655943:KSE655945 KII655943:KII655945 JYM655943:JYM655945 JOQ655943:JOQ655945 JEU655943:JEU655945 IUY655943:IUY655945 ILC655943:ILC655945 IBG655943:IBG655945 HRK655943:HRK655945 HHO655943:HHO655945 GXS655943:GXS655945 GNW655943:GNW655945 GEA655943:GEA655945 FUE655943:FUE655945 FKI655943:FKI655945 FAM655943:FAM655945 EQQ655943:EQQ655945 EGU655943:EGU655945 DWY655943:DWY655945 DNC655943:DNC655945 DDG655943:DDG655945 CTK655943:CTK655945 CJO655943:CJO655945 BZS655943:BZS655945 BPW655943:BPW655945 BGA655943:BGA655945 AWE655943:AWE655945 AMI655943:AMI655945 ACM655943:ACM655945 SQ655943:SQ655945 IU655943:IU655945 L655943:L655945 WVG590407:WVG590409 WLK590407:WLK590409 WBO590407:WBO590409 VRS590407:VRS590409 VHW590407:VHW590409 UYA590407:UYA590409 UOE590407:UOE590409 UEI590407:UEI590409 TUM590407:TUM590409 TKQ590407:TKQ590409 TAU590407:TAU590409 SQY590407:SQY590409 SHC590407:SHC590409 RXG590407:RXG590409 RNK590407:RNK590409 RDO590407:RDO590409 QTS590407:QTS590409 QJW590407:QJW590409 QAA590407:QAA590409 PQE590407:PQE590409 PGI590407:PGI590409 OWM590407:OWM590409 OMQ590407:OMQ590409 OCU590407:OCU590409 NSY590407:NSY590409 NJC590407:NJC590409 MZG590407:MZG590409 MPK590407:MPK590409 MFO590407:MFO590409 LVS590407:LVS590409 LLW590407:LLW590409 LCA590407:LCA590409 KSE590407:KSE590409 KII590407:KII590409 JYM590407:JYM590409 JOQ590407:JOQ590409 JEU590407:JEU590409 IUY590407:IUY590409 ILC590407:ILC590409 IBG590407:IBG590409 HRK590407:HRK590409 HHO590407:HHO590409 GXS590407:GXS590409 GNW590407:GNW590409 GEA590407:GEA590409 FUE590407:FUE590409 FKI590407:FKI590409 FAM590407:FAM590409 EQQ590407:EQQ590409 EGU590407:EGU590409 DWY590407:DWY590409 DNC590407:DNC590409 DDG590407:DDG590409 CTK590407:CTK590409 CJO590407:CJO590409 BZS590407:BZS590409 BPW590407:BPW590409 BGA590407:BGA590409 AWE590407:AWE590409 AMI590407:AMI590409 ACM590407:ACM590409 SQ590407:SQ590409 IU590407:IU590409 L590407:L590409 WVG524871:WVG524873 WLK524871:WLK524873 WBO524871:WBO524873 VRS524871:VRS524873 VHW524871:VHW524873 UYA524871:UYA524873 UOE524871:UOE524873 UEI524871:UEI524873 TUM524871:TUM524873 TKQ524871:TKQ524873 TAU524871:TAU524873 SQY524871:SQY524873 SHC524871:SHC524873 RXG524871:RXG524873 RNK524871:RNK524873 RDO524871:RDO524873 QTS524871:QTS524873 QJW524871:QJW524873 QAA524871:QAA524873 PQE524871:PQE524873 PGI524871:PGI524873 OWM524871:OWM524873 OMQ524871:OMQ524873 OCU524871:OCU524873 NSY524871:NSY524873 NJC524871:NJC524873 MZG524871:MZG524873 MPK524871:MPK524873 MFO524871:MFO524873 LVS524871:LVS524873 LLW524871:LLW524873 LCA524871:LCA524873 KSE524871:KSE524873 KII524871:KII524873 JYM524871:JYM524873 JOQ524871:JOQ524873 JEU524871:JEU524873 IUY524871:IUY524873 ILC524871:ILC524873 IBG524871:IBG524873 HRK524871:HRK524873 HHO524871:HHO524873 GXS524871:GXS524873 GNW524871:GNW524873 GEA524871:GEA524873 FUE524871:FUE524873 FKI524871:FKI524873 FAM524871:FAM524873 EQQ524871:EQQ524873 EGU524871:EGU524873 DWY524871:DWY524873 DNC524871:DNC524873 DDG524871:DDG524873 CTK524871:CTK524873 CJO524871:CJO524873 BZS524871:BZS524873 BPW524871:BPW524873 BGA524871:BGA524873 AWE524871:AWE524873 AMI524871:AMI524873 ACM524871:ACM524873 SQ524871:SQ524873 IU524871:IU524873 L524871:L524873 WVG459335:WVG459337 WLK459335:WLK459337 WBO459335:WBO459337 VRS459335:VRS459337 VHW459335:VHW459337 UYA459335:UYA459337 UOE459335:UOE459337 UEI459335:UEI459337 TUM459335:TUM459337 TKQ459335:TKQ459337 TAU459335:TAU459337 SQY459335:SQY459337 SHC459335:SHC459337 RXG459335:RXG459337 RNK459335:RNK459337 RDO459335:RDO459337 QTS459335:QTS459337 QJW459335:QJW459337 QAA459335:QAA459337 PQE459335:PQE459337 PGI459335:PGI459337 OWM459335:OWM459337 OMQ459335:OMQ459337 OCU459335:OCU459337 NSY459335:NSY459337 NJC459335:NJC459337 MZG459335:MZG459337 MPK459335:MPK459337 MFO459335:MFO459337 LVS459335:LVS459337 LLW459335:LLW459337 LCA459335:LCA459337 KSE459335:KSE459337 KII459335:KII459337 JYM459335:JYM459337 JOQ459335:JOQ459337 JEU459335:JEU459337 IUY459335:IUY459337 ILC459335:ILC459337 IBG459335:IBG459337 HRK459335:HRK459337 HHO459335:HHO459337 GXS459335:GXS459337 GNW459335:GNW459337 GEA459335:GEA459337 FUE459335:FUE459337 FKI459335:FKI459337 FAM459335:FAM459337 EQQ459335:EQQ459337 EGU459335:EGU459337 DWY459335:DWY459337 DNC459335:DNC459337 DDG459335:DDG459337 CTK459335:CTK459337 CJO459335:CJO459337 BZS459335:BZS459337 BPW459335:BPW459337 BGA459335:BGA459337 AWE459335:AWE459337 AMI459335:AMI459337 ACM459335:ACM459337 SQ459335:SQ459337 IU459335:IU459337 L459335:L459337 WVG393799:WVG393801 WLK393799:WLK393801 WBO393799:WBO393801 VRS393799:VRS393801 VHW393799:VHW393801 UYA393799:UYA393801 UOE393799:UOE393801 UEI393799:UEI393801 TUM393799:TUM393801 TKQ393799:TKQ393801 TAU393799:TAU393801 SQY393799:SQY393801 SHC393799:SHC393801 RXG393799:RXG393801 RNK393799:RNK393801 RDO393799:RDO393801 QTS393799:QTS393801 QJW393799:QJW393801 QAA393799:QAA393801 PQE393799:PQE393801 PGI393799:PGI393801 OWM393799:OWM393801 OMQ393799:OMQ393801 OCU393799:OCU393801 NSY393799:NSY393801 NJC393799:NJC393801 MZG393799:MZG393801 MPK393799:MPK393801 MFO393799:MFO393801 LVS393799:LVS393801 LLW393799:LLW393801 LCA393799:LCA393801 KSE393799:KSE393801 KII393799:KII393801 JYM393799:JYM393801 JOQ393799:JOQ393801 JEU393799:JEU393801 IUY393799:IUY393801 ILC393799:ILC393801 IBG393799:IBG393801 HRK393799:HRK393801 HHO393799:HHO393801 GXS393799:GXS393801 GNW393799:GNW393801 GEA393799:GEA393801 FUE393799:FUE393801 FKI393799:FKI393801 FAM393799:FAM393801 EQQ393799:EQQ393801 EGU393799:EGU393801 DWY393799:DWY393801 DNC393799:DNC393801 DDG393799:DDG393801 CTK393799:CTK393801 CJO393799:CJO393801 BZS393799:BZS393801 BPW393799:BPW393801 BGA393799:BGA393801 AWE393799:AWE393801 AMI393799:AMI393801 ACM393799:ACM393801 SQ393799:SQ393801 IU393799:IU393801 L393799:L393801 WVG328263:WVG328265 WLK328263:WLK328265 WBO328263:WBO328265 VRS328263:VRS328265 VHW328263:VHW328265 UYA328263:UYA328265 UOE328263:UOE328265 UEI328263:UEI328265 TUM328263:TUM328265 TKQ328263:TKQ328265 TAU328263:TAU328265 SQY328263:SQY328265 SHC328263:SHC328265 RXG328263:RXG328265 RNK328263:RNK328265 RDO328263:RDO328265 QTS328263:QTS328265 QJW328263:QJW328265 QAA328263:QAA328265 PQE328263:PQE328265 PGI328263:PGI328265 OWM328263:OWM328265 OMQ328263:OMQ328265 OCU328263:OCU328265 NSY328263:NSY328265 NJC328263:NJC328265 MZG328263:MZG328265 MPK328263:MPK328265 MFO328263:MFO328265 LVS328263:LVS328265 LLW328263:LLW328265 LCA328263:LCA328265 KSE328263:KSE328265 KII328263:KII328265 JYM328263:JYM328265 JOQ328263:JOQ328265 JEU328263:JEU328265 IUY328263:IUY328265 ILC328263:ILC328265 IBG328263:IBG328265 HRK328263:HRK328265 HHO328263:HHO328265 GXS328263:GXS328265 GNW328263:GNW328265 GEA328263:GEA328265 FUE328263:FUE328265 FKI328263:FKI328265 FAM328263:FAM328265 EQQ328263:EQQ328265 EGU328263:EGU328265 DWY328263:DWY328265 DNC328263:DNC328265 DDG328263:DDG328265 CTK328263:CTK328265 CJO328263:CJO328265 BZS328263:BZS328265 BPW328263:BPW328265 BGA328263:BGA328265 AWE328263:AWE328265 AMI328263:AMI328265 ACM328263:ACM328265 SQ328263:SQ328265 IU328263:IU328265 L328263:L328265 WVG262727:WVG262729 WLK262727:WLK262729 WBO262727:WBO262729 VRS262727:VRS262729 VHW262727:VHW262729 UYA262727:UYA262729 UOE262727:UOE262729 UEI262727:UEI262729 TUM262727:TUM262729 TKQ262727:TKQ262729 TAU262727:TAU262729 SQY262727:SQY262729 SHC262727:SHC262729 RXG262727:RXG262729 RNK262727:RNK262729 RDO262727:RDO262729 QTS262727:QTS262729 QJW262727:QJW262729 QAA262727:QAA262729 PQE262727:PQE262729 PGI262727:PGI262729 OWM262727:OWM262729 OMQ262727:OMQ262729 OCU262727:OCU262729 NSY262727:NSY262729 NJC262727:NJC262729 MZG262727:MZG262729 MPK262727:MPK262729 MFO262727:MFO262729 LVS262727:LVS262729 LLW262727:LLW262729 LCA262727:LCA262729 KSE262727:KSE262729 KII262727:KII262729 JYM262727:JYM262729 JOQ262727:JOQ262729 JEU262727:JEU262729 IUY262727:IUY262729 ILC262727:ILC262729 IBG262727:IBG262729 HRK262727:HRK262729 HHO262727:HHO262729 GXS262727:GXS262729 GNW262727:GNW262729 GEA262727:GEA262729 FUE262727:FUE262729 FKI262727:FKI262729 FAM262727:FAM262729 EQQ262727:EQQ262729 EGU262727:EGU262729 DWY262727:DWY262729 DNC262727:DNC262729 DDG262727:DDG262729 CTK262727:CTK262729 CJO262727:CJO262729 BZS262727:BZS262729 BPW262727:BPW262729 BGA262727:BGA262729 AWE262727:AWE262729 AMI262727:AMI262729 ACM262727:ACM262729 SQ262727:SQ262729 IU262727:IU262729 L262727:L262729 WVG197191:WVG197193 WLK197191:WLK197193 WBO197191:WBO197193 VRS197191:VRS197193 VHW197191:VHW197193 UYA197191:UYA197193 UOE197191:UOE197193 UEI197191:UEI197193 TUM197191:TUM197193 TKQ197191:TKQ197193 TAU197191:TAU197193 SQY197191:SQY197193 SHC197191:SHC197193 RXG197191:RXG197193 RNK197191:RNK197193 RDO197191:RDO197193 QTS197191:QTS197193 QJW197191:QJW197193 QAA197191:QAA197193 PQE197191:PQE197193 PGI197191:PGI197193 OWM197191:OWM197193 OMQ197191:OMQ197193 OCU197191:OCU197193 NSY197191:NSY197193 NJC197191:NJC197193 MZG197191:MZG197193 MPK197191:MPK197193 MFO197191:MFO197193 LVS197191:LVS197193 LLW197191:LLW197193 LCA197191:LCA197193 KSE197191:KSE197193 KII197191:KII197193 JYM197191:JYM197193 JOQ197191:JOQ197193 JEU197191:JEU197193 IUY197191:IUY197193 ILC197191:ILC197193 IBG197191:IBG197193 HRK197191:HRK197193 HHO197191:HHO197193 GXS197191:GXS197193 GNW197191:GNW197193 GEA197191:GEA197193 FUE197191:FUE197193 FKI197191:FKI197193 FAM197191:FAM197193 EQQ197191:EQQ197193 EGU197191:EGU197193 DWY197191:DWY197193 DNC197191:DNC197193 DDG197191:DDG197193 CTK197191:CTK197193 CJO197191:CJO197193 BZS197191:BZS197193 BPW197191:BPW197193 BGA197191:BGA197193 AWE197191:AWE197193 AMI197191:AMI197193 ACM197191:ACM197193 SQ197191:SQ197193 IU197191:IU197193 L197191:L197193 WVG131655:WVG131657 WLK131655:WLK131657 WBO131655:WBO131657 VRS131655:VRS131657 VHW131655:VHW131657 UYA131655:UYA131657 UOE131655:UOE131657 UEI131655:UEI131657 TUM131655:TUM131657 TKQ131655:TKQ131657 TAU131655:TAU131657 SQY131655:SQY131657 SHC131655:SHC131657 RXG131655:RXG131657 RNK131655:RNK131657 RDO131655:RDO131657 QTS131655:QTS131657 QJW131655:QJW131657 QAA131655:QAA131657 PQE131655:PQE131657 PGI131655:PGI131657 OWM131655:OWM131657 OMQ131655:OMQ131657 OCU131655:OCU131657 NSY131655:NSY131657 NJC131655:NJC131657 MZG131655:MZG131657 MPK131655:MPK131657 MFO131655:MFO131657 LVS131655:LVS131657 LLW131655:LLW131657 LCA131655:LCA131657 KSE131655:KSE131657 KII131655:KII131657 JYM131655:JYM131657 JOQ131655:JOQ131657 JEU131655:JEU131657 IUY131655:IUY131657 ILC131655:ILC131657 IBG131655:IBG131657 HRK131655:HRK131657 HHO131655:HHO131657 GXS131655:GXS131657 GNW131655:GNW131657 GEA131655:GEA131657 FUE131655:FUE131657 FKI131655:FKI131657 FAM131655:FAM131657 EQQ131655:EQQ131657 EGU131655:EGU131657 DWY131655:DWY131657 DNC131655:DNC131657 DDG131655:DDG131657 CTK131655:CTK131657 CJO131655:CJO131657 BZS131655:BZS131657 BPW131655:BPW131657 BGA131655:BGA131657 AWE131655:AWE131657 AMI131655:AMI131657 ACM131655:ACM131657 SQ131655:SQ131657 IU131655:IU131657 L131655:L131657 WVG66119:WVG66121 WLK66119:WLK66121 WBO66119:WBO66121 VRS66119:VRS66121 VHW66119:VHW66121 UYA66119:UYA66121 UOE66119:UOE66121 UEI66119:UEI66121 TUM66119:TUM66121 TKQ66119:TKQ66121 TAU66119:TAU66121 SQY66119:SQY66121 SHC66119:SHC66121 RXG66119:RXG66121 RNK66119:RNK66121 RDO66119:RDO66121 QTS66119:QTS66121 QJW66119:QJW66121 QAA66119:QAA66121 PQE66119:PQE66121 PGI66119:PGI66121 OWM66119:OWM66121 OMQ66119:OMQ66121 OCU66119:OCU66121 NSY66119:NSY66121 NJC66119:NJC66121 MZG66119:MZG66121 MPK66119:MPK66121 MFO66119:MFO66121 LVS66119:LVS66121 LLW66119:LLW66121 LCA66119:LCA66121 KSE66119:KSE66121 KII66119:KII66121 JYM66119:JYM66121 JOQ66119:JOQ66121 JEU66119:JEU66121 IUY66119:IUY66121 ILC66119:ILC66121 IBG66119:IBG66121 HRK66119:HRK66121 HHO66119:HHO66121 GXS66119:GXS66121 GNW66119:GNW66121 GEA66119:GEA66121 FUE66119:FUE66121 FKI66119:FKI66121 FAM66119:FAM66121 EQQ66119:EQQ66121 EGU66119:EGU66121 DWY66119:DWY66121 DNC66119:DNC66121 DDG66119:DDG66121 CTK66119:CTK66121 CJO66119:CJO66121 BZS66119:BZS66121 BPW66119:BPW66121 BGA66119:BGA66121 AWE66119:AWE66121 AMI66119:AMI66121 ACM66119:ACM66121 SQ66119:SQ66121 IU66119:IU66121 L66119:L66121"/>
    <dataValidation allowBlank="1" showErrorMessage="1" prompt="La meta establecida es para cada Delegada" sqref="WVG983568:WVG983576 WLK983568:WLK983576 WBO983568:WBO983576 VRS983568:VRS983576 VHW983568:VHW983576 UYA983568:UYA983576 UOE983568:UOE983576 UEI983568:UEI983576 TUM983568:TUM983576 TKQ983568:TKQ983576 TAU983568:TAU983576 SQY983568:SQY983576 SHC983568:SHC983576 RXG983568:RXG983576 RNK983568:RNK983576 RDO983568:RDO983576 QTS983568:QTS983576 QJW983568:QJW983576 QAA983568:QAA983576 PQE983568:PQE983576 PGI983568:PGI983576 OWM983568:OWM983576 OMQ983568:OMQ983576 OCU983568:OCU983576 NSY983568:NSY983576 NJC983568:NJC983576 MZG983568:MZG983576 MPK983568:MPK983576 MFO983568:MFO983576 LVS983568:LVS983576 LLW983568:LLW983576 LCA983568:LCA983576 KSE983568:KSE983576 KII983568:KII983576 JYM983568:JYM983576 JOQ983568:JOQ983576 JEU983568:JEU983576 IUY983568:IUY983576 ILC983568:ILC983576 IBG983568:IBG983576 HRK983568:HRK983576 HHO983568:HHO983576 GXS983568:GXS983576 GNW983568:GNW983576 GEA983568:GEA983576 FUE983568:FUE983576 FKI983568:FKI983576 FAM983568:FAM983576 EQQ983568:EQQ983576 EGU983568:EGU983576 DWY983568:DWY983576 DNC983568:DNC983576 DDG983568:DDG983576 CTK983568:CTK983576 CJO983568:CJO983576 BZS983568:BZS983576 BPW983568:BPW983576 BGA983568:BGA983576 AWE983568:AWE983576 AMI983568:AMI983576 ACM983568:ACM983576 SQ983568:SQ983576 IU983568:IU983576 L983568:L983576 WVG918032:WVG918040 WLK918032:WLK918040 WBO918032:WBO918040 VRS918032:VRS918040 VHW918032:VHW918040 UYA918032:UYA918040 UOE918032:UOE918040 UEI918032:UEI918040 TUM918032:TUM918040 TKQ918032:TKQ918040 TAU918032:TAU918040 SQY918032:SQY918040 SHC918032:SHC918040 RXG918032:RXG918040 RNK918032:RNK918040 RDO918032:RDO918040 QTS918032:QTS918040 QJW918032:QJW918040 QAA918032:QAA918040 PQE918032:PQE918040 PGI918032:PGI918040 OWM918032:OWM918040 OMQ918032:OMQ918040 OCU918032:OCU918040 NSY918032:NSY918040 NJC918032:NJC918040 MZG918032:MZG918040 MPK918032:MPK918040 MFO918032:MFO918040 LVS918032:LVS918040 LLW918032:LLW918040 LCA918032:LCA918040 KSE918032:KSE918040 KII918032:KII918040 JYM918032:JYM918040 JOQ918032:JOQ918040 JEU918032:JEU918040 IUY918032:IUY918040 ILC918032:ILC918040 IBG918032:IBG918040 HRK918032:HRK918040 HHO918032:HHO918040 GXS918032:GXS918040 GNW918032:GNW918040 GEA918032:GEA918040 FUE918032:FUE918040 FKI918032:FKI918040 FAM918032:FAM918040 EQQ918032:EQQ918040 EGU918032:EGU918040 DWY918032:DWY918040 DNC918032:DNC918040 DDG918032:DDG918040 CTK918032:CTK918040 CJO918032:CJO918040 BZS918032:BZS918040 BPW918032:BPW918040 BGA918032:BGA918040 AWE918032:AWE918040 AMI918032:AMI918040 ACM918032:ACM918040 SQ918032:SQ918040 IU918032:IU918040 L918032:L918040 WVG852496:WVG852504 WLK852496:WLK852504 WBO852496:WBO852504 VRS852496:VRS852504 VHW852496:VHW852504 UYA852496:UYA852504 UOE852496:UOE852504 UEI852496:UEI852504 TUM852496:TUM852504 TKQ852496:TKQ852504 TAU852496:TAU852504 SQY852496:SQY852504 SHC852496:SHC852504 RXG852496:RXG852504 RNK852496:RNK852504 RDO852496:RDO852504 QTS852496:QTS852504 QJW852496:QJW852504 QAA852496:QAA852504 PQE852496:PQE852504 PGI852496:PGI852504 OWM852496:OWM852504 OMQ852496:OMQ852504 OCU852496:OCU852504 NSY852496:NSY852504 NJC852496:NJC852504 MZG852496:MZG852504 MPK852496:MPK852504 MFO852496:MFO852504 LVS852496:LVS852504 LLW852496:LLW852504 LCA852496:LCA852504 KSE852496:KSE852504 KII852496:KII852504 JYM852496:JYM852504 JOQ852496:JOQ852504 JEU852496:JEU852504 IUY852496:IUY852504 ILC852496:ILC852504 IBG852496:IBG852504 HRK852496:HRK852504 HHO852496:HHO852504 GXS852496:GXS852504 GNW852496:GNW852504 GEA852496:GEA852504 FUE852496:FUE852504 FKI852496:FKI852504 FAM852496:FAM852504 EQQ852496:EQQ852504 EGU852496:EGU852504 DWY852496:DWY852504 DNC852496:DNC852504 DDG852496:DDG852504 CTK852496:CTK852504 CJO852496:CJO852504 BZS852496:BZS852504 BPW852496:BPW852504 BGA852496:BGA852504 AWE852496:AWE852504 AMI852496:AMI852504 ACM852496:ACM852504 SQ852496:SQ852504 IU852496:IU852504 L852496:L852504 WVG786960:WVG786968 WLK786960:WLK786968 WBO786960:WBO786968 VRS786960:VRS786968 VHW786960:VHW786968 UYA786960:UYA786968 UOE786960:UOE786968 UEI786960:UEI786968 TUM786960:TUM786968 TKQ786960:TKQ786968 TAU786960:TAU786968 SQY786960:SQY786968 SHC786960:SHC786968 RXG786960:RXG786968 RNK786960:RNK786968 RDO786960:RDO786968 QTS786960:QTS786968 QJW786960:QJW786968 QAA786960:QAA786968 PQE786960:PQE786968 PGI786960:PGI786968 OWM786960:OWM786968 OMQ786960:OMQ786968 OCU786960:OCU786968 NSY786960:NSY786968 NJC786960:NJC786968 MZG786960:MZG786968 MPK786960:MPK786968 MFO786960:MFO786968 LVS786960:LVS786968 LLW786960:LLW786968 LCA786960:LCA786968 KSE786960:KSE786968 KII786960:KII786968 JYM786960:JYM786968 JOQ786960:JOQ786968 JEU786960:JEU786968 IUY786960:IUY786968 ILC786960:ILC786968 IBG786960:IBG786968 HRK786960:HRK786968 HHO786960:HHO786968 GXS786960:GXS786968 GNW786960:GNW786968 GEA786960:GEA786968 FUE786960:FUE786968 FKI786960:FKI786968 FAM786960:FAM786968 EQQ786960:EQQ786968 EGU786960:EGU786968 DWY786960:DWY786968 DNC786960:DNC786968 DDG786960:DDG786968 CTK786960:CTK786968 CJO786960:CJO786968 BZS786960:BZS786968 BPW786960:BPW786968 BGA786960:BGA786968 AWE786960:AWE786968 AMI786960:AMI786968 ACM786960:ACM786968 SQ786960:SQ786968 IU786960:IU786968 L786960:L786968 WVG721424:WVG721432 WLK721424:WLK721432 WBO721424:WBO721432 VRS721424:VRS721432 VHW721424:VHW721432 UYA721424:UYA721432 UOE721424:UOE721432 UEI721424:UEI721432 TUM721424:TUM721432 TKQ721424:TKQ721432 TAU721424:TAU721432 SQY721424:SQY721432 SHC721424:SHC721432 RXG721424:RXG721432 RNK721424:RNK721432 RDO721424:RDO721432 QTS721424:QTS721432 QJW721424:QJW721432 QAA721424:QAA721432 PQE721424:PQE721432 PGI721424:PGI721432 OWM721424:OWM721432 OMQ721424:OMQ721432 OCU721424:OCU721432 NSY721424:NSY721432 NJC721424:NJC721432 MZG721424:MZG721432 MPK721424:MPK721432 MFO721424:MFO721432 LVS721424:LVS721432 LLW721424:LLW721432 LCA721424:LCA721432 KSE721424:KSE721432 KII721424:KII721432 JYM721424:JYM721432 JOQ721424:JOQ721432 JEU721424:JEU721432 IUY721424:IUY721432 ILC721424:ILC721432 IBG721424:IBG721432 HRK721424:HRK721432 HHO721424:HHO721432 GXS721424:GXS721432 GNW721424:GNW721432 GEA721424:GEA721432 FUE721424:FUE721432 FKI721424:FKI721432 FAM721424:FAM721432 EQQ721424:EQQ721432 EGU721424:EGU721432 DWY721424:DWY721432 DNC721424:DNC721432 DDG721424:DDG721432 CTK721424:CTK721432 CJO721424:CJO721432 BZS721424:BZS721432 BPW721424:BPW721432 BGA721424:BGA721432 AWE721424:AWE721432 AMI721424:AMI721432 ACM721424:ACM721432 SQ721424:SQ721432 IU721424:IU721432 L721424:L721432 WVG655888:WVG655896 WLK655888:WLK655896 WBO655888:WBO655896 VRS655888:VRS655896 VHW655888:VHW655896 UYA655888:UYA655896 UOE655888:UOE655896 UEI655888:UEI655896 TUM655888:TUM655896 TKQ655888:TKQ655896 TAU655888:TAU655896 SQY655888:SQY655896 SHC655888:SHC655896 RXG655888:RXG655896 RNK655888:RNK655896 RDO655888:RDO655896 QTS655888:QTS655896 QJW655888:QJW655896 QAA655888:QAA655896 PQE655888:PQE655896 PGI655888:PGI655896 OWM655888:OWM655896 OMQ655888:OMQ655896 OCU655888:OCU655896 NSY655888:NSY655896 NJC655888:NJC655896 MZG655888:MZG655896 MPK655888:MPK655896 MFO655888:MFO655896 LVS655888:LVS655896 LLW655888:LLW655896 LCA655888:LCA655896 KSE655888:KSE655896 KII655888:KII655896 JYM655888:JYM655896 JOQ655888:JOQ655896 JEU655888:JEU655896 IUY655888:IUY655896 ILC655888:ILC655896 IBG655888:IBG655896 HRK655888:HRK655896 HHO655888:HHO655896 GXS655888:GXS655896 GNW655888:GNW655896 GEA655888:GEA655896 FUE655888:FUE655896 FKI655888:FKI655896 FAM655888:FAM655896 EQQ655888:EQQ655896 EGU655888:EGU655896 DWY655888:DWY655896 DNC655888:DNC655896 DDG655888:DDG655896 CTK655888:CTK655896 CJO655888:CJO655896 BZS655888:BZS655896 BPW655888:BPW655896 BGA655888:BGA655896 AWE655888:AWE655896 AMI655888:AMI655896 ACM655888:ACM655896 SQ655888:SQ655896 IU655888:IU655896 L655888:L655896 WVG590352:WVG590360 WLK590352:WLK590360 WBO590352:WBO590360 VRS590352:VRS590360 VHW590352:VHW590360 UYA590352:UYA590360 UOE590352:UOE590360 UEI590352:UEI590360 TUM590352:TUM590360 TKQ590352:TKQ590360 TAU590352:TAU590360 SQY590352:SQY590360 SHC590352:SHC590360 RXG590352:RXG590360 RNK590352:RNK590360 RDO590352:RDO590360 QTS590352:QTS590360 QJW590352:QJW590360 QAA590352:QAA590360 PQE590352:PQE590360 PGI590352:PGI590360 OWM590352:OWM590360 OMQ590352:OMQ590360 OCU590352:OCU590360 NSY590352:NSY590360 NJC590352:NJC590360 MZG590352:MZG590360 MPK590352:MPK590360 MFO590352:MFO590360 LVS590352:LVS590360 LLW590352:LLW590360 LCA590352:LCA590360 KSE590352:KSE590360 KII590352:KII590360 JYM590352:JYM590360 JOQ590352:JOQ590360 JEU590352:JEU590360 IUY590352:IUY590360 ILC590352:ILC590360 IBG590352:IBG590360 HRK590352:HRK590360 HHO590352:HHO590360 GXS590352:GXS590360 GNW590352:GNW590360 GEA590352:GEA590360 FUE590352:FUE590360 FKI590352:FKI590360 FAM590352:FAM590360 EQQ590352:EQQ590360 EGU590352:EGU590360 DWY590352:DWY590360 DNC590352:DNC590360 DDG590352:DDG590360 CTK590352:CTK590360 CJO590352:CJO590360 BZS590352:BZS590360 BPW590352:BPW590360 BGA590352:BGA590360 AWE590352:AWE590360 AMI590352:AMI590360 ACM590352:ACM590360 SQ590352:SQ590360 IU590352:IU590360 L590352:L590360 WVG524816:WVG524824 WLK524816:WLK524824 WBO524816:WBO524824 VRS524816:VRS524824 VHW524816:VHW524824 UYA524816:UYA524824 UOE524816:UOE524824 UEI524816:UEI524824 TUM524816:TUM524824 TKQ524816:TKQ524824 TAU524816:TAU524824 SQY524816:SQY524824 SHC524816:SHC524824 RXG524816:RXG524824 RNK524816:RNK524824 RDO524816:RDO524824 QTS524816:QTS524824 QJW524816:QJW524824 QAA524816:QAA524824 PQE524816:PQE524824 PGI524816:PGI524824 OWM524816:OWM524824 OMQ524816:OMQ524824 OCU524816:OCU524824 NSY524816:NSY524824 NJC524816:NJC524824 MZG524816:MZG524824 MPK524816:MPK524824 MFO524816:MFO524824 LVS524816:LVS524824 LLW524816:LLW524824 LCA524816:LCA524824 KSE524816:KSE524824 KII524816:KII524824 JYM524816:JYM524824 JOQ524816:JOQ524824 JEU524816:JEU524824 IUY524816:IUY524824 ILC524816:ILC524824 IBG524816:IBG524824 HRK524816:HRK524824 HHO524816:HHO524824 GXS524816:GXS524824 GNW524816:GNW524824 GEA524816:GEA524824 FUE524816:FUE524824 FKI524816:FKI524824 FAM524816:FAM524824 EQQ524816:EQQ524824 EGU524816:EGU524824 DWY524816:DWY524824 DNC524816:DNC524824 DDG524816:DDG524824 CTK524816:CTK524824 CJO524816:CJO524824 BZS524816:BZS524824 BPW524816:BPW524824 BGA524816:BGA524824 AWE524816:AWE524824 AMI524816:AMI524824 ACM524816:ACM524824 SQ524816:SQ524824 IU524816:IU524824 L524816:L524824 WVG459280:WVG459288 WLK459280:WLK459288 WBO459280:WBO459288 VRS459280:VRS459288 VHW459280:VHW459288 UYA459280:UYA459288 UOE459280:UOE459288 UEI459280:UEI459288 TUM459280:TUM459288 TKQ459280:TKQ459288 TAU459280:TAU459288 SQY459280:SQY459288 SHC459280:SHC459288 RXG459280:RXG459288 RNK459280:RNK459288 RDO459280:RDO459288 QTS459280:QTS459288 QJW459280:QJW459288 QAA459280:QAA459288 PQE459280:PQE459288 PGI459280:PGI459288 OWM459280:OWM459288 OMQ459280:OMQ459288 OCU459280:OCU459288 NSY459280:NSY459288 NJC459280:NJC459288 MZG459280:MZG459288 MPK459280:MPK459288 MFO459280:MFO459288 LVS459280:LVS459288 LLW459280:LLW459288 LCA459280:LCA459288 KSE459280:KSE459288 KII459280:KII459288 JYM459280:JYM459288 JOQ459280:JOQ459288 JEU459280:JEU459288 IUY459280:IUY459288 ILC459280:ILC459288 IBG459280:IBG459288 HRK459280:HRK459288 HHO459280:HHO459288 GXS459280:GXS459288 GNW459280:GNW459288 GEA459280:GEA459288 FUE459280:FUE459288 FKI459280:FKI459288 FAM459280:FAM459288 EQQ459280:EQQ459288 EGU459280:EGU459288 DWY459280:DWY459288 DNC459280:DNC459288 DDG459280:DDG459288 CTK459280:CTK459288 CJO459280:CJO459288 BZS459280:BZS459288 BPW459280:BPW459288 BGA459280:BGA459288 AWE459280:AWE459288 AMI459280:AMI459288 ACM459280:ACM459288 SQ459280:SQ459288 IU459280:IU459288 L459280:L459288 WVG393744:WVG393752 WLK393744:WLK393752 WBO393744:WBO393752 VRS393744:VRS393752 VHW393744:VHW393752 UYA393744:UYA393752 UOE393744:UOE393752 UEI393744:UEI393752 TUM393744:TUM393752 TKQ393744:TKQ393752 TAU393744:TAU393752 SQY393744:SQY393752 SHC393744:SHC393752 RXG393744:RXG393752 RNK393744:RNK393752 RDO393744:RDO393752 QTS393744:QTS393752 QJW393744:QJW393752 QAA393744:QAA393752 PQE393744:PQE393752 PGI393744:PGI393752 OWM393744:OWM393752 OMQ393744:OMQ393752 OCU393744:OCU393752 NSY393744:NSY393752 NJC393744:NJC393752 MZG393744:MZG393752 MPK393744:MPK393752 MFO393744:MFO393752 LVS393744:LVS393752 LLW393744:LLW393752 LCA393744:LCA393752 KSE393744:KSE393752 KII393744:KII393752 JYM393744:JYM393752 JOQ393744:JOQ393752 JEU393744:JEU393752 IUY393744:IUY393752 ILC393744:ILC393752 IBG393744:IBG393752 HRK393744:HRK393752 HHO393744:HHO393752 GXS393744:GXS393752 GNW393744:GNW393752 GEA393744:GEA393752 FUE393744:FUE393752 FKI393744:FKI393752 FAM393744:FAM393752 EQQ393744:EQQ393752 EGU393744:EGU393752 DWY393744:DWY393752 DNC393744:DNC393752 DDG393744:DDG393752 CTK393744:CTK393752 CJO393744:CJO393752 BZS393744:BZS393752 BPW393744:BPW393752 BGA393744:BGA393752 AWE393744:AWE393752 AMI393744:AMI393752 ACM393744:ACM393752 SQ393744:SQ393752 IU393744:IU393752 L393744:L393752 WVG328208:WVG328216 WLK328208:WLK328216 WBO328208:WBO328216 VRS328208:VRS328216 VHW328208:VHW328216 UYA328208:UYA328216 UOE328208:UOE328216 UEI328208:UEI328216 TUM328208:TUM328216 TKQ328208:TKQ328216 TAU328208:TAU328216 SQY328208:SQY328216 SHC328208:SHC328216 RXG328208:RXG328216 RNK328208:RNK328216 RDO328208:RDO328216 QTS328208:QTS328216 QJW328208:QJW328216 QAA328208:QAA328216 PQE328208:PQE328216 PGI328208:PGI328216 OWM328208:OWM328216 OMQ328208:OMQ328216 OCU328208:OCU328216 NSY328208:NSY328216 NJC328208:NJC328216 MZG328208:MZG328216 MPK328208:MPK328216 MFO328208:MFO328216 LVS328208:LVS328216 LLW328208:LLW328216 LCA328208:LCA328216 KSE328208:KSE328216 KII328208:KII328216 JYM328208:JYM328216 JOQ328208:JOQ328216 JEU328208:JEU328216 IUY328208:IUY328216 ILC328208:ILC328216 IBG328208:IBG328216 HRK328208:HRK328216 HHO328208:HHO328216 GXS328208:GXS328216 GNW328208:GNW328216 GEA328208:GEA328216 FUE328208:FUE328216 FKI328208:FKI328216 FAM328208:FAM328216 EQQ328208:EQQ328216 EGU328208:EGU328216 DWY328208:DWY328216 DNC328208:DNC328216 DDG328208:DDG328216 CTK328208:CTK328216 CJO328208:CJO328216 BZS328208:BZS328216 BPW328208:BPW328216 BGA328208:BGA328216 AWE328208:AWE328216 AMI328208:AMI328216 ACM328208:ACM328216 SQ328208:SQ328216 IU328208:IU328216 L328208:L328216 WVG262672:WVG262680 WLK262672:WLK262680 WBO262672:WBO262680 VRS262672:VRS262680 VHW262672:VHW262680 UYA262672:UYA262680 UOE262672:UOE262680 UEI262672:UEI262680 TUM262672:TUM262680 TKQ262672:TKQ262680 TAU262672:TAU262680 SQY262672:SQY262680 SHC262672:SHC262680 RXG262672:RXG262680 RNK262672:RNK262680 RDO262672:RDO262680 QTS262672:QTS262680 QJW262672:QJW262680 QAA262672:QAA262680 PQE262672:PQE262680 PGI262672:PGI262680 OWM262672:OWM262680 OMQ262672:OMQ262680 OCU262672:OCU262680 NSY262672:NSY262680 NJC262672:NJC262680 MZG262672:MZG262680 MPK262672:MPK262680 MFO262672:MFO262680 LVS262672:LVS262680 LLW262672:LLW262680 LCA262672:LCA262680 KSE262672:KSE262680 KII262672:KII262680 JYM262672:JYM262680 JOQ262672:JOQ262680 JEU262672:JEU262680 IUY262672:IUY262680 ILC262672:ILC262680 IBG262672:IBG262680 HRK262672:HRK262680 HHO262672:HHO262680 GXS262672:GXS262680 GNW262672:GNW262680 GEA262672:GEA262680 FUE262672:FUE262680 FKI262672:FKI262680 FAM262672:FAM262680 EQQ262672:EQQ262680 EGU262672:EGU262680 DWY262672:DWY262680 DNC262672:DNC262680 DDG262672:DDG262680 CTK262672:CTK262680 CJO262672:CJO262680 BZS262672:BZS262680 BPW262672:BPW262680 BGA262672:BGA262680 AWE262672:AWE262680 AMI262672:AMI262680 ACM262672:ACM262680 SQ262672:SQ262680 IU262672:IU262680 L262672:L262680 WVG197136:WVG197144 WLK197136:WLK197144 WBO197136:WBO197144 VRS197136:VRS197144 VHW197136:VHW197144 UYA197136:UYA197144 UOE197136:UOE197144 UEI197136:UEI197144 TUM197136:TUM197144 TKQ197136:TKQ197144 TAU197136:TAU197144 SQY197136:SQY197144 SHC197136:SHC197144 RXG197136:RXG197144 RNK197136:RNK197144 RDO197136:RDO197144 QTS197136:QTS197144 QJW197136:QJW197144 QAA197136:QAA197144 PQE197136:PQE197144 PGI197136:PGI197144 OWM197136:OWM197144 OMQ197136:OMQ197144 OCU197136:OCU197144 NSY197136:NSY197144 NJC197136:NJC197144 MZG197136:MZG197144 MPK197136:MPK197144 MFO197136:MFO197144 LVS197136:LVS197144 LLW197136:LLW197144 LCA197136:LCA197144 KSE197136:KSE197144 KII197136:KII197144 JYM197136:JYM197144 JOQ197136:JOQ197144 JEU197136:JEU197144 IUY197136:IUY197144 ILC197136:ILC197144 IBG197136:IBG197144 HRK197136:HRK197144 HHO197136:HHO197144 GXS197136:GXS197144 GNW197136:GNW197144 GEA197136:GEA197144 FUE197136:FUE197144 FKI197136:FKI197144 FAM197136:FAM197144 EQQ197136:EQQ197144 EGU197136:EGU197144 DWY197136:DWY197144 DNC197136:DNC197144 DDG197136:DDG197144 CTK197136:CTK197144 CJO197136:CJO197144 BZS197136:BZS197144 BPW197136:BPW197144 BGA197136:BGA197144 AWE197136:AWE197144 AMI197136:AMI197144 ACM197136:ACM197144 SQ197136:SQ197144 IU197136:IU197144 L197136:L197144 WVG131600:WVG131608 WLK131600:WLK131608 WBO131600:WBO131608 VRS131600:VRS131608 VHW131600:VHW131608 UYA131600:UYA131608 UOE131600:UOE131608 UEI131600:UEI131608 TUM131600:TUM131608 TKQ131600:TKQ131608 TAU131600:TAU131608 SQY131600:SQY131608 SHC131600:SHC131608 RXG131600:RXG131608 RNK131600:RNK131608 RDO131600:RDO131608 QTS131600:QTS131608 QJW131600:QJW131608 QAA131600:QAA131608 PQE131600:PQE131608 PGI131600:PGI131608 OWM131600:OWM131608 OMQ131600:OMQ131608 OCU131600:OCU131608 NSY131600:NSY131608 NJC131600:NJC131608 MZG131600:MZG131608 MPK131600:MPK131608 MFO131600:MFO131608 LVS131600:LVS131608 LLW131600:LLW131608 LCA131600:LCA131608 KSE131600:KSE131608 KII131600:KII131608 JYM131600:JYM131608 JOQ131600:JOQ131608 JEU131600:JEU131608 IUY131600:IUY131608 ILC131600:ILC131608 IBG131600:IBG131608 HRK131600:HRK131608 HHO131600:HHO131608 GXS131600:GXS131608 GNW131600:GNW131608 GEA131600:GEA131608 FUE131600:FUE131608 FKI131600:FKI131608 FAM131600:FAM131608 EQQ131600:EQQ131608 EGU131600:EGU131608 DWY131600:DWY131608 DNC131600:DNC131608 DDG131600:DDG131608 CTK131600:CTK131608 CJO131600:CJO131608 BZS131600:BZS131608 BPW131600:BPW131608 BGA131600:BGA131608 AWE131600:AWE131608 AMI131600:AMI131608 ACM131600:ACM131608 SQ131600:SQ131608 IU131600:IU131608 L131600:L131608 WVG66064:WVG66072 WLK66064:WLK66072 WBO66064:WBO66072 VRS66064:VRS66072 VHW66064:VHW66072 UYA66064:UYA66072 UOE66064:UOE66072 UEI66064:UEI66072 TUM66064:TUM66072 TKQ66064:TKQ66072 TAU66064:TAU66072 SQY66064:SQY66072 SHC66064:SHC66072 RXG66064:RXG66072 RNK66064:RNK66072 RDO66064:RDO66072 QTS66064:QTS66072 QJW66064:QJW66072 QAA66064:QAA66072 PQE66064:PQE66072 PGI66064:PGI66072 OWM66064:OWM66072 OMQ66064:OMQ66072 OCU66064:OCU66072 NSY66064:NSY66072 NJC66064:NJC66072 MZG66064:MZG66072 MPK66064:MPK66072 MFO66064:MFO66072 LVS66064:LVS66072 LLW66064:LLW66072 LCA66064:LCA66072 KSE66064:KSE66072 KII66064:KII66072 JYM66064:JYM66072 JOQ66064:JOQ66072 JEU66064:JEU66072 IUY66064:IUY66072 ILC66064:ILC66072 IBG66064:IBG66072 HRK66064:HRK66072 HHO66064:HHO66072 GXS66064:GXS66072 GNW66064:GNW66072 GEA66064:GEA66072 FUE66064:FUE66072 FKI66064:FKI66072 FAM66064:FAM66072 EQQ66064:EQQ66072 EGU66064:EGU66072 DWY66064:DWY66072 DNC66064:DNC66072 DDG66064:DDG66072 CTK66064:CTK66072 CJO66064:CJO66072 BZS66064:BZS66072 BPW66064:BPW66072 BGA66064:BGA66072 AWE66064:AWE66072 AMI66064:AMI66072 ACM66064:ACM66072 SQ66064:SQ66072 IU66064:IU66072 L66064:L66072"/>
    <dataValidation allowBlank="1" showErrorMessage="1" prompt="La base son las capacitaciones o socializaciones que se tengan planeadas para cada mes y la cantidad de supervisados que se tenga planeado cubrir con dichas socializaciones" sqref="WVG983558:WVG983566 WLK983558:WLK983566 WBO983558:WBO983566 VRS983558:VRS983566 VHW983558:VHW983566 UYA983558:UYA983566 UOE983558:UOE983566 UEI983558:UEI983566 TUM983558:TUM983566 TKQ983558:TKQ983566 TAU983558:TAU983566 SQY983558:SQY983566 SHC983558:SHC983566 RXG983558:RXG983566 RNK983558:RNK983566 RDO983558:RDO983566 QTS983558:QTS983566 QJW983558:QJW983566 QAA983558:QAA983566 PQE983558:PQE983566 PGI983558:PGI983566 OWM983558:OWM983566 OMQ983558:OMQ983566 OCU983558:OCU983566 NSY983558:NSY983566 NJC983558:NJC983566 MZG983558:MZG983566 MPK983558:MPK983566 MFO983558:MFO983566 LVS983558:LVS983566 LLW983558:LLW983566 LCA983558:LCA983566 KSE983558:KSE983566 KII983558:KII983566 JYM983558:JYM983566 JOQ983558:JOQ983566 JEU983558:JEU983566 IUY983558:IUY983566 ILC983558:ILC983566 IBG983558:IBG983566 HRK983558:HRK983566 HHO983558:HHO983566 GXS983558:GXS983566 GNW983558:GNW983566 GEA983558:GEA983566 FUE983558:FUE983566 FKI983558:FKI983566 FAM983558:FAM983566 EQQ983558:EQQ983566 EGU983558:EGU983566 DWY983558:DWY983566 DNC983558:DNC983566 DDG983558:DDG983566 CTK983558:CTK983566 CJO983558:CJO983566 BZS983558:BZS983566 BPW983558:BPW983566 BGA983558:BGA983566 AWE983558:AWE983566 AMI983558:AMI983566 ACM983558:ACM983566 SQ983558:SQ983566 IU983558:IU983566 L983558:L983566 WVG918022:WVG918030 WLK918022:WLK918030 WBO918022:WBO918030 VRS918022:VRS918030 VHW918022:VHW918030 UYA918022:UYA918030 UOE918022:UOE918030 UEI918022:UEI918030 TUM918022:TUM918030 TKQ918022:TKQ918030 TAU918022:TAU918030 SQY918022:SQY918030 SHC918022:SHC918030 RXG918022:RXG918030 RNK918022:RNK918030 RDO918022:RDO918030 QTS918022:QTS918030 QJW918022:QJW918030 QAA918022:QAA918030 PQE918022:PQE918030 PGI918022:PGI918030 OWM918022:OWM918030 OMQ918022:OMQ918030 OCU918022:OCU918030 NSY918022:NSY918030 NJC918022:NJC918030 MZG918022:MZG918030 MPK918022:MPK918030 MFO918022:MFO918030 LVS918022:LVS918030 LLW918022:LLW918030 LCA918022:LCA918030 KSE918022:KSE918030 KII918022:KII918030 JYM918022:JYM918030 JOQ918022:JOQ918030 JEU918022:JEU918030 IUY918022:IUY918030 ILC918022:ILC918030 IBG918022:IBG918030 HRK918022:HRK918030 HHO918022:HHO918030 GXS918022:GXS918030 GNW918022:GNW918030 GEA918022:GEA918030 FUE918022:FUE918030 FKI918022:FKI918030 FAM918022:FAM918030 EQQ918022:EQQ918030 EGU918022:EGU918030 DWY918022:DWY918030 DNC918022:DNC918030 DDG918022:DDG918030 CTK918022:CTK918030 CJO918022:CJO918030 BZS918022:BZS918030 BPW918022:BPW918030 BGA918022:BGA918030 AWE918022:AWE918030 AMI918022:AMI918030 ACM918022:ACM918030 SQ918022:SQ918030 IU918022:IU918030 L918022:L918030 WVG852486:WVG852494 WLK852486:WLK852494 WBO852486:WBO852494 VRS852486:VRS852494 VHW852486:VHW852494 UYA852486:UYA852494 UOE852486:UOE852494 UEI852486:UEI852494 TUM852486:TUM852494 TKQ852486:TKQ852494 TAU852486:TAU852494 SQY852486:SQY852494 SHC852486:SHC852494 RXG852486:RXG852494 RNK852486:RNK852494 RDO852486:RDO852494 QTS852486:QTS852494 QJW852486:QJW852494 QAA852486:QAA852494 PQE852486:PQE852494 PGI852486:PGI852494 OWM852486:OWM852494 OMQ852486:OMQ852494 OCU852486:OCU852494 NSY852486:NSY852494 NJC852486:NJC852494 MZG852486:MZG852494 MPK852486:MPK852494 MFO852486:MFO852494 LVS852486:LVS852494 LLW852486:LLW852494 LCA852486:LCA852494 KSE852486:KSE852494 KII852486:KII852494 JYM852486:JYM852494 JOQ852486:JOQ852494 JEU852486:JEU852494 IUY852486:IUY852494 ILC852486:ILC852494 IBG852486:IBG852494 HRK852486:HRK852494 HHO852486:HHO852494 GXS852486:GXS852494 GNW852486:GNW852494 GEA852486:GEA852494 FUE852486:FUE852494 FKI852486:FKI852494 FAM852486:FAM852494 EQQ852486:EQQ852494 EGU852486:EGU852494 DWY852486:DWY852494 DNC852486:DNC852494 DDG852486:DDG852494 CTK852486:CTK852494 CJO852486:CJO852494 BZS852486:BZS852494 BPW852486:BPW852494 BGA852486:BGA852494 AWE852486:AWE852494 AMI852486:AMI852494 ACM852486:ACM852494 SQ852486:SQ852494 IU852486:IU852494 L852486:L852494 WVG786950:WVG786958 WLK786950:WLK786958 WBO786950:WBO786958 VRS786950:VRS786958 VHW786950:VHW786958 UYA786950:UYA786958 UOE786950:UOE786958 UEI786950:UEI786958 TUM786950:TUM786958 TKQ786950:TKQ786958 TAU786950:TAU786958 SQY786950:SQY786958 SHC786950:SHC786958 RXG786950:RXG786958 RNK786950:RNK786958 RDO786950:RDO786958 QTS786950:QTS786958 QJW786950:QJW786958 QAA786950:QAA786958 PQE786950:PQE786958 PGI786950:PGI786958 OWM786950:OWM786958 OMQ786950:OMQ786958 OCU786950:OCU786958 NSY786950:NSY786958 NJC786950:NJC786958 MZG786950:MZG786958 MPK786950:MPK786958 MFO786950:MFO786958 LVS786950:LVS786958 LLW786950:LLW786958 LCA786950:LCA786958 KSE786950:KSE786958 KII786950:KII786958 JYM786950:JYM786958 JOQ786950:JOQ786958 JEU786950:JEU786958 IUY786950:IUY786958 ILC786950:ILC786958 IBG786950:IBG786958 HRK786950:HRK786958 HHO786950:HHO786958 GXS786950:GXS786958 GNW786950:GNW786958 GEA786950:GEA786958 FUE786950:FUE786958 FKI786950:FKI786958 FAM786950:FAM786958 EQQ786950:EQQ786958 EGU786950:EGU786958 DWY786950:DWY786958 DNC786950:DNC786958 DDG786950:DDG786958 CTK786950:CTK786958 CJO786950:CJO786958 BZS786950:BZS786958 BPW786950:BPW786958 BGA786950:BGA786958 AWE786950:AWE786958 AMI786950:AMI786958 ACM786950:ACM786958 SQ786950:SQ786958 IU786950:IU786958 L786950:L786958 WVG721414:WVG721422 WLK721414:WLK721422 WBO721414:WBO721422 VRS721414:VRS721422 VHW721414:VHW721422 UYA721414:UYA721422 UOE721414:UOE721422 UEI721414:UEI721422 TUM721414:TUM721422 TKQ721414:TKQ721422 TAU721414:TAU721422 SQY721414:SQY721422 SHC721414:SHC721422 RXG721414:RXG721422 RNK721414:RNK721422 RDO721414:RDO721422 QTS721414:QTS721422 QJW721414:QJW721422 QAA721414:QAA721422 PQE721414:PQE721422 PGI721414:PGI721422 OWM721414:OWM721422 OMQ721414:OMQ721422 OCU721414:OCU721422 NSY721414:NSY721422 NJC721414:NJC721422 MZG721414:MZG721422 MPK721414:MPK721422 MFO721414:MFO721422 LVS721414:LVS721422 LLW721414:LLW721422 LCA721414:LCA721422 KSE721414:KSE721422 KII721414:KII721422 JYM721414:JYM721422 JOQ721414:JOQ721422 JEU721414:JEU721422 IUY721414:IUY721422 ILC721414:ILC721422 IBG721414:IBG721422 HRK721414:HRK721422 HHO721414:HHO721422 GXS721414:GXS721422 GNW721414:GNW721422 GEA721414:GEA721422 FUE721414:FUE721422 FKI721414:FKI721422 FAM721414:FAM721422 EQQ721414:EQQ721422 EGU721414:EGU721422 DWY721414:DWY721422 DNC721414:DNC721422 DDG721414:DDG721422 CTK721414:CTK721422 CJO721414:CJO721422 BZS721414:BZS721422 BPW721414:BPW721422 BGA721414:BGA721422 AWE721414:AWE721422 AMI721414:AMI721422 ACM721414:ACM721422 SQ721414:SQ721422 IU721414:IU721422 L721414:L721422 WVG655878:WVG655886 WLK655878:WLK655886 WBO655878:WBO655886 VRS655878:VRS655886 VHW655878:VHW655886 UYA655878:UYA655886 UOE655878:UOE655886 UEI655878:UEI655886 TUM655878:TUM655886 TKQ655878:TKQ655886 TAU655878:TAU655886 SQY655878:SQY655886 SHC655878:SHC655886 RXG655878:RXG655886 RNK655878:RNK655886 RDO655878:RDO655886 QTS655878:QTS655886 QJW655878:QJW655886 QAA655878:QAA655886 PQE655878:PQE655886 PGI655878:PGI655886 OWM655878:OWM655886 OMQ655878:OMQ655886 OCU655878:OCU655886 NSY655878:NSY655886 NJC655878:NJC655886 MZG655878:MZG655886 MPK655878:MPK655886 MFO655878:MFO655886 LVS655878:LVS655886 LLW655878:LLW655886 LCA655878:LCA655886 KSE655878:KSE655886 KII655878:KII655886 JYM655878:JYM655886 JOQ655878:JOQ655886 JEU655878:JEU655886 IUY655878:IUY655886 ILC655878:ILC655886 IBG655878:IBG655886 HRK655878:HRK655886 HHO655878:HHO655886 GXS655878:GXS655886 GNW655878:GNW655886 GEA655878:GEA655886 FUE655878:FUE655886 FKI655878:FKI655886 FAM655878:FAM655886 EQQ655878:EQQ655886 EGU655878:EGU655886 DWY655878:DWY655886 DNC655878:DNC655886 DDG655878:DDG655886 CTK655878:CTK655886 CJO655878:CJO655886 BZS655878:BZS655886 BPW655878:BPW655886 BGA655878:BGA655886 AWE655878:AWE655886 AMI655878:AMI655886 ACM655878:ACM655886 SQ655878:SQ655886 IU655878:IU655886 L655878:L655886 WVG590342:WVG590350 WLK590342:WLK590350 WBO590342:WBO590350 VRS590342:VRS590350 VHW590342:VHW590350 UYA590342:UYA590350 UOE590342:UOE590350 UEI590342:UEI590350 TUM590342:TUM590350 TKQ590342:TKQ590350 TAU590342:TAU590350 SQY590342:SQY590350 SHC590342:SHC590350 RXG590342:RXG590350 RNK590342:RNK590350 RDO590342:RDO590350 QTS590342:QTS590350 QJW590342:QJW590350 QAA590342:QAA590350 PQE590342:PQE590350 PGI590342:PGI590350 OWM590342:OWM590350 OMQ590342:OMQ590350 OCU590342:OCU590350 NSY590342:NSY590350 NJC590342:NJC590350 MZG590342:MZG590350 MPK590342:MPK590350 MFO590342:MFO590350 LVS590342:LVS590350 LLW590342:LLW590350 LCA590342:LCA590350 KSE590342:KSE590350 KII590342:KII590350 JYM590342:JYM590350 JOQ590342:JOQ590350 JEU590342:JEU590350 IUY590342:IUY590350 ILC590342:ILC590350 IBG590342:IBG590350 HRK590342:HRK590350 HHO590342:HHO590350 GXS590342:GXS590350 GNW590342:GNW590350 GEA590342:GEA590350 FUE590342:FUE590350 FKI590342:FKI590350 FAM590342:FAM590350 EQQ590342:EQQ590350 EGU590342:EGU590350 DWY590342:DWY590350 DNC590342:DNC590350 DDG590342:DDG590350 CTK590342:CTK590350 CJO590342:CJO590350 BZS590342:BZS590350 BPW590342:BPW590350 BGA590342:BGA590350 AWE590342:AWE590350 AMI590342:AMI590350 ACM590342:ACM590350 SQ590342:SQ590350 IU590342:IU590350 L590342:L590350 WVG524806:WVG524814 WLK524806:WLK524814 WBO524806:WBO524814 VRS524806:VRS524814 VHW524806:VHW524814 UYA524806:UYA524814 UOE524806:UOE524814 UEI524806:UEI524814 TUM524806:TUM524814 TKQ524806:TKQ524814 TAU524806:TAU524814 SQY524806:SQY524814 SHC524806:SHC524814 RXG524806:RXG524814 RNK524806:RNK524814 RDO524806:RDO524814 QTS524806:QTS524814 QJW524806:QJW524814 QAA524806:QAA524814 PQE524806:PQE524814 PGI524806:PGI524814 OWM524806:OWM524814 OMQ524806:OMQ524814 OCU524806:OCU524814 NSY524806:NSY524814 NJC524806:NJC524814 MZG524806:MZG524814 MPK524806:MPK524814 MFO524806:MFO524814 LVS524806:LVS524814 LLW524806:LLW524814 LCA524806:LCA524814 KSE524806:KSE524814 KII524806:KII524814 JYM524806:JYM524814 JOQ524806:JOQ524814 JEU524806:JEU524814 IUY524806:IUY524814 ILC524806:ILC524814 IBG524806:IBG524814 HRK524806:HRK524814 HHO524806:HHO524814 GXS524806:GXS524814 GNW524806:GNW524814 GEA524806:GEA524814 FUE524806:FUE524814 FKI524806:FKI524814 FAM524806:FAM524814 EQQ524806:EQQ524814 EGU524806:EGU524814 DWY524806:DWY524814 DNC524806:DNC524814 DDG524806:DDG524814 CTK524806:CTK524814 CJO524806:CJO524814 BZS524806:BZS524814 BPW524806:BPW524814 BGA524806:BGA524814 AWE524806:AWE524814 AMI524806:AMI524814 ACM524806:ACM524814 SQ524806:SQ524814 IU524806:IU524814 L524806:L524814 WVG459270:WVG459278 WLK459270:WLK459278 WBO459270:WBO459278 VRS459270:VRS459278 VHW459270:VHW459278 UYA459270:UYA459278 UOE459270:UOE459278 UEI459270:UEI459278 TUM459270:TUM459278 TKQ459270:TKQ459278 TAU459270:TAU459278 SQY459270:SQY459278 SHC459270:SHC459278 RXG459270:RXG459278 RNK459270:RNK459278 RDO459270:RDO459278 QTS459270:QTS459278 QJW459270:QJW459278 QAA459270:QAA459278 PQE459270:PQE459278 PGI459270:PGI459278 OWM459270:OWM459278 OMQ459270:OMQ459278 OCU459270:OCU459278 NSY459270:NSY459278 NJC459270:NJC459278 MZG459270:MZG459278 MPK459270:MPK459278 MFO459270:MFO459278 LVS459270:LVS459278 LLW459270:LLW459278 LCA459270:LCA459278 KSE459270:KSE459278 KII459270:KII459278 JYM459270:JYM459278 JOQ459270:JOQ459278 JEU459270:JEU459278 IUY459270:IUY459278 ILC459270:ILC459278 IBG459270:IBG459278 HRK459270:HRK459278 HHO459270:HHO459278 GXS459270:GXS459278 GNW459270:GNW459278 GEA459270:GEA459278 FUE459270:FUE459278 FKI459270:FKI459278 FAM459270:FAM459278 EQQ459270:EQQ459278 EGU459270:EGU459278 DWY459270:DWY459278 DNC459270:DNC459278 DDG459270:DDG459278 CTK459270:CTK459278 CJO459270:CJO459278 BZS459270:BZS459278 BPW459270:BPW459278 BGA459270:BGA459278 AWE459270:AWE459278 AMI459270:AMI459278 ACM459270:ACM459278 SQ459270:SQ459278 IU459270:IU459278 L459270:L459278 WVG393734:WVG393742 WLK393734:WLK393742 WBO393734:WBO393742 VRS393734:VRS393742 VHW393734:VHW393742 UYA393734:UYA393742 UOE393734:UOE393742 UEI393734:UEI393742 TUM393734:TUM393742 TKQ393734:TKQ393742 TAU393734:TAU393742 SQY393734:SQY393742 SHC393734:SHC393742 RXG393734:RXG393742 RNK393734:RNK393742 RDO393734:RDO393742 QTS393734:QTS393742 QJW393734:QJW393742 QAA393734:QAA393742 PQE393734:PQE393742 PGI393734:PGI393742 OWM393734:OWM393742 OMQ393734:OMQ393742 OCU393734:OCU393742 NSY393734:NSY393742 NJC393734:NJC393742 MZG393734:MZG393742 MPK393734:MPK393742 MFO393734:MFO393742 LVS393734:LVS393742 LLW393734:LLW393742 LCA393734:LCA393742 KSE393734:KSE393742 KII393734:KII393742 JYM393734:JYM393742 JOQ393734:JOQ393742 JEU393734:JEU393742 IUY393734:IUY393742 ILC393734:ILC393742 IBG393734:IBG393742 HRK393734:HRK393742 HHO393734:HHO393742 GXS393734:GXS393742 GNW393734:GNW393742 GEA393734:GEA393742 FUE393734:FUE393742 FKI393734:FKI393742 FAM393734:FAM393742 EQQ393734:EQQ393742 EGU393734:EGU393742 DWY393734:DWY393742 DNC393734:DNC393742 DDG393734:DDG393742 CTK393734:CTK393742 CJO393734:CJO393742 BZS393734:BZS393742 BPW393734:BPW393742 BGA393734:BGA393742 AWE393734:AWE393742 AMI393734:AMI393742 ACM393734:ACM393742 SQ393734:SQ393742 IU393734:IU393742 L393734:L393742 WVG328198:WVG328206 WLK328198:WLK328206 WBO328198:WBO328206 VRS328198:VRS328206 VHW328198:VHW328206 UYA328198:UYA328206 UOE328198:UOE328206 UEI328198:UEI328206 TUM328198:TUM328206 TKQ328198:TKQ328206 TAU328198:TAU328206 SQY328198:SQY328206 SHC328198:SHC328206 RXG328198:RXG328206 RNK328198:RNK328206 RDO328198:RDO328206 QTS328198:QTS328206 QJW328198:QJW328206 QAA328198:QAA328206 PQE328198:PQE328206 PGI328198:PGI328206 OWM328198:OWM328206 OMQ328198:OMQ328206 OCU328198:OCU328206 NSY328198:NSY328206 NJC328198:NJC328206 MZG328198:MZG328206 MPK328198:MPK328206 MFO328198:MFO328206 LVS328198:LVS328206 LLW328198:LLW328206 LCA328198:LCA328206 KSE328198:KSE328206 KII328198:KII328206 JYM328198:JYM328206 JOQ328198:JOQ328206 JEU328198:JEU328206 IUY328198:IUY328206 ILC328198:ILC328206 IBG328198:IBG328206 HRK328198:HRK328206 HHO328198:HHO328206 GXS328198:GXS328206 GNW328198:GNW328206 GEA328198:GEA328206 FUE328198:FUE328206 FKI328198:FKI328206 FAM328198:FAM328206 EQQ328198:EQQ328206 EGU328198:EGU328206 DWY328198:DWY328206 DNC328198:DNC328206 DDG328198:DDG328206 CTK328198:CTK328206 CJO328198:CJO328206 BZS328198:BZS328206 BPW328198:BPW328206 BGA328198:BGA328206 AWE328198:AWE328206 AMI328198:AMI328206 ACM328198:ACM328206 SQ328198:SQ328206 IU328198:IU328206 L328198:L328206 WVG262662:WVG262670 WLK262662:WLK262670 WBO262662:WBO262670 VRS262662:VRS262670 VHW262662:VHW262670 UYA262662:UYA262670 UOE262662:UOE262670 UEI262662:UEI262670 TUM262662:TUM262670 TKQ262662:TKQ262670 TAU262662:TAU262670 SQY262662:SQY262670 SHC262662:SHC262670 RXG262662:RXG262670 RNK262662:RNK262670 RDO262662:RDO262670 QTS262662:QTS262670 QJW262662:QJW262670 QAA262662:QAA262670 PQE262662:PQE262670 PGI262662:PGI262670 OWM262662:OWM262670 OMQ262662:OMQ262670 OCU262662:OCU262670 NSY262662:NSY262670 NJC262662:NJC262670 MZG262662:MZG262670 MPK262662:MPK262670 MFO262662:MFO262670 LVS262662:LVS262670 LLW262662:LLW262670 LCA262662:LCA262670 KSE262662:KSE262670 KII262662:KII262670 JYM262662:JYM262670 JOQ262662:JOQ262670 JEU262662:JEU262670 IUY262662:IUY262670 ILC262662:ILC262670 IBG262662:IBG262670 HRK262662:HRK262670 HHO262662:HHO262670 GXS262662:GXS262670 GNW262662:GNW262670 GEA262662:GEA262670 FUE262662:FUE262670 FKI262662:FKI262670 FAM262662:FAM262670 EQQ262662:EQQ262670 EGU262662:EGU262670 DWY262662:DWY262670 DNC262662:DNC262670 DDG262662:DDG262670 CTK262662:CTK262670 CJO262662:CJO262670 BZS262662:BZS262670 BPW262662:BPW262670 BGA262662:BGA262670 AWE262662:AWE262670 AMI262662:AMI262670 ACM262662:ACM262670 SQ262662:SQ262670 IU262662:IU262670 L262662:L262670 WVG197126:WVG197134 WLK197126:WLK197134 WBO197126:WBO197134 VRS197126:VRS197134 VHW197126:VHW197134 UYA197126:UYA197134 UOE197126:UOE197134 UEI197126:UEI197134 TUM197126:TUM197134 TKQ197126:TKQ197134 TAU197126:TAU197134 SQY197126:SQY197134 SHC197126:SHC197134 RXG197126:RXG197134 RNK197126:RNK197134 RDO197126:RDO197134 QTS197126:QTS197134 QJW197126:QJW197134 QAA197126:QAA197134 PQE197126:PQE197134 PGI197126:PGI197134 OWM197126:OWM197134 OMQ197126:OMQ197134 OCU197126:OCU197134 NSY197126:NSY197134 NJC197126:NJC197134 MZG197126:MZG197134 MPK197126:MPK197134 MFO197126:MFO197134 LVS197126:LVS197134 LLW197126:LLW197134 LCA197126:LCA197134 KSE197126:KSE197134 KII197126:KII197134 JYM197126:JYM197134 JOQ197126:JOQ197134 JEU197126:JEU197134 IUY197126:IUY197134 ILC197126:ILC197134 IBG197126:IBG197134 HRK197126:HRK197134 HHO197126:HHO197134 GXS197126:GXS197134 GNW197126:GNW197134 GEA197126:GEA197134 FUE197126:FUE197134 FKI197126:FKI197134 FAM197126:FAM197134 EQQ197126:EQQ197134 EGU197126:EGU197134 DWY197126:DWY197134 DNC197126:DNC197134 DDG197126:DDG197134 CTK197126:CTK197134 CJO197126:CJO197134 BZS197126:BZS197134 BPW197126:BPW197134 BGA197126:BGA197134 AWE197126:AWE197134 AMI197126:AMI197134 ACM197126:ACM197134 SQ197126:SQ197134 IU197126:IU197134 L197126:L197134 WVG131590:WVG131598 WLK131590:WLK131598 WBO131590:WBO131598 VRS131590:VRS131598 VHW131590:VHW131598 UYA131590:UYA131598 UOE131590:UOE131598 UEI131590:UEI131598 TUM131590:TUM131598 TKQ131590:TKQ131598 TAU131590:TAU131598 SQY131590:SQY131598 SHC131590:SHC131598 RXG131590:RXG131598 RNK131590:RNK131598 RDO131590:RDO131598 QTS131590:QTS131598 QJW131590:QJW131598 QAA131590:QAA131598 PQE131590:PQE131598 PGI131590:PGI131598 OWM131590:OWM131598 OMQ131590:OMQ131598 OCU131590:OCU131598 NSY131590:NSY131598 NJC131590:NJC131598 MZG131590:MZG131598 MPK131590:MPK131598 MFO131590:MFO131598 LVS131590:LVS131598 LLW131590:LLW131598 LCA131590:LCA131598 KSE131590:KSE131598 KII131590:KII131598 JYM131590:JYM131598 JOQ131590:JOQ131598 JEU131590:JEU131598 IUY131590:IUY131598 ILC131590:ILC131598 IBG131590:IBG131598 HRK131590:HRK131598 HHO131590:HHO131598 GXS131590:GXS131598 GNW131590:GNW131598 GEA131590:GEA131598 FUE131590:FUE131598 FKI131590:FKI131598 FAM131590:FAM131598 EQQ131590:EQQ131598 EGU131590:EGU131598 DWY131590:DWY131598 DNC131590:DNC131598 DDG131590:DDG131598 CTK131590:CTK131598 CJO131590:CJO131598 BZS131590:BZS131598 BPW131590:BPW131598 BGA131590:BGA131598 AWE131590:AWE131598 AMI131590:AMI131598 ACM131590:ACM131598 SQ131590:SQ131598 IU131590:IU131598 L131590:L131598 WVG66054:WVG66062 WLK66054:WLK66062 WBO66054:WBO66062 VRS66054:VRS66062 VHW66054:VHW66062 UYA66054:UYA66062 UOE66054:UOE66062 UEI66054:UEI66062 TUM66054:TUM66062 TKQ66054:TKQ66062 TAU66054:TAU66062 SQY66054:SQY66062 SHC66054:SHC66062 RXG66054:RXG66062 RNK66054:RNK66062 RDO66054:RDO66062 QTS66054:QTS66062 QJW66054:QJW66062 QAA66054:QAA66062 PQE66054:PQE66062 PGI66054:PGI66062 OWM66054:OWM66062 OMQ66054:OMQ66062 OCU66054:OCU66062 NSY66054:NSY66062 NJC66054:NJC66062 MZG66054:MZG66062 MPK66054:MPK66062 MFO66054:MFO66062 LVS66054:LVS66062 LLW66054:LLW66062 LCA66054:LCA66062 KSE66054:KSE66062 KII66054:KII66062 JYM66054:JYM66062 JOQ66054:JOQ66062 JEU66054:JEU66062 IUY66054:IUY66062 ILC66054:ILC66062 IBG66054:IBG66062 HRK66054:HRK66062 HHO66054:HHO66062 GXS66054:GXS66062 GNW66054:GNW66062 GEA66054:GEA66062 FUE66054:FUE66062 FKI66054:FKI66062 FAM66054:FAM66062 EQQ66054:EQQ66062 EGU66054:EGU66062 DWY66054:DWY66062 DNC66054:DNC66062 DDG66054:DDG66062 CTK66054:CTK66062 CJO66054:CJO66062 BZS66054:BZS66062 BPW66054:BPW66062 BGA66054:BGA66062 AWE66054:AWE66062 AMI66054:AMI66062 ACM66054:ACM66062 SQ66054:SQ66062 IU66054:IU66062 L66054:L66062 WVG983577:WVG983585 WLK983577:WLK983585 WBO983577:WBO983585 VRS983577:VRS983585 VHW983577:VHW983585 UYA983577:UYA983585 UOE983577:UOE983585 UEI983577:UEI983585 TUM983577:TUM983585 TKQ983577:TKQ983585 TAU983577:TAU983585 SQY983577:SQY983585 SHC983577:SHC983585 RXG983577:RXG983585 RNK983577:RNK983585 RDO983577:RDO983585 QTS983577:QTS983585 QJW983577:QJW983585 QAA983577:QAA983585 PQE983577:PQE983585 PGI983577:PGI983585 OWM983577:OWM983585 OMQ983577:OMQ983585 OCU983577:OCU983585 NSY983577:NSY983585 NJC983577:NJC983585 MZG983577:MZG983585 MPK983577:MPK983585 MFO983577:MFO983585 LVS983577:LVS983585 LLW983577:LLW983585 LCA983577:LCA983585 KSE983577:KSE983585 KII983577:KII983585 JYM983577:JYM983585 JOQ983577:JOQ983585 JEU983577:JEU983585 IUY983577:IUY983585 ILC983577:ILC983585 IBG983577:IBG983585 HRK983577:HRK983585 HHO983577:HHO983585 GXS983577:GXS983585 GNW983577:GNW983585 GEA983577:GEA983585 FUE983577:FUE983585 FKI983577:FKI983585 FAM983577:FAM983585 EQQ983577:EQQ983585 EGU983577:EGU983585 DWY983577:DWY983585 DNC983577:DNC983585 DDG983577:DDG983585 CTK983577:CTK983585 CJO983577:CJO983585 BZS983577:BZS983585 BPW983577:BPW983585 BGA983577:BGA983585 AWE983577:AWE983585 AMI983577:AMI983585 ACM983577:ACM983585 SQ983577:SQ983585 IU983577:IU983585 L983577:L983585 WVG918041:WVG918049 WLK918041:WLK918049 WBO918041:WBO918049 VRS918041:VRS918049 VHW918041:VHW918049 UYA918041:UYA918049 UOE918041:UOE918049 UEI918041:UEI918049 TUM918041:TUM918049 TKQ918041:TKQ918049 TAU918041:TAU918049 SQY918041:SQY918049 SHC918041:SHC918049 RXG918041:RXG918049 RNK918041:RNK918049 RDO918041:RDO918049 QTS918041:QTS918049 QJW918041:QJW918049 QAA918041:QAA918049 PQE918041:PQE918049 PGI918041:PGI918049 OWM918041:OWM918049 OMQ918041:OMQ918049 OCU918041:OCU918049 NSY918041:NSY918049 NJC918041:NJC918049 MZG918041:MZG918049 MPK918041:MPK918049 MFO918041:MFO918049 LVS918041:LVS918049 LLW918041:LLW918049 LCA918041:LCA918049 KSE918041:KSE918049 KII918041:KII918049 JYM918041:JYM918049 JOQ918041:JOQ918049 JEU918041:JEU918049 IUY918041:IUY918049 ILC918041:ILC918049 IBG918041:IBG918049 HRK918041:HRK918049 HHO918041:HHO918049 GXS918041:GXS918049 GNW918041:GNW918049 GEA918041:GEA918049 FUE918041:FUE918049 FKI918041:FKI918049 FAM918041:FAM918049 EQQ918041:EQQ918049 EGU918041:EGU918049 DWY918041:DWY918049 DNC918041:DNC918049 DDG918041:DDG918049 CTK918041:CTK918049 CJO918041:CJO918049 BZS918041:BZS918049 BPW918041:BPW918049 BGA918041:BGA918049 AWE918041:AWE918049 AMI918041:AMI918049 ACM918041:ACM918049 SQ918041:SQ918049 IU918041:IU918049 L918041:L918049 WVG852505:WVG852513 WLK852505:WLK852513 WBO852505:WBO852513 VRS852505:VRS852513 VHW852505:VHW852513 UYA852505:UYA852513 UOE852505:UOE852513 UEI852505:UEI852513 TUM852505:TUM852513 TKQ852505:TKQ852513 TAU852505:TAU852513 SQY852505:SQY852513 SHC852505:SHC852513 RXG852505:RXG852513 RNK852505:RNK852513 RDO852505:RDO852513 QTS852505:QTS852513 QJW852505:QJW852513 QAA852505:QAA852513 PQE852505:PQE852513 PGI852505:PGI852513 OWM852505:OWM852513 OMQ852505:OMQ852513 OCU852505:OCU852513 NSY852505:NSY852513 NJC852505:NJC852513 MZG852505:MZG852513 MPK852505:MPK852513 MFO852505:MFO852513 LVS852505:LVS852513 LLW852505:LLW852513 LCA852505:LCA852513 KSE852505:KSE852513 KII852505:KII852513 JYM852505:JYM852513 JOQ852505:JOQ852513 JEU852505:JEU852513 IUY852505:IUY852513 ILC852505:ILC852513 IBG852505:IBG852513 HRK852505:HRK852513 HHO852505:HHO852513 GXS852505:GXS852513 GNW852505:GNW852513 GEA852505:GEA852513 FUE852505:FUE852513 FKI852505:FKI852513 FAM852505:FAM852513 EQQ852505:EQQ852513 EGU852505:EGU852513 DWY852505:DWY852513 DNC852505:DNC852513 DDG852505:DDG852513 CTK852505:CTK852513 CJO852505:CJO852513 BZS852505:BZS852513 BPW852505:BPW852513 BGA852505:BGA852513 AWE852505:AWE852513 AMI852505:AMI852513 ACM852505:ACM852513 SQ852505:SQ852513 IU852505:IU852513 L852505:L852513 WVG786969:WVG786977 WLK786969:WLK786977 WBO786969:WBO786977 VRS786969:VRS786977 VHW786969:VHW786977 UYA786969:UYA786977 UOE786969:UOE786977 UEI786969:UEI786977 TUM786969:TUM786977 TKQ786969:TKQ786977 TAU786969:TAU786977 SQY786969:SQY786977 SHC786969:SHC786977 RXG786969:RXG786977 RNK786969:RNK786977 RDO786969:RDO786977 QTS786969:QTS786977 QJW786969:QJW786977 QAA786969:QAA786977 PQE786969:PQE786977 PGI786969:PGI786977 OWM786969:OWM786977 OMQ786969:OMQ786977 OCU786969:OCU786977 NSY786969:NSY786977 NJC786969:NJC786977 MZG786969:MZG786977 MPK786969:MPK786977 MFO786969:MFO786977 LVS786969:LVS786977 LLW786969:LLW786977 LCA786969:LCA786977 KSE786969:KSE786977 KII786969:KII786977 JYM786969:JYM786977 JOQ786969:JOQ786977 JEU786969:JEU786977 IUY786969:IUY786977 ILC786969:ILC786977 IBG786969:IBG786977 HRK786969:HRK786977 HHO786969:HHO786977 GXS786969:GXS786977 GNW786969:GNW786977 GEA786969:GEA786977 FUE786969:FUE786977 FKI786969:FKI786977 FAM786969:FAM786977 EQQ786969:EQQ786977 EGU786969:EGU786977 DWY786969:DWY786977 DNC786969:DNC786977 DDG786969:DDG786977 CTK786969:CTK786977 CJO786969:CJO786977 BZS786969:BZS786977 BPW786969:BPW786977 BGA786969:BGA786977 AWE786969:AWE786977 AMI786969:AMI786977 ACM786969:ACM786977 SQ786969:SQ786977 IU786969:IU786977 L786969:L786977 WVG721433:WVG721441 WLK721433:WLK721441 WBO721433:WBO721441 VRS721433:VRS721441 VHW721433:VHW721441 UYA721433:UYA721441 UOE721433:UOE721441 UEI721433:UEI721441 TUM721433:TUM721441 TKQ721433:TKQ721441 TAU721433:TAU721441 SQY721433:SQY721441 SHC721433:SHC721441 RXG721433:RXG721441 RNK721433:RNK721441 RDO721433:RDO721441 QTS721433:QTS721441 QJW721433:QJW721441 QAA721433:QAA721441 PQE721433:PQE721441 PGI721433:PGI721441 OWM721433:OWM721441 OMQ721433:OMQ721441 OCU721433:OCU721441 NSY721433:NSY721441 NJC721433:NJC721441 MZG721433:MZG721441 MPK721433:MPK721441 MFO721433:MFO721441 LVS721433:LVS721441 LLW721433:LLW721441 LCA721433:LCA721441 KSE721433:KSE721441 KII721433:KII721441 JYM721433:JYM721441 JOQ721433:JOQ721441 JEU721433:JEU721441 IUY721433:IUY721441 ILC721433:ILC721441 IBG721433:IBG721441 HRK721433:HRK721441 HHO721433:HHO721441 GXS721433:GXS721441 GNW721433:GNW721441 GEA721433:GEA721441 FUE721433:FUE721441 FKI721433:FKI721441 FAM721433:FAM721441 EQQ721433:EQQ721441 EGU721433:EGU721441 DWY721433:DWY721441 DNC721433:DNC721441 DDG721433:DDG721441 CTK721433:CTK721441 CJO721433:CJO721441 BZS721433:BZS721441 BPW721433:BPW721441 BGA721433:BGA721441 AWE721433:AWE721441 AMI721433:AMI721441 ACM721433:ACM721441 SQ721433:SQ721441 IU721433:IU721441 L721433:L721441 WVG655897:WVG655905 WLK655897:WLK655905 WBO655897:WBO655905 VRS655897:VRS655905 VHW655897:VHW655905 UYA655897:UYA655905 UOE655897:UOE655905 UEI655897:UEI655905 TUM655897:TUM655905 TKQ655897:TKQ655905 TAU655897:TAU655905 SQY655897:SQY655905 SHC655897:SHC655905 RXG655897:RXG655905 RNK655897:RNK655905 RDO655897:RDO655905 QTS655897:QTS655905 QJW655897:QJW655905 QAA655897:QAA655905 PQE655897:PQE655905 PGI655897:PGI655905 OWM655897:OWM655905 OMQ655897:OMQ655905 OCU655897:OCU655905 NSY655897:NSY655905 NJC655897:NJC655905 MZG655897:MZG655905 MPK655897:MPK655905 MFO655897:MFO655905 LVS655897:LVS655905 LLW655897:LLW655905 LCA655897:LCA655905 KSE655897:KSE655905 KII655897:KII655905 JYM655897:JYM655905 JOQ655897:JOQ655905 JEU655897:JEU655905 IUY655897:IUY655905 ILC655897:ILC655905 IBG655897:IBG655905 HRK655897:HRK655905 HHO655897:HHO655905 GXS655897:GXS655905 GNW655897:GNW655905 GEA655897:GEA655905 FUE655897:FUE655905 FKI655897:FKI655905 FAM655897:FAM655905 EQQ655897:EQQ655905 EGU655897:EGU655905 DWY655897:DWY655905 DNC655897:DNC655905 DDG655897:DDG655905 CTK655897:CTK655905 CJO655897:CJO655905 BZS655897:BZS655905 BPW655897:BPW655905 BGA655897:BGA655905 AWE655897:AWE655905 AMI655897:AMI655905 ACM655897:ACM655905 SQ655897:SQ655905 IU655897:IU655905 L655897:L655905 WVG590361:WVG590369 WLK590361:WLK590369 WBO590361:WBO590369 VRS590361:VRS590369 VHW590361:VHW590369 UYA590361:UYA590369 UOE590361:UOE590369 UEI590361:UEI590369 TUM590361:TUM590369 TKQ590361:TKQ590369 TAU590361:TAU590369 SQY590361:SQY590369 SHC590361:SHC590369 RXG590361:RXG590369 RNK590361:RNK590369 RDO590361:RDO590369 QTS590361:QTS590369 QJW590361:QJW590369 QAA590361:QAA590369 PQE590361:PQE590369 PGI590361:PGI590369 OWM590361:OWM590369 OMQ590361:OMQ590369 OCU590361:OCU590369 NSY590361:NSY590369 NJC590361:NJC590369 MZG590361:MZG590369 MPK590361:MPK590369 MFO590361:MFO590369 LVS590361:LVS590369 LLW590361:LLW590369 LCA590361:LCA590369 KSE590361:KSE590369 KII590361:KII590369 JYM590361:JYM590369 JOQ590361:JOQ590369 JEU590361:JEU590369 IUY590361:IUY590369 ILC590361:ILC590369 IBG590361:IBG590369 HRK590361:HRK590369 HHO590361:HHO590369 GXS590361:GXS590369 GNW590361:GNW590369 GEA590361:GEA590369 FUE590361:FUE590369 FKI590361:FKI590369 FAM590361:FAM590369 EQQ590361:EQQ590369 EGU590361:EGU590369 DWY590361:DWY590369 DNC590361:DNC590369 DDG590361:DDG590369 CTK590361:CTK590369 CJO590361:CJO590369 BZS590361:BZS590369 BPW590361:BPW590369 BGA590361:BGA590369 AWE590361:AWE590369 AMI590361:AMI590369 ACM590361:ACM590369 SQ590361:SQ590369 IU590361:IU590369 L590361:L590369 WVG524825:WVG524833 WLK524825:WLK524833 WBO524825:WBO524833 VRS524825:VRS524833 VHW524825:VHW524833 UYA524825:UYA524833 UOE524825:UOE524833 UEI524825:UEI524833 TUM524825:TUM524833 TKQ524825:TKQ524833 TAU524825:TAU524833 SQY524825:SQY524833 SHC524825:SHC524833 RXG524825:RXG524833 RNK524825:RNK524833 RDO524825:RDO524833 QTS524825:QTS524833 QJW524825:QJW524833 QAA524825:QAA524833 PQE524825:PQE524833 PGI524825:PGI524833 OWM524825:OWM524833 OMQ524825:OMQ524833 OCU524825:OCU524833 NSY524825:NSY524833 NJC524825:NJC524833 MZG524825:MZG524833 MPK524825:MPK524833 MFO524825:MFO524833 LVS524825:LVS524833 LLW524825:LLW524833 LCA524825:LCA524833 KSE524825:KSE524833 KII524825:KII524833 JYM524825:JYM524833 JOQ524825:JOQ524833 JEU524825:JEU524833 IUY524825:IUY524833 ILC524825:ILC524833 IBG524825:IBG524833 HRK524825:HRK524833 HHO524825:HHO524833 GXS524825:GXS524833 GNW524825:GNW524833 GEA524825:GEA524833 FUE524825:FUE524833 FKI524825:FKI524833 FAM524825:FAM524833 EQQ524825:EQQ524833 EGU524825:EGU524833 DWY524825:DWY524833 DNC524825:DNC524833 DDG524825:DDG524833 CTK524825:CTK524833 CJO524825:CJO524833 BZS524825:BZS524833 BPW524825:BPW524833 BGA524825:BGA524833 AWE524825:AWE524833 AMI524825:AMI524833 ACM524825:ACM524833 SQ524825:SQ524833 IU524825:IU524833 L524825:L524833 WVG459289:WVG459297 WLK459289:WLK459297 WBO459289:WBO459297 VRS459289:VRS459297 VHW459289:VHW459297 UYA459289:UYA459297 UOE459289:UOE459297 UEI459289:UEI459297 TUM459289:TUM459297 TKQ459289:TKQ459297 TAU459289:TAU459297 SQY459289:SQY459297 SHC459289:SHC459297 RXG459289:RXG459297 RNK459289:RNK459297 RDO459289:RDO459297 QTS459289:QTS459297 QJW459289:QJW459297 QAA459289:QAA459297 PQE459289:PQE459297 PGI459289:PGI459297 OWM459289:OWM459297 OMQ459289:OMQ459297 OCU459289:OCU459297 NSY459289:NSY459297 NJC459289:NJC459297 MZG459289:MZG459297 MPK459289:MPK459297 MFO459289:MFO459297 LVS459289:LVS459297 LLW459289:LLW459297 LCA459289:LCA459297 KSE459289:KSE459297 KII459289:KII459297 JYM459289:JYM459297 JOQ459289:JOQ459297 JEU459289:JEU459297 IUY459289:IUY459297 ILC459289:ILC459297 IBG459289:IBG459297 HRK459289:HRK459297 HHO459289:HHO459297 GXS459289:GXS459297 GNW459289:GNW459297 GEA459289:GEA459297 FUE459289:FUE459297 FKI459289:FKI459297 FAM459289:FAM459297 EQQ459289:EQQ459297 EGU459289:EGU459297 DWY459289:DWY459297 DNC459289:DNC459297 DDG459289:DDG459297 CTK459289:CTK459297 CJO459289:CJO459297 BZS459289:BZS459297 BPW459289:BPW459297 BGA459289:BGA459297 AWE459289:AWE459297 AMI459289:AMI459297 ACM459289:ACM459297 SQ459289:SQ459297 IU459289:IU459297 L459289:L459297 WVG393753:WVG393761 WLK393753:WLK393761 WBO393753:WBO393761 VRS393753:VRS393761 VHW393753:VHW393761 UYA393753:UYA393761 UOE393753:UOE393761 UEI393753:UEI393761 TUM393753:TUM393761 TKQ393753:TKQ393761 TAU393753:TAU393761 SQY393753:SQY393761 SHC393753:SHC393761 RXG393753:RXG393761 RNK393753:RNK393761 RDO393753:RDO393761 QTS393753:QTS393761 QJW393753:QJW393761 QAA393753:QAA393761 PQE393753:PQE393761 PGI393753:PGI393761 OWM393753:OWM393761 OMQ393753:OMQ393761 OCU393753:OCU393761 NSY393753:NSY393761 NJC393753:NJC393761 MZG393753:MZG393761 MPK393753:MPK393761 MFO393753:MFO393761 LVS393753:LVS393761 LLW393753:LLW393761 LCA393753:LCA393761 KSE393753:KSE393761 KII393753:KII393761 JYM393753:JYM393761 JOQ393753:JOQ393761 JEU393753:JEU393761 IUY393753:IUY393761 ILC393753:ILC393761 IBG393753:IBG393761 HRK393753:HRK393761 HHO393753:HHO393761 GXS393753:GXS393761 GNW393753:GNW393761 GEA393753:GEA393761 FUE393753:FUE393761 FKI393753:FKI393761 FAM393753:FAM393761 EQQ393753:EQQ393761 EGU393753:EGU393761 DWY393753:DWY393761 DNC393753:DNC393761 DDG393753:DDG393761 CTK393753:CTK393761 CJO393753:CJO393761 BZS393753:BZS393761 BPW393753:BPW393761 BGA393753:BGA393761 AWE393753:AWE393761 AMI393753:AMI393761 ACM393753:ACM393761 SQ393753:SQ393761 IU393753:IU393761 L393753:L393761 WVG328217:WVG328225 WLK328217:WLK328225 WBO328217:WBO328225 VRS328217:VRS328225 VHW328217:VHW328225 UYA328217:UYA328225 UOE328217:UOE328225 UEI328217:UEI328225 TUM328217:TUM328225 TKQ328217:TKQ328225 TAU328217:TAU328225 SQY328217:SQY328225 SHC328217:SHC328225 RXG328217:RXG328225 RNK328217:RNK328225 RDO328217:RDO328225 QTS328217:QTS328225 QJW328217:QJW328225 QAA328217:QAA328225 PQE328217:PQE328225 PGI328217:PGI328225 OWM328217:OWM328225 OMQ328217:OMQ328225 OCU328217:OCU328225 NSY328217:NSY328225 NJC328217:NJC328225 MZG328217:MZG328225 MPK328217:MPK328225 MFO328217:MFO328225 LVS328217:LVS328225 LLW328217:LLW328225 LCA328217:LCA328225 KSE328217:KSE328225 KII328217:KII328225 JYM328217:JYM328225 JOQ328217:JOQ328225 JEU328217:JEU328225 IUY328217:IUY328225 ILC328217:ILC328225 IBG328217:IBG328225 HRK328217:HRK328225 HHO328217:HHO328225 GXS328217:GXS328225 GNW328217:GNW328225 GEA328217:GEA328225 FUE328217:FUE328225 FKI328217:FKI328225 FAM328217:FAM328225 EQQ328217:EQQ328225 EGU328217:EGU328225 DWY328217:DWY328225 DNC328217:DNC328225 DDG328217:DDG328225 CTK328217:CTK328225 CJO328217:CJO328225 BZS328217:BZS328225 BPW328217:BPW328225 BGA328217:BGA328225 AWE328217:AWE328225 AMI328217:AMI328225 ACM328217:ACM328225 SQ328217:SQ328225 IU328217:IU328225 L328217:L328225 WVG262681:WVG262689 WLK262681:WLK262689 WBO262681:WBO262689 VRS262681:VRS262689 VHW262681:VHW262689 UYA262681:UYA262689 UOE262681:UOE262689 UEI262681:UEI262689 TUM262681:TUM262689 TKQ262681:TKQ262689 TAU262681:TAU262689 SQY262681:SQY262689 SHC262681:SHC262689 RXG262681:RXG262689 RNK262681:RNK262689 RDO262681:RDO262689 QTS262681:QTS262689 QJW262681:QJW262689 QAA262681:QAA262689 PQE262681:PQE262689 PGI262681:PGI262689 OWM262681:OWM262689 OMQ262681:OMQ262689 OCU262681:OCU262689 NSY262681:NSY262689 NJC262681:NJC262689 MZG262681:MZG262689 MPK262681:MPK262689 MFO262681:MFO262689 LVS262681:LVS262689 LLW262681:LLW262689 LCA262681:LCA262689 KSE262681:KSE262689 KII262681:KII262689 JYM262681:JYM262689 JOQ262681:JOQ262689 JEU262681:JEU262689 IUY262681:IUY262689 ILC262681:ILC262689 IBG262681:IBG262689 HRK262681:HRK262689 HHO262681:HHO262689 GXS262681:GXS262689 GNW262681:GNW262689 GEA262681:GEA262689 FUE262681:FUE262689 FKI262681:FKI262689 FAM262681:FAM262689 EQQ262681:EQQ262689 EGU262681:EGU262689 DWY262681:DWY262689 DNC262681:DNC262689 DDG262681:DDG262689 CTK262681:CTK262689 CJO262681:CJO262689 BZS262681:BZS262689 BPW262681:BPW262689 BGA262681:BGA262689 AWE262681:AWE262689 AMI262681:AMI262689 ACM262681:ACM262689 SQ262681:SQ262689 IU262681:IU262689 L262681:L262689 WVG197145:WVG197153 WLK197145:WLK197153 WBO197145:WBO197153 VRS197145:VRS197153 VHW197145:VHW197153 UYA197145:UYA197153 UOE197145:UOE197153 UEI197145:UEI197153 TUM197145:TUM197153 TKQ197145:TKQ197153 TAU197145:TAU197153 SQY197145:SQY197153 SHC197145:SHC197153 RXG197145:RXG197153 RNK197145:RNK197153 RDO197145:RDO197153 QTS197145:QTS197153 QJW197145:QJW197153 QAA197145:QAA197153 PQE197145:PQE197153 PGI197145:PGI197153 OWM197145:OWM197153 OMQ197145:OMQ197153 OCU197145:OCU197153 NSY197145:NSY197153 NJC197145:NJC197153 MZG197145:MZG197153 MPK197145:MPK197153 MFO197145:MFO197153 LVS197145:LVS197153 LLW197145:LLW197153 LCA197145:LCA197153 KSE197145:KSE197153 KII197145:KII197153 JYM197145:JYM197153 JOQ197145:JOQ197153 JEU197145:JEU197153 IUY197145:IUY197153 ILC197145:ILC197153 IBG197145:IBG197153 HRK197145:HRK197153 HHO197145:HHO197153 GXS197145:GXS197153 GNW197145:GNW197153 GEA197145:GEA197153 FUE197145:FUE197153 FKI197145:FKI197153 FAM197145:FAM197153 EQQ197145:EQQ197153 EGU197145:EGU197153 DWY197145:DWY197153 DNC197145:DNC197153 DDG197145:DDG197153 CTK197145:CTK197153 CJO197145:CJO197153 BZS197145:BZS197153 BPW197145:BPW197153 BGA197145:BGA197153 AWE197145:AWE197153 AMI197145:AMI197153 ACM197145:ACM197153 SQ197145:SQ197153 IU197145:IU197153 L197145:L197153 WVG131609:WVG131617 WLK131609:WLK131617 WBO131609:WBO131617 VRS131609:VRS131617 VHW131609:VHW131617 UYA131609:UYA131617 UOE131609:UOE131617 UEI131609:UEI131617 TUM131609:TUM131617 TKQ131609:TKQ131617 TAU131609:TAU131617 SQY131609:SQY131617 SHC131609:SHC131617 RXG131609:RXG131617 RNK131609:RNK131617 RDO131609:RDO131617 QTS131609:QTS131617 QJW131609:QJW131617 QAA131609:QAA131617 PQE131609:PQE131617 PGI131609:PGI131617 OWM131609:OWM131617 OMQ131609:OMQ131617 OCU131609:OCU131617 NSY131609:NSY131617 NJC131609:NJC131617 MZG131609:MZG131617 MPK131609:MPK131617 MFO131609:MFO131617 LVS131609:LVS131617 LLW131609:LLW131617 LCA131609:LCA131617 KSE131609:KSE131617 KII131609:KII131617 JYM131609:JYM131617 JOQ131609:JOQ131617 JEU131609:JEU131617 IUY131609:IUY131617 ILC131609:ILC131617 IBG131609:IBG131617 HRK131609:HRK131617 HHO131609:HHO131617 GXS131609:GXS131617 GNW131609:GNW131617 GEA131609:GEA131617 FUE131609:FUE131617 FKI131609:FKI131617 FAM131609:FAM131617 EQQ131609:EQQ131617 EGU131609:EGU131617 DWY131609:DWY131617 DNC131609:DNC131617 DDG131609:DDG131617 CTK131609:CTK131617 CJO131609:CJO131617 BZS131609:BZS131617 BPW131609:BPW131617 BGA131609:BGA131617 AWE131609:AWE131617 AMI131609:AMI131617 ACM131609:ACM131617 SQ131609:SQ131617 IU131609:IU131617 L131609:L131617 WVG66073:WVG66081 WLK66073:WLK66081 WBO66073:WBO66081 VRS66073:VRS66081 VHW66073:VHW66081 UYA66073:UYA66081 UOE66073:UOE66081 UEI66073:UEI66081 TUM66073:TUM66081 TKQ66073:TKQ66081 TAU66073:TAU66081 SQY66073:SQY66081 SHC66073:SHC66081 RXG66073:RXG66081 RNK66073:RNK66081 RDO66073:RDO66081 QTS66073:QTS66081 QJW66073:QJW66081 QAA66073:QAA66081 PQE66073:PQE66081 PGI66073:PGI66081 OWM66073:OWM66081 OMQ66073:OMQ66081 OCU66073:OCU66081 NSY66073:NSY66081 NJC66073:NJC66081 MZG66073:MZG66081 MPK66073:MPK66081 MFO66073:MFO66081 LVS66073:LVS66081 LLW66073:LLW66081 LCA66073:LCA66081 KSE66073:KSE66081 KII66073:KII66081 JYM66073:JYM66081 JOQ66073:JOQ66081 JEU66073:JEU66081 IUY66073:IUY66081 ILC66073:ILC66081 IBG66073:IBG66081 HRK66073:HRK66081 HHO66073:HHO66081 GXS66073:GXS66081 GNW66073:GNW66081 GEA66073:GEA66081 FUE66073:FUE66081 FKI66073:FKI66081 FAM66073:FAM66081 EQQ66073:EQQ66081 EGU66073:EGU66081 DWY66073:DWY66081 DNC66073:DNC66081 DDG66073:DDG66081 CTK66073:CTK66081 CJO66073:CJO66081 BZS66073:BZS66081 BPW66073:BPW66081 BGA66073:BGA66081 AWE66073:AWE66081 AMI66073:AMI66081 ACM66073:ACM66081 SQ66073:SQ66081 IU66073:IU66081 L66073:L66081 IA853 WUM853 RW853 ABS853 ALO853 AVK853 BFG853 BPC853 BYY853 CIU853 CSQ853 DCM853 DMI853 DWE853 EGA853 EPW853 EZS853 FJO853 FTK853 GDG853 GNC853 GWY853 HGU853 HQQ853 IAM853 IKI853 IUE853 JEA853 JNW853 JXS853 KHO853 KRK853 LBG853 LLC853 LUY853 MEU853 MOQ853 MYM853 NII853 NSE853 OCA853 OLW853 OVS853 PFO853 PPK853 PZG853 QJC853 QSY853 RCU853 RMQ853 RWM853 SGI853 SQE853 TAA853 TJW853 TTS853 UDO853 UNK853 UXG853 VHC853 VQY853 WAU853 WKQ853 WLK10:WLK171 WBO10:WBO171 VRS10:VRS171 VHW10:VHW171 UYA10:UYA171 UOE10:UOE171 UEI10:UEI171 TUM10:TUM171 TKQ10:TKQ171 TAU10:TAU171 SQY10:SQY171 SHC10:SHC171 RXG10:RXG171 RNK10:RNK171 RDO10:RDO171 QTS10:QTS171 QJW10:QJW171 QAA10:QAA171 PQE10:PQE171 PGI10:PGI171 OWM10:OWM171 OMQ10:OMQ171 OCU10:OCU171 NSY10:NSY171 NJC10:NJC171 MZG10:MZG171 MPK10:MPK171 MFO10:MFO171 LVS10:LVS171 LLW10:LLW171 LCA10:LCA171 KSE10:KSE171 KII10:KII171 JYM10:JYM171 JOQ10:JOQ171 JEU10:JEU171 IUY10:IUY171 ILC10:ILC171 IBG10:IBG171 HRK10:HRK171 HHO10:HHO171 GXS10:GXS171 GNW10:GNW171 GEA10:GEA171 FUE10:FUE171 FKI10:FKI171 FAM10:FAM171 EQQ10:EQQ171 EGU10:EGU171 DWY10:DWY171 DNC10:DNC171 DDG10:DDG171 CTK10:CTK171 CJO10:CJO171 BZS10:BZS171 BPW10:BPW171 BGA10:BGA171 AWE10:AWE171 AMI10:AMI171 ACM10:ACM171 SQ10:SQ171 WVG10:WVG171 IU10:IU171"/>
    <dataValidation allowBlank="1" showErrorMessage="1" prompt="Divulgación Plan Operativo, procesos misionales y de gestión documental; tramites administrativos. Dirigido a funcionarios de planta y contratistas." sqref="WVL983590 WLP983590 WBT983590 VRX983590 VIB983590 UYF983590 UOJ983590 UEN983590 TUR983590 TKV983590 TAZ983590 SRD983590 SHH983590 RXL983590 RNP983590 RDT983590 QTX983590 QKB983590 QAF983590 PQJ983590 PGN983590 OWR983590 OMV983590 OCZ983590 NTD983590 NJH983590 MZL983590 MPP983590 MFT983590 LVX983590 LMB983590 LCF983590 KSJ983590 KIN983590 JYR983590 JOV983590 JEZ983590 IVD983590 ILH983590 IBL983590 HRP983590 HHT983590 GXX983590 GOB983590 GEF983590 FUJ983590 FKN983590 FAR983590 EQV983590 EGZ983590 DXD983590 DNH983590 DDL983590 CTP983590 CJT983590 BZX983590 BQB983590 BGF983590 AWJ983590 AMN983590 ACR983590 SV983590 IZ983590 R983590 WVL918054 WLP918054 WBT918054 VRX918054 VIB918054 UYF918054 UOJ918054 UEN918054 TUR918054 TKV918054 TAZ918054 SRD918054 SHH918054 RXL918054 RNP918054 RDT918054 QTX918054 QKB918054 QAF918054 PQJ918054 PGN918054 OWR918054 OMV918054 OCZ918054 NTD918054 NJH918054 MZL918054 MPP918054 MFT918054 LVX918054 LMB918054 LCF918054 KSJ918054 KIN918054 JYR918054 JOV918054 JEZ918054 IVD918054 ILH918054 IBL918054 HRP918054 HHT918054 GXX918054 GOB918054 GEF918054 FUJ918054 FKN918054 FAR918054 EQV918054 EGZ918054 DXD918054 DNH918054 DDL918054 CTP918054 CJT918054 BZX918054 BQB918054 BGF918054 AWJ918054 AMN918054 ACR918054 SV918054 IZ918054 R918054 WVL852518 WLP852518 WBT852518 VRX852518 VIB852518 UYF852518 UOJ852518 UEN852518 TUR852518 TKV852518 TAZ852518 SRD852518 SHH852518 RXL852518 RNP852518 RDT852518 QTX852518 QKB852518 QAF852518 PQJ852518 PGN852518 OWR852518 OMV852518 OCZ852518 NTD852518 NJH852518 MZL852518 MPP852518 MFT852518 LVX852518 LMB852518 LCF852518 KSJ852518 KIN852518 JYR852518 JOV852518 JEZ852518 IVD852518 ILH852518 IBL852518 HRP852518 HHT852518 GXX852518 GOB852518 GEF852518 FUJ852518 FKN852518 FAR852518 EQV852518 EGZ852518 DXD852518 DNH852518 DDL852518 CTP852518 CJT852518 BZX852518 BQB852518 BGF852518 AWJ852518 AMN852518 ACR852518 SV852518 IZ852518 R852518 WVL786982 WLP786982 WBT786982 VRX786982 VIB786982 UYF786982 UOJ786982 UEN786982 TUR786982 TKV786982 TAZ786982 SRD786982 SHH786982 RXL786982 RNP786982 RDT786982 QTX786982 QKB786982 QAF786982 PQJ786982 PGN786982 OWR786982 OMV786982 OCZ786982 NTD786982 NJH786982 MZL786982 MPP786982 MFT786982 LVX786982 LMB786982 LCF786982 KSJ786982 KIN786982 JYR786982 JOV786982 JEZ786982 IVD786982 ILH786982 IBL786982 HRP786982 HHT786982 GXX786982 GOB786982 GEF786982 FUJ786982 FKN786982 FAR786982 EQV786982 EGZ786982 DXD786982 DNH786982 DDL786982 CTP786982 CJT786982 BZX786982 BQB786982 BGF786982 AWJ786982 AMN786982 ACR786982 SV786982 IZ786982 R786982 WVL721446 WLP721446 WBT721446 VRX721446 VIB721446 UYF721446 UOJ721446 UEN721446 TUR721446 TKV721446 TAZ721446 SRD721446 SHH721446 RXL721446 RNP721446 RDT721446 QTX721446 QKB721446 QAF721446 PQJ721446 PGN721446 OWR721446 OMV721446 OCZ721446 NTD721446 NJH721446 MZL721446 MPP721446 MFT721446 LVX721446 LMB721446 LCF721446 KSJ721446 KIN721446 JYR721446 JOV721446 JEZ721446 IVD721446 ILH721446 IBL721446 HRP721446 HHT721446 GXX721446 GOB721446 GEF721446 FUJ721446 FKN721446 FAR721446 EQV721446 EGZ721446 DXD721446 DNH721446 DDL721446 CTP721446 CJT721446 BZX721446 BQB721446 BGF721446 AWJ721446 AMN721446 ACR721446 SV721446 IZ721446 R721446 WVL655910 WLP655910 WBT655910 VRX655910 VIB655910 UYF655910 UOJ655910 UEN655910 TUR655910 TKV655910 TAZ655910 SRD655910 SHH655910 RXL655910 RNP655910 RDT655910 QTX655910 QKB655910 QAF655910 PQJ655910 PGN655910 OWR655910 OMV655910 OCZ655910 NTD655910 NJH655910 MZL655910 MPP655910 MFT655910 LVX655910 LMB655910 LCF655910 KSJ655910 KIN655910 JYR655910 JOV655910 JEZ655910 IVD655910 ILH655910 IBL655910 HRP655910 HHT655910 GXX655910 GOB655910 GEF655910 FUJ655910 FKN655910 FAR655910 EQV655910 EGZ655910 DXD655910 DNH655910 DDL655910 CTP655910 CJT655910 BZX655910 BQB655910 BGF655910 AWJ655910 AMN655910 ACR655910 SV655910 IZ655910 R655910 WVL590374 WLP590374 WBT590374 VRX590374 VIB590374 UYF590374 UOJ590374 UEN590374 TUR590374 TKV590374 TAZ590374 SRD590374 SHH590374 RXL590374 RNP590374 RDT590374 QTX590374 QKB590374 QAF590374 PQJ590374 PGN590374 OWR590374 OMV590374 OCZ590374 NTD590374 NJH590374 MZL590374 MPP590374 MFT590374 LVX590374 LMB590374 LCF590374 KSJ590374 KIN590374 JYR590374 JOV590374 JEZ590374 IVD590374 ILH590374 IBL590374 HRP590374 HHT590374 GXX590374 GOB590374 GEF590374 FUJ590374 FKN590374 FAR590374 EQV590374 EGZ590374 DXD590374 DNH590374 DDL590374 CTP590374 CJT590374 BZX590374 BQB590374 BGF590374 AWJ590374 AMN590374 ACR590374 SV590374 IZ590374 R590374 WVL524838 WLP524838 WBT524838 VRX524838 VIB524838 UYF524838 UOJ524838 UEN524838 TUR524838 TKV524838 TAZ524838 SRD524838 SHH524838 RXL524838 RNP524838 RDT524838 QTX524838 QKB524838 QAF524838 PQJ524838 PGN524838 OWR524838 OMV524838 OCZ524838 NTD524838 NJH524838 MZL524838 MPP524838 MFT524838 LVX524838 LMB524838 LCF524838 KSJ524838 KIN524838 JYR524838 JOV524838 JEZ524838 IVD524838 ILH524838 IBL524838 HRP524838 HHT524838 GXX524838 GOB524838 GEF524838 FUJ524838 FKN524838 FAR524838 EQV524838 EGZ524838 DXD524838 DNH524838 DDL524838 CTP524838 CJT524838 BZX524838 BQB524838 BGF524838 AWJ524838 AMN524838 ACR524838 SV524838 IZ524838 R524838 WVL459302 WLP459302 WBT459302 VRX459302 VIB459302 UYF459302 UOJ459302 UEN459302 TUR459302 TKV459302 TAZ459302 SRD459302 SHH459302 RXL459302 RNP459302 RDT459302 QTX459302 QKB459302 QAF459302 PQJ459302 PGN459302 OWR459302 OMV459302 OCZ459302 NTD459302 NJH459302 MZL459302 MPP459302 MFT459302 LVX459302 LMB459302 LCF459302 KSJ459302 KIN459302 JYR459302 JOV459302 JEZ459302 IVD459302 ILH459302 IBL459302 HRP459302 HHT459302 GXX459302 GOB459302 GEF459302 FUJ459302 FKN459302 FAR459302 EQV459302 EGZ459302 DXD459302 DNH459302 DDL459302 CTP459302 CJT459302 BZX459302 BQB459302 BGF459302 AWJ459302 AMN459302 ACR459302 SV459302 IZ459302 R459302 WVL393766 WLP393766 WBT393766 VRX393766 VIB393766 UYF393766 UOJ393766 UEN393766 TUR393766 TKV393766 TAZ393766 SRD393766 SHH393766 RXL393766 RNP393766 RDT393766 QTX393766 QKB393766 QAF393766 PQJ393766 PGN393766 OWR393766 OMV393766 OCZ393766 NTD393766 NJH393766 MZL393766 MPP393766 MFT393766 LVX393766 LMB393766 LCF393766 KSJ393766 KIN393766 JYR393766 JOV393766 JEZ393766 IVD393766 ILH393766 IBL393766 HRP393766 HHT393766 GXX393766 GOB393766 GEF393766 FUJ393766 FKN393766 FAR393766 EQV393766 EGZ393766 DXD393766 DNH393766 DDL393766 CTP393766 CJT393766 BZX393766 BQB393766 BGF393766 AWJ393766 AMN393766 ACR393766 SV393766 IZ393766 R393766 WVL328230 WLP328230 WBT328230 VRX328230 VIB328230 UYF328230 UOJ328230 UEN328230 TUR328230 TKV328230 TAZ328230 SRD328230 SHH328230 RXL328230 RNP328230 RDT328230 QTX328230 QKB328230 QAF328230 PQJ328230 PGN328230 OWR328230 OMV328230 OCZ328230 NTD328230 NJH328230 MZL328230 MPP328230 MFT328230 LVX328230 LMB328230 LCF328230 KSJ328230 KIN328230 JYR328230 JOV328230 JEZ328230 IVD328230 ILH328230 IBL328230 HRP328230 HHT328230 GXX328230 GOB328230 GEF328230 FUJ328230 FKN328230 FAR328230 EQV328230 EGZ328230 DXD328230 DNH328230 DDL328230 CTP328230 CJT328230 BZX328230 BQB328230 BGF328230 AWJ328230 AMN328230 ACR328230 SV328230 IZ328230 R328230 WVL262694 WLP262694 WBT262694 VRX262694 VIB262694 UYF262694 UOJ262694 UEN262694 TUR262694 TKV262694 TAZ262694 SRD262694 SHH262694 RXL262694 RNP262694 RDT262694 QTX262694 QKB262694 QAF262694 PQJ262694 PGN262694 OWR262694 OMV262694 OCZ262694 NTD262694 NJH262694 MZL262694 MPP262694 MFT262694 LVX262694 LMB262694 LCF262694 KSJ262694 KIN262694 JYR262694 JOV262694 JEZ262694 IVD262694 ILH262694 IBL262694 HRP262694 HHT262694 GXX262694 GOB262694 GEF262694 FUJ262694 FKN262694 FAR262694 EQV262694 EGZ262694 DXD262694 DNH262694 DDL262694 CTP262694 CJT262694 BZX262694 BQB262694 BGF262694 AWJ262694 AMN262694 ACR262694 SV262694 IZ262694 R262694 WVL197158 WLP197158 WBT197158 VRX197158 VIB197158 UYF197158 UOJ197158 UEN197158 TUR197158 TKV197158 TAZ197158 SRD197158 SHH197158 RXL197158 RNP197158 RDT197158 QTX197158 QKB197158 QAF197158 PQJ197158 PGN197158 OWR197158 OMV197158 OCZ197158 NTD197158 NJH197158 MZL197158 MPP197158 MFT197158 LVX197158 LMB197158 LCF197158 KSJ197158 KIN197158 JYR197158 JOV197158 JEZ197158 IVD197158 ILH197158 IBL197158 HRP197158 HHT197158 GXX197158 GOB197158 GEF197158 FUJ197158 FKN197158 FAR197158 EQV197158 EGZ197158 DXD197158 DNH197158 DDL197158 CTP197158 CJT197158 BZX197158 BQB197158 BGF197158 AWJ197158 AMN197158 ACR197158 SV197158 IZ197158 R197158 WVL131622 WLP131622 WBT131622 VRX131622 VIB131622 UYF131622 UOJ131622 UEN131622 TUR131622 TKV131622 TAZ131622 SRD131622 SHH131622 RXL131622 RNP131622 RDT131622 QTX131622 QKB131622 QAF131622 PQJ131622 PGN131622 OWR131622 OMV131622 OCZ131622 NTD131622 NJH131622 MZL131622 MPP131622 MFT131622 LVX131622 LMB131622 LCF131622 KSJ131622 KIN131622 JYR131622 JOV131622 JEZ131622 IVD131622 ILH131622 IBL131622 HRP131622 HHT131622 GXX131622 GOB131622 GEF131622 FUJ131622 FKN131622 FAR131622 EQV131622 EGZ131622 DXD131622 DNH131622 DDL131622 CTP131622 CJT131622 BZX131622 BQB131622 BGF131622 AWJ131622 AMN131622 ACR131622 SV131622 IZ131622 R131622 WVL66086 WLP66086 WBT66086 VRX66086 VIB66086 UYF66086 UOJ66086 UEN66086 TUR66086 TKV66086 TAZ66086 SRD66086 SHH66086 RXL66086 RNP66086 RDT66086 QTX66086 QKB66086 QAF66086 PQJ66086 PGN66086 OWR66086 OMV66086 OCZ66086 NTD66086 NJH66086 MZL66086 MPP66086 MFT66086 LVX66086 LMB66086 LCF66086 KSJ66086 KIN66086 JYR66086 JOV66086 JEZ66086 IVD66086 ILH66086 IBL66086 HRP66086 HHT66086 GXX66086 GOB66086 GEF66086 FUJ66086 FKN66086 FAR66086 EQV66086 EGZ66086 DXD66086 DNH66086 DDL66086 CTP66086 CJT66086 BZX66086 BQB66086 BGF66086 AWJ66086 AMN66086 ACR66086 SV66086 IZ66086 R66086"/>
    <dataValidation allowBlank="1" showErrorMessage="1" prompt="Se brindó capacitación en el Ministerio de Transporte a 52 empresas de Transporte en temas relacionados con SIPLAFT" sqref="WVL983584 WLP983584 WBT983584 VRX983584 VIB983584 UYF983584 UOJ983584 UEN983584 TUR983584 TKV983584 TAZ983584 SRD983584 SHH983584 RXL983584 RNP983584 RDT983584 QTX983584 QKB983584 QAF983584 PQJ983584 PGN983584 OWR983584 OMV983584 OCZ983584 NTD983584 NJH983584 MZL983584 MPP983584 MFT983584 LVX983584 LMB983584 LCF983584 KSJ983584 KIN983584 JYR983584 JOV983584 JEZ983584 IVD983584 ILH983584 IBL983584 HRP983584 HHT983584 GXX983584 GOB983584 GEF983584 FUJ983584 FKN983584 FAR983584 EQV983584 EGZ983584 DXD983584 DNH983584 DDL983584 CTP983584 CJT983584 BZX983584 BQB983584 BGF983584 AWJ983584 AMN983584 ACR983584 SV983584 IZ983584 R983584 WVL918048 WLP918048 WBT918048 VRX918048 VIB918048 UYF918048 UOJ918048 UEN918048 TUR918048 TKV918048 TAZ918048 SRD918048 SHH918048 RXL918048 RNP918048 RDT918048 QTX918048 QKB918048 QAF918048 PQJ918048 PGN918048 OWR918048 OMV918048 OCZ918048 NTD918048 NJH918048 MZL918048 MPP918048 MFT918048 LVX918048 LMB918048 LCF918048 KSJ918048 KIN918048 JYR918048 JOV918048 JEZ918048 IVD918048 ILH918048 IBL918048 HRP918048 HHT918048 GXX918048 GOB918048 GEF918048 FUJ918048 FKN918048 FAR918048 EQV918048 EGZ918048 DXD918048 DNH918048 DDL918048 CTP918048 CJT918048 BZX918048 BQB918048 BGF918048 AWJ918048 AMN918048 ACR918048 SV918048 IZ918048 R918048 WVL852512 WLP852512 WBT852512 VRX852512 VIB852512 UYF852512 UOJ852512 UEN852512 TUR852512 TKV852512 TAZ852512 SRD852512 SHH852512 RXL852512 RNP852512 RDT852512 QTX852512 QKB852512 QAF852512 PQJ852512 PGN852512 OWR852512 OMV852512 OCZ852512 NTD852512 NJH852512 MZL852512 MPP852512 MFT852512 LVX852512 LMB852512 LCF852512 KSJ852512 KIN852512 JYR852512 JOV852512 JEZ852512 IVD852512 ILH852512 IBL852512 HRP852512 HHT852512 GXX852512 GOB852512 GEF852512 FUJ852512 FKN852512 FAR852512 EQV852512 EGZ852512 DXD852512 DNH852512 DDL852512 CTP852512 CJT852512 BZX852512 BQB852512 BGF852512 AWJ852512 AMN852512 ACR852512 SV852512 IZ852512 R852512 WVL786976 WLP786976 WBT786976 VRX786976 VIB786976 UYF786976 UOJ786976 UEN786976 TUR786976 TKV786976 TAZ786976 SRD786976 SHH786976 RXL786976 RNP786976 RDT786976 QTX786976 QKB786976 QAF786976 PQJ786976 PGN786976 OWR786976 OMV786976 OCZ786976 NTD786976 NJH786976 MZL786976 MPP786976 MFT786976 LVX786976 LMB786976 LCF786976 KSJ786976 KIN786976 JYR786976 JOV786976 JEZ786976 IVD786976 ILH786976 IBL786976 HRP786976 HHT786976 GXX786976 GOB786976 GEF786976 FUJ786976 FKN786976 FAR786976 EQV786976 EGZ786976 DXD786976 DNH786976 DDL786976 CTP786976 CJT786976 BZX786976 BQB786976 BGF786976 AWJ786976 AMN786976 ACR786976 SV786976 IZ786976 R786976 WVL721440 WLP721440 WBT721440 VRX721440 VIB721440 UYF721440 UOJ721440 UEN721440 TUR721440 TKV721440 TAZ721440 SRD721440 SHH721440 RXL721440 RNP721440 RDT721440 QTX721440 QKB721440 QAF721440 PQJ721440 PGN721440 OWR721440 OMV721440 OCZ721440 NTD721440 NJH721440 MZL721440 MPP721440 MFT721440 LVX721440 LMB721440 LCF721440 KSJ721440 KIN721440 JYR721440 JOV721440 JEZ721440 IVD721440 ILH721440 IBL721440 HRP721440 HHT721440 GXX721440 GOB721440 GEF721440 FUJ721440 FKN721440 FAR721440 EQV721440 EGZ721440 DXD721440 DNH721440 DDL721440 CTP721440 CJT721440 BZX721440 BQB721440 BGF721440 AWJ721440 AMN721440 ACR721440 SV721440 IZ721440 R721440 WVL655904 WLP655904 WBT655904 VRX655904 VIB655904 UYF655904 UOJ655904 UEN655904 TUR655904 TKV655904 TAZ655904 SRD655904 SHH655904 RXL655904 RNP655904 RDT655904 QTX655904 QKB655904 QAF655904 PQJ655904 PGN655904 OWR655904 OMV655904 OCZ655904 NTD655904 NJH655904 MZL655904 MPP655904 MFT655904 LVX655904 LMB655904 LCF655904 KSJ655904 KIN655904 JYR655904 JOV655904 JEZ655904 IVD655904 ILH655904 IBL655904 HRP655904 HHT655904 GXX655904 GOB655904 GEF655904 FUJ655904 FKN655904 FAR655904 EQV655904 EGZ655904 DXD655904 DNH655904 DDL655904 CTP655904 CJT655904 BZX655904 BQB655904 BGF655904 AWJ655904 AMN655904 ACR655904 SV655904 IZ655904 R655904 WVL590368 WLP590368 WBT590368 VRX590368 VIB590368 UYF590368 UOJ590368 UEN590368 TUR590368 TKV590368 TAZ590368 SRD590368 SHH590368 RXL590368 RNP590368 RDT590368 QTX590368 QKB590368 QAF590368 PQJ590368 PGN590368 OWR590368 OMV590368 OCZ590368 NTD590368 NJH590368 MZL590368 MPP590368 MFT590368 LVX590368 LMB590368 LCF590368 KSJ590368 KIN590368 JYR590368 JOV590368 JEZ590368 IVD590368 ILH590368 IBL590368 HRP590368 HHT590368 GXX590368 GOB590368 GEF590368 FUJ590368 FKN590368 FAR590368 EQV590368 EGZ590368 DXD590368 DNH590368 DDL590368 CTP590368 CJT590368 BZX590368 BQB590368 BGF590368 AWJ590368 AMN590368 ACR590368 SV590368 IZ590368 R590368 WVL524832 WLP524832 WBT524832 VRX524832 VIB524832 UYF524832 UOJ524832 UEN524832 TUR524832 TKV524832 TAZ524832 SRD524832 SHH524832 RXL524832 RNP524832 RDT524832 QTX524832 QKB524832 QAF524832 PQJ524832 PGN524832 OWR524832 OMV524832 OCZ524832 NTD524832 NJH524832 MZL524832 MPP524832 MFT524832 LVX524832 LMB524832 LCF524832 KSJ524832 KIN524832 JYR524832 JOV524832 JEZ524832 IVD524832 ILH524832 IBL524832 HRP524832 HHT524832 GXX524832 GOB524832 GEF524832 FUJ524832 FKN524832 FAR524832 EQV524832 EGZ524832 DXD524832 DNH524832 DDL524832 CTP524832 CJT524832 BZX524832 BQB524832 BGF524832 AWJ524832 AMN524832 ACR524832 SV524832 IZ524832 R524832 WVL459296 WLP459296 WBT459296 VRX459296 VIB459296 UYF459296 UOJ459296 UEN459296 TUR459296 TKV459296 TAZ459296 SRD459296 SHH459296 RXL459296 RNP459296 RDT459296 QTX459296 QKB459296 QAF459296 PQJ459296 PGN459296 OWR459296 OMV459296 OCZ459296 NTD459296 NJH459296 MZL459296 MPP459296 MFT459296 LVX459296 LMB459296 LCF459296 KSJ459296 KIN459296 JYR459296 JOV459296 JEZ459296 IVD459296 ILH459296 IBL459296 HRP459296 HHT459296 GXX459296 GOB459296 GEF459296 FUJ459296 FKN459296 FAR459296 EQV459296 EGZ459296 DXD459296 DNH459296 DDL459296 CTP459296 CJT459296 BZX459296 BQB459296 BGF459296 AWJ459296 AMN459296 ACR459296 SV459296 IZ459296 R459296 WVL393760 WLP393760 WBT393760 VRX393760 VIB393760 UYF393760 UOJ393760 UEN393760 TUR393760 TKV393760 TAZ393760 SRD393760 SHH393760 RXL393760 RNP393760 RDT393760 QTX393760 QKB393760 QAF393760 PQJ393760 PGN393760 OWR393760 OMV393760 OCZ393760 NTD393760 NJH393760 MZL393760 MPP393760 MFT393760 LVX393760 LMB393760 LCF393760 KSJ393760 KIN393760 JYR393760 JOV393760 JEZ393760 IVD393760 ILH393760 IBL393760 HRP393760 HHT393760 GXX393760 GOB393760 GEF393760 FUJ393760 FKN393760 FAR393760 EQV393760 EGZ393760 DXD393760 DNH393760 DDL393760 CTP393760 CJT393760 BZX393760 BQB393760 BGF393760 AWJ393760 AMN393760 ACR393760 SV393760 IZ393760 R393760 WVL328224 WLP328224 WBT328224 VRX328224 VIB328224 UYF328224 UOJ328224 UEN328224 TUR328224 TKV328224 TAZ328224 SRD328224 SHH328224 RXL328224 RNP328224 RDT328224 QTX328224 QKB328224 QAF328224 PQJ328224 PGN328224 OWR328224 OMV328224 OCZ328224 NTD328224 NJH328224 MZL328224 MPP328224 MFT328224 LVX328224 LMB328224 LCF328224 KSJ328224 KIN328224 JYR328224 JOV328224 JEZ328224 IVD328224 ILH328224 IBL328224 HRP328224 HHT328224 GXX328224 GOB328224 GEF328224 FUJ328224 FKN328224 FAR328224 EQV328224 EGZ328224 DXD328224 DNH328224 DDL328224 CTP328224 CJT328224 BZX328224 BQB328224 BGF328224 AWJ328224 AMN328224 ACR328224 SV328224 IZ328224 R328224 WVL262688 WLP262688 WBT262688 VRX262688 VIB262688 UYF262688 UOJ262688 UEN262688 TUR262688 TKV262688 TAZ262688 SRD262688 SHH262688 RXL262688 RNP262688 RDT262688 QTX262688 QKB262688 QAF262688 PQJ262688 PGN262688 OWR262688 OMV262688 OCZ262688 NTD262688 NJH262688 MZL262688 MPP262688 MFT262688 LVX262688 LMB262688 LCF262688 KSJ262688 KIN262688 JYR262688 JOV262688 JEZ262688 IVD262688 ILH262688 IBL262688 HRP262688 HHT262688 GXX262688 GOB262688 GEF262688 FUJ262688 FKN262688 FAR262688 EQV262688 EGZ262688 DXD262688 DNH262688 DDL262688 CTP262688 CJT262688 BZX262688 BQB262688 BGF262688 AWJ262688 AMN262688 ACR262688 SV262688 IZ262688 R262688 WVL197152 WLP197152 WBT197152 VRX197152 VIB197152 UYF197152 UOJ197152 UEN197152 TUR197152 TKV197152 TAZ197152 SRD197152 SHH197152 RXL197152 RNP197152 RDT197152 QTX197152 QKB197152 QAF197152 PQJ197152 PGN197152 OWR197152 OMV197152 OCZ197152 NTD197152 NJH197152 MZL197152 MPP197152 MFT197152 LVX197152 LMB197152 LCF197152 KSJ197152 KIN197152 JYR197152 JOV197152 JEZ197152 IVD197152 ILH197152 IBL197152 HRP197152 HHT197152 GXX197152 GOB197152 GEF197152 FUJ197152 FKN197152 FAR197152 EQV197152 EGZ197152 DXD197152 DNH197152 DDL197152 CTP197152 CJT197152 BZX197152 BQB197152 BGF197152 AWJ197152 AMN197152 ACR197152 SV197152 IZ197152 R197152 WVL131616 WLP131616 WBT131616 VRX131616 VIB131616 UYF131616 UOJ131616 UEN131616 TUR131616 TKV131616 TAZ131616 SRD131616 SHH131616 RXL131616 RNP131616 RDT131616 QTX131616 QKB131616 QAF131616 PQJ131616 PGN131616 OWR131616 OMV131616 OCZ131616 NTD131616 NJH131616 MZL131616 MPP131616 MFT131616 LVX131616 LMB131616 LCF131616 KSJ131616 KIN131616 JYR131616 JOV131616 JEZ131616 IVD131616 ILH131616 IBL131616 HRP131616 HHT131616 GXX131616 GOB131616 GEF131616 FUJ131616 FKN131616 FAR131616 EQV131616 EGZ131616 DXD131616 DNH131616 DDL131616 CTP131616 CJT131616 BZX131616 BQB131616 BGF131616 AWJ131616 AMN131616 ACR131616 SV131616 IZ131616 R131616 WVL66080 WLP66080 WBT66080 VRX66080 VIB66080 UYF66080 UOJ66080 UEN66080 TUR66080 TKV66080 TAZ66080 SRD66080 SHH66080 RXL66080 RNP66080 RDT66080 QTX66080 QKB66080 QAF66080 PQJ66080 PGN66080 OWR66080 OMV66080 OCZ66080 NTD66080 NJH66080 MZL66080 MPP66080 MFT66080 LVX66080 LMB66080 LCF66080 KSJ66080 KIN66080 JYR66080 JOV66080 JEZ66080 IVD66080 ILH66080 IBL66080 HRP66080 HHT66080 GXX66080 GOB66080 GEF66080 FUJ66080 FKN66080 FAR66080 EQV66080 EGZ66080 DXD66080 DNH66080 DDL66080 CTP66080 CJT66080 BZX66080 BQB66080 BGF66080 AWJ66080 AMN66080 ACR66080 SV66080 IZ66080 R66080"/>
    <dataValidation allowBlank="1" showErrorMessage="1" prompt="Se brindó acompañamiento a CONALTER sobre normas NIIF para una retroalimentación de 41 terminales de transporte afiliados." sqref="WVL983581 WLP983581 WBT983581 VRX983581 VIB983581 UYF983581 UOJ983581 UEN983581 TUR983581 TKV983581 TAZ983581 SRD983581 SHH983581 RXL983581 RNP983581 RDT983581 QTX983581 QKB983581 QAF983581 PQJ983581 PGN983581 OWR983581 OMV983581 OCZ983581 NTD983581 NJH983581 MZL983581 MPP983581 MFT983581 LVX983581 LMB983581 LCF983581 KSJ983581 KIN983581 JYR983581 JOV983581 JEZ983581 IVD983581 ILH983581 IBL983581 HRP983581 HHT983581 GXX983581 GOB983581 GEF983581 FUJ983581 FKN983581 FAR983581 EQV983581 EGZ983581 DXD983581 DNH983581 DDL983581 CTP983581 CJT983581 BZX983581 BQB983581 BGF983581 AWJ983581 AMN983581 ACR983581 SV983581 IZ983581 R983581 WVL918045 WLP918045 WBT918045 VRX918045 VIB918045 UYF918045 UOJ918045 UEN918045 TUR918045 TKV918045 TAZ918045 SRD918045 SHH918045 RXL918045 RNP918045 RDT918045 QTX918045 QKB918045 QAF918045 PQJ918045 PGN918045 OWR918045 OMV918045 OCZ918045 NTD918045 NJH918045 MZL918045 MPP918045 MFT918045 LVX918045 LMB918045 LCF918045 KSJ918045 KIN918045 JYR918045 JOV918045 JEZ918045 IVD918045 ILH918045 IBL918045 HRP918045 HHT918045 GXX918045 GOB918045 GEF918045 FUJ918045 FKN918045 FAR918045 EQV918045 EGZ918045 DXD918045 DNH918045 DDL918045 CTP918045 CJT918045 BZX918045 BQB918045 BGF918045 AWJ918045 AMN918045 ACR918045 SV918045 IZ918045 R918045 WVL852509 WLP852509 WBT852509 VRX852509 VIB852509 UYF852509 UOJ852509 UEN852509 TUR852509 TKV852509 TAZ852509 SRD852509 SHH852509 RXL852509 RNP852509 RDT852509 QTX852509 QKB852509 QAF852509 PQJ852509 PGN852509 OWR852509 OMV852509 OCZ852509 NTD852509 NJH852509 MZL852509 MPP852509 MFT852509 LVX852509 LMB852509 LCF852509 KSJ852509 KIN852509 JYR852509 JOV852509 JEZ852509 IVD852509 ILH852509 IBL852509 HRP852509 HHT852509 GXX852509 GOB852509 GEF852509 FUJ852509 FKN852509 FAR852509 EQV852509 EGZ852509 DXD852509 DNH852509 DDL852509 CTP852509 CJT852509 BZX852509 BQB852509 BGF852509 AWJ852509 AMN852509 ACR852509 SV852509 IZ852509 R852509 WVL786973 WLP786973 WBT786973 VRX786973 VIB786973 UYF786973 UOJ786973 UEN786973 TUR786973 TKV786973 TAZ786973 SRD786973 SHH786973 RXL786973 RNP786973 RDT786973 QTX786973 QKB786973 QAF786973 PQJ786973 PGN786973 OWR786973 OMV786973 OCZ786973 NTD786973 NJH786973 MZL786973 MPP786973 MFT786973 LVX786973 LMB786973 LCF786973 KSJ786973 KIN786973 JYR786973 JOV786973 JEZ786973 IVD786973 ILH786973 IBL786973 HRP786973 HHT786973 GXX786973 GOB786973 GEF786973 FUJ786973 FKN786973 FAR786973 EQV786973 EGZ786973 DXD786973 DNH786973 DDL786973 CTP786973 CJT786973 BZX786973 BQB786973 BGF786973 AWJ786973 AMN786973 ACR786973 SV786973 IZ786973 R786973 WVL721437 WLP721437 WBT721437 VRX721437 VIB721437 UYF721437 UOJ721437 UEN721437 TUR721437 TKV721437 TAZ721437 SRD721437 SHH721437 RXL721437 RNP721437 RDT721437 QTX721437 QKB721437 QAF721437 PQJ721437 PGN721437 OWR721437 OMV721437 OCZ721437 NTD721437 NJH721437 MZL721437 MPP721437 MFT721437 LVX721437 LMB721437 LCF721437 KSJ721437 KIN721437 JYR721437 JOV721437 JEZ721437 IVD721437 ILH721437 IBL721437 HRP721437 HHT721437 GXX721437 GOB721437 GEF721437 FUJ721437 FKN721437 FAR721437 EQV721437 EGZ721437 DXD721437 DNH721437 DDL721437 CTP721437 CJT721437 BZX721437 BQB721437 BGF721437 AWJ721437 AMN721437 ACR721437 SV721437 IZ721437 R721437 WVL655901 WLP655901 WBT655901 VRX655901 VIB655901 UYF655901 UOJ655901 UEN655901 TUR655901 TKV655901 TAZ655901 SRD655901 SHH655901 RXL655901 RNP655901 RDT655901 QTX655901 QKB655901 QAF655901 PQJ655901 PGN655901 OWR655901 OMV655901 OCZ655901 NTD655901 NJH655901 MZL655901 MPP655901 MFT655901 LVX655901 LMB655901 LCF655901 KSJ655901 KIN655901 JYR655901 JOV655901 JEZ655901 IVD655901 ILH655901 IBL655901 HRP655901 HHT655901 GXX655901 GOB655901 GEF655901 FUJ655901 FKN655901 FAR655901 EQV655901 EGZ655901 DXD655901 DNH655901 DDL655901 CTP655901 CJT655901 BZX655901 BQB655901 BGF655901 AWJ655901 AMN655901 ACR655901 SV655901 IZ655901 R655901 WVL590365 WLP590365 WBT590365 VRX590365 VIB590365 UYF590365 UOJ590365 UEN590365 TUR590365 TKV590365 TAZ590365 SRD590365 SHH590365 RXL590365 RNP590365 RDT590365 QTX590365 QKB590365 QAF590365 PQJ590365 PGN590365 OWR590365 OMV590365 OCZ590365 NTD590365 NJH590365 MZL590365 MPP590365 MFT590365 LVX590365 LMB590365 LCF590365 KSJ590365 KIN590365 JYR590365 JOV590365 JEZ590365 IVD590365 ILH590365 IBL590365 HRP590365 HHT590365 GXX590365 GOB590365 GEF590365 FUJ590365 FKN590365 FAR590365 EQV590365 EGZ590365 DXD590365 DNH590365 DDL590365 CTP590365 CJT590365 BZX590365 BQB590365 BGF590365 AWJ590365 AMN590365 ACR590365 SV590365 IZ590365 R590365 WVL524829 WLP524829 WBT524829 VRX524829 VIB524829 UYF524829 UOJ524829 UEN524829 TUR524829 TKV524829 TAZ524829 SRD524829 SHH524829 RXL524829 RNP524829 RDT524829 QTX524829 QKB524829 QAF524829 PQJ524829 PGN524829 OWR524829 OMV524829 OCZ524829 NTD524829 NJH524829 MZL524829 MPP524829 MFT524829 LVX524829 LMB524829 LCF524829 KSJ524829 KIN524829 JYR524829 JOV524829 JEZ524829 IVD524829 ILH524829 IBL524829 HRP524829 HHT524829 GXX524829 GOB524829 GEF524829 FUJ524829 FKN524829 FAR524829 EQV524829 EGZ524829 DXD524829 DNH524829 DDL524829 CTP524829 CJT524829 BZX524829 BQB524829 BGF524829 AWJ524829 AMN524829 ACR524829 SV524829 IZ524829 R524829 WVL459293 WLP459293 WBT459293 VRX459293 VIB459293 UYF459293 UOJ459293 UEN459293 TUR459293 TKV459293 TAZ459293 SRD459293 SHH459293 RXL459293 RNP459293 RDT459293 QTX459293 QKB459293 QAF459293 PQJ459293 PGN459293 OWR459293 OMV459293 OCZ459293 NTD459293 NJH459293 MZL459293 MPP459293 MFT459293 LVX459293 LMB459293 LCF459293 KSJ459293 KIN459293 JYR459293 JOV459293 JEZ459293 IVD459293 ILH459293 IBL459293 HRP459293 HHT459293 GXX459293 GOB459293 GEF459293 FUJ459293 FKN459293 FAR459293 EQV459293 EGZ459293 DXD459293 DNH459293 DDL459293 CTP459293 CJT459293 BZX459293 BQB459293 BGF459293 AWJ459293 AMN459293 ACR459293 SV459293 IZ459293 R459293 WVL393757 WLP393757 WBT393757 VRX393757 VIB393757 UYF393757 UOJ393757 UEN393757 TUR393757 TKV393757 TAZ393757 SRD393757 SHH393757 RXL393757 RNP393757 RDT393757 QTX393757 QKB393757 QAF393757 PQJ393757 PGN393757 OWR393757 OMV393757 OCZ393757 NTD393757 NJH393757 MZL393757 MPP393757 MFT393757 LVX393757 LMB393757 LCF393757 KSJ393757 KIN393757 JYR393757 JOV393757 JEZ393757 IVD393757 ILH393757 IBL393757 HRP393757 HHT393757 GXX393757 GOB393757 GEF393757 FUJ393757 FKN393757 FAR393757 EQV393757 EGZ393757 DXD393757 DNH393757 DDL393757 CTP393757 CJT393757 BZX393757 BQB393757 BGF393757 AWJ393757 AMN393757 ACR393757 SV393757 IZ393757 R393757 WVL328221 WLP328221 WBT328221 VRX328221 VIB328221 UYF328221 UOJ328221 UEN328221 TUR328221 TKV328221 TAZ328221 SRD328221 SHH328221 RXL328221 RNP328221 RDT328221 QTX328221 QKB328221 QAF328221 PQJ328221 PGN328221 OWR328221 OMV328221 OCZ328221 NTD328221 NJH328221 MZL328221 MPP328221 MFT328221 LVX328221 LMB328221 LCF328221 KSJ328221 KIN328221 JYR328221 JOV328221 JEZ328221 IVD328221 ILH328221 IBL328221 HRP328221 HHT328221 GXX328221 GOB328221 GEF328221 FUJ328221 FKN328221 FAR328221 EQV328221 EGZ328221 DXD328221 DNH328221 DDL328221 CTP328221 CJT328221 BZX328221 BQB328221 BGF328221 AWJ328221 AMN328221 ACR328221 SV328221 IZ328221 R328221 WVL262685 WLP262685 WBT262685 VRX262685 VIB262685 UYF262685 UOJ262685 UEN262685 TUR262685 TKV262685 TAZ262685 SRD262685 SHH262685 RXL262685 RNP262685 RDT262685 QTX262685 QKB262685 QAF262685 PQJ262685 PGN262685 OWR262685 OMV262685 OCZ262685 NTD262685 NJH262685 MZL262685 MPP262685 MFT262685 LVX262685 LMB262685 LCF262685 KSJ262685 KIN262685 JYR262685 JOV262685 JEZ262685 IVD262685 ILH262685 IBL262685 HRP262685 HHT262685 GXX262685 GOB262685 GEF262685 FUJ262685 FKN262685 FAR262685 EQV262685 EGZ262685 DXD262685 DNH262685 DDL262685 CTP262685 CJT262685 BZX262685 BQB262685 BGF262685 AWJ262685 AMN262685 ACR262685 SV262685 IZ262685 R262685 WVL197149 WLP197149 WBT197149 VRX197149 VIB197149 UYF197149 UOJ197149 UEN197149 TUR197149 TKV197149 TAZ197149 SRD197149 SHH197149 RXL197149 RNP197149 RDT197149 QTX197149 QKB197149 QAF197149 PQJ197149 PGN197149 OWR197149 OMV197149 OCZ197149 NTD197149 NJH197149 MZL197149 MPP197149 MFT197149 LVX197149 LMB197149 LCF197149 KSJ197149 KIN197149 JYR197149 JOV197149 JEZ197149 IVD197149 ILH197149 IBL197149 HRP197149 HHT197149 GXX197149 GOB197149 GEF197149 FUJ197149 FKN197149 FAR197149 EQV197149 EGZ197149 DXD197149 DNH197149 DDL197149 CTP197149 CJT197149 BZX197149 BQB197149 BGF197149 AWJ197149 AMN197149 ACR197149 SV197149 IZ197149 R197149 WVL131613 WLP131613 WBT131613 VRX131613 VIB131613 UYF131613 UOJ131613 UEN131613 TUR131613 TKV131613 TAZ131613 SRD131613 SHH131613 RXL131613 RNP131613 RDT131613 QTX131613 QKB131613 QAF131613 PQJ131613 PGN131613 OWR131613 OMV131613 OCZ131613 NTD131613 NJH131613 MZL131613 MPP131613 MFT131613 LVX131613 LMB131613 LCF131613 KSJ131613 KIN131613 JYR131613 JOV131613 JEZ131613 IVD131613 ILH131613 IBL131613 HRP131613 HHT131613 GXX131613 GOB131613 GEF131613 FUJ131613 FKN131613 FAR131613 EQV131613 EGZ131613 DXD131613 DNH131613 DDL131613 CTP131613 CJT131613 BZX131613 BQB131613 BGF131613 AWJ131613 AMN131613 ACR131613 SV131613 IZ131613 R131613 WVL66077 WLP66077 WBT66077 VRX66077 VIB66077 UYF66077 UOJ66077 UEN66077 TUR66077 TKV66077 TAZ66077 SRD66077 SHH66077 RXL66077 RNP66077 RDT66077 QTX66077 QKB66077 QAF66077 PQJ66077 PGN66077 OWR66077 OMV66077 OCZ66077 NTD66077 NJH66077 MZL66077 MPP66077 MFT66077 LVX66077 LMB66077 LCF66077 KSJ66077 KIN66077 JYR66077 JOV66077 JEZ66077 IVD66077 ILH66077 IBL66077 HRP66077 HHT66077 GXX66077 GOB66077 GEF66077 FUJ66077 FKN66077 FAR66077 EQV66077 EGZ66077 DXD66077 DNH66077 DDL66077 CTP66077 CJT66077 BZX66077 BQB66077 BGF66077 AWJ66077 AMN66077 ACR66077 SV66077 IZ66077 R66077"/>
    <dataValidation allowBlank="1" showErrorMessage="1" prompt="Divulgación del proceso de recolección de información de las interventorías de las nuevas concesiones denominadas 4G." sqref="WVL983562 WLP983562 WBT983562 VRX983562 VIB983562 UYF983562 UOJ983562 UEN983562 TUR983562 TKV983562 TAZ983562 SRD983562 SHH983562 RXL983562 RNP983562 RDT983562 QTX983562 QKB983562 QAF983562 PQJ983562 PGN983562 OWR983562 OMV983562 OCZ983562 NTD983562 NJH983562 MZL983562 MPP983562 MFT983562 LVX983562 LMB983562 LCF983562 KSJ983562 KIN983562 JYR983562 JOV983562 JEZ983562 IVD983562 ILH983562 IBL983562 HRP983562 HHT983562 GXX983562 GOB983562 GEF983562 FUJ983562 FKN983562 FAR983562 EQV983562 EGZ983562 DXD983562 DNH983562 DDL983562 CTP983562 CJT983562 BZX983562 BQB983562 BGF983562 AWJ983562 AMN983562 ACR983562 SV983562 IZ983562 R983562 WVL918026 WLP918026 WBT918026 VRX918026 VIB918026 UYF918026 UOJ918026 UEN918026 TUR918026 TKV918026 TAZ918026 SRD918026 SHH918026 RXL918026 RNP918026 RDT918026 QTX918026 QKB918026 QAF918026 PQJ918026 PGN918026 OWR918026 OMV918026 OCZ918026 NTD918026 NJH918026 MZL918026 MPP918026 MFT918026 LVX918026 LMB918026 LCF918026 KSJ918026 KIN918026 JYR918026 JOV918026 JEZ918026 IVD918026 ILH918026 IBL918026 HRP918026 HHT918026 GXX918026 GOB918026 GEF918026 FUJ918026 FKN918026 FAR918026 EQV918026 EGZ918026 DXD918026 DNH918026 DDL918026 CTP918026 CJT918026 BZX918026 BQB918026 BGF918026 AWJ918026 AMN918026 ACR918026 SV918026 IZ918026 R918026 WVL852490 WLP852490 WBT852490 VRX852490 VIB852490 UYF852490 UOJ852490 UEN852490 TUR852490 TKV852490 TAZ852490 SRD852490 SHH852490 RXL852490 RNP852490 RDT852490 QTX852490 QKB852490 QAF852490 PQJ852490 PGN852490 OWR852490 OMV852490 OCZ852490 NTD852490 NJH852490 MZL852490 MPP852490 MFT852490 LVX852490 LMB852490 LCF852490 KSJ852490 KIN852490 JYR852490 JOV852490 JEZ852490 IVD852490 ILH852490 IBL852490 HRP852490 HHT852490 GXX852490 GOB852490 GEF852490 FUJ852490 FKN852490 FAR852490 EQV852490 EGZ852490 DXD852490 DNH852490 DDL852490 CTP852490 CJT852490 BZX852490 BQB852490 BGF852490 AWJ852490 AMN852490 ACR852490 SV852490 IZ852490 R852490 WVL786954 WLP786954 WBT786954 VRX786954 VIB786954 UYF786954 UOJ786954 UEN786954 TUR786954 TKV786954 TAZ786954 SRD786954 SHH786954 RXL786954 RNP786954 RDT786954 QTX786954 QKB786954 QAF786954 PQJ786954 PGN786954 OWR786954 OMV786954 OCZ786954 NTD786954 NJH786954 MZL786954 MPP786954 MFT786954 LVX786954 LMB786954 LCF786954 KSJ786954 KIN786954 JYR786954 JOV786954 JEZ786954 IVD786954 ILH786954 IBL786954 HRP786954 HHT786954 GXX786954 GOB786954 GEF786954 FUJ786954 FKN786954 FAR786954 EQV786954 EGZ786954 DXD786954 DNH786954 DDL786954 CTP786954 CJT786954 BZX786954 BQB786954 BGF786954 AWJ786954 AMN786954 ACR786954 SV786954 IZ786954 R786954 WVL721418 WLP721418 WBT721418 VRX721418 VIB721418 UYF721418 UOJ721418 UEN721418 TUR721418 TKV721418 TAZ721418 SRD721418 SHH721418 RXL721418 RNP721418 RDT721418 QTX721418 QKB721418 QAF721418 PQJ721418 PGN721418 OWR721418 OMV721418 OCZ721418 NTD721418 NJH721418 MZL721418 MPP721418 MFT721418 LVX721418 LMB721418 LCF721418 KSJ721418 KIN721418 JYR721418 JOV721418 JEZ721418 IVD721418 ILH721418 IBL721418 HRP721418 HHT721418 GXX721418 GOB721418 GEF721418 FUJ721418 FKN721418 FAR721418 EQV721418 EGZ721418 DXD721418 DNH721418 DDL721418 CTP721418 CJT721418 BZX721418 BQB721418 BGF721418 AWJ721418 AMN721418 ACR721418 SV721418 IZ721418 R721418 WVL655882 WLP655882 WBT655882 VRX655882 VIB655882 UYF655882 UOJ655882 UEN655882 TUR655882 TKV655882 TAZ655882 SRD655882 SHH655882 RXL655882 RNP655882 RDT655882 QTX655882 QKB655882 QAF655882 PQJ655882 PGN655882 OWR655882 OMV655882 OCZ655882 NTD655882 NJH655882 MZL655882 MPP655882 MFT655882 LVX655882 LMB655882 LCF655882 KSJ655882 KIN655882 JYR655882 JOV655882 JEZ655882 IVD655882 ILH655882 IBL655882 HRP655882 HHT655882 GXX655882 GOB655882 GEF655882 FUJ655882 FKN655882 FAR655882 EQV655882 EGZ655882 DXD655882 DNH655882 DDL655882 CTP655882 CJT655882 BZX655882 BQB655882 BGF655882 AWJ655882 AMN655882 ACR655882 SV655882 IZ655882 R655882 WVL590346 WLP590346 WBT590346 VRX590346 VIB590346 UYF590346 UOJ590346 UEN590346 TUR590346 TKV590346 TAZ590346 SRD590346 SHH590346 RXL590346 RNP590346 RDT590346 QTX590346 QKB590346 QAF590346 PQJ590346 PGN590346 OWR590346 OMV590346 OCZ590346 NTD590346 NJH590346 MZL590346 MPP590346 MFT590346 LVX590346 LMB590346 LCF590346 KSJ590346 KIN590346 JYR590346 JOV590346 JEZ590346 IVD590346 ILH590346 IBL590346 HRP590346 HHT590346 GXX590346 GOB590346 GEF590346 FUJ590346 FKN590346 FAR590346 EQV590346 EGZ590346 DXD590346 DNH590346 DDL590346 CTP590346 CJT590346 BZX590346 BQB590346 BGF590346 AWJ590346 AMN590346 ACR590346 SV590346 IZ590346 R590346 WVL524810 WLP524810 WBT524810 VRX524810 VIB524810 UYF524810 UOJ524810 UEN524810 TUR524810 TKV524810 TAZ524810 SRD524810 SHH524810 RXL524810 RNP524810 RDT524810 QTX524810 QKB524810 QAF524810 PQJ524810 PGN524810 OWR524810 OMV524810 OCZ524810 NTD524810 NJH524810 MZL524810 MPP524810 MFT524810 LVX524810 LMB524810 LCF524810 KSJ524810 KIN524810 JYR524810 JOV524810 JEZ524810 IVD524810 ILH524810 IBL524810 HRP524810 HHT524810 GXX524810 GOB524810 GEF524810 FUJ524810 FKN524810 FAR524810 EQV524810 EGZ524810 DXD524810 DNH524810 DDL524810 CTP524810 CJT524810 BZX524810 BQB524810 BGF524810 AWJ524810 AMN524810 ACR524810 SV524810 IZ524810 R524810 WVL459274 WLP459274 WBT459274 VRX459274 VIB459274 UYF459274 UOJ459274 UEN459274 TUR459274 TKV459274 TAZ459274 SRD459274 SHH459274 RXL459274 RNP459274 RDT459274 QTX459274 QKB459274 QAF459274 PQJ459274 PGN459274 OWR459274 OMV459274 OCZ459274 NTD459274 NJH459274 MZL459274 MPP459274 MFT459274 LVX459274 LMB459274 LCF459274 KSJ459274 KIN459274 JYR459274 JOV459274 JEZ459274 IVD459274 ILH459274 IBL459274 HRP459274 HHT459274 GXX459274 GOB459274 GEF459274 FUJ459274 FKN459274 FAR459274 EQV459274 EGZ459274 DXD459274 DNH459274 DDL459274 CTP459274 CJT459274 BZX459274 BQB459274 BGF459274 AWJ459274 AMN459274 ACR459274 SV459274 IZ459274 R459274 WVL393738 WLP393738 WBT393738 VRX393738 VIB393738 UYF393738 UOJ393738 UEN393738 TUR393738 TKV393738 TAZ393738 SRD393738 SHH393738 RXL393738 RNP393738 RDT393738 QTX393738 QKB393738 QAF393738 PQJ393738 PGN393738 OWR393738 OMV393738 OCZ393738 NTD393738 NJH393738 MZL393738 MPP393738 MFT393738 LVX393738 LMB393738 LCF393738 KSJ393738 KIN393738 JYR393738 JOV393738 JEZ393738 IVD393738 ILH393738 IBL393738 HRP393738 HHT393738 GXX393738 GOB393738 GEF393738 FUJ393738 FKN393738 FAR393738 EQV393738 EGZ393738 DXD393738 DNH393738 DDL393738 CTP393738 CJT393738 BZX393738 BQB393738 BGF393738 AWJ393738 AMN393738 ACR393738 SV393738 IZ393738 R393738 WVL328202 WLP328202 WBT328202 VRX328202 VIB328202 UYF328202 UOJ328202 UEN328202 TUR328202 TKV328202 TAZ328202 SRD328202 SHH328202 RXL328202 RNP328202 RDT328202 QTX328202 QKB328202 QAF328202 PQJ328202 PGN328202 OWR328202 OMV328202 OCZ328202 NTD328202 NJH328202 MZL328202 MPP328202 MFT328202 LVX328202 LMB328202 LCF328202 KSJ328202 KIN328202 JYR328202 JOV328202 JEZ328202 IVD328202 ILH328202 IBL328202 HRP328202 HHT328202 GXX328202 GOB328202 GEF328202 FUJ328202 FKN328202 FAR328202 EQV328202 EGZ328202 DXD328202 DNH328202 DDL328202 CTP328202 CJT328202 BZX328202 BQB328202 BGF328202 AWJ328202 AMN328202 ACR328202 SV328202 IZ328202 R328202 WVL262666 WLP262666 WBT262666 VRX262666 VIB262666 UYF262666 UOJ262666 UEN262666 TUR262666 TKV262666 TAZ262666 SRD262666 SHH262666 RXL262666 RNP262666 RDT262666 QTX262666 QKB262666 QAF262666 PQJ262666 PGN262666 OWR262666 OMV262666 OCZ262666 NTD262666 NJH262666 MZL262666 MPP262666 MFT262666 LVX262666 LMB262666 LCF262666 KSJ262666 KIN262666 JYR262666 JOV262666 JEZ262666 IVD262666 ILH262666 IBL262666 HRP262666 HHT262666 GXX262666 GOB262666 GEF262666 FUJ262666 FKN262666 FAR262666 EQV262666 EGZ262666 DXD262666 DNH262666 DDL262666 CTP262666 CJT262666 BZX262666 BQB262666 BGF262666 AWJ262666 AMN262666 ACR262666 SV262666 IZ262666 R262666 WVL197130 WLP197130 WBT197130 VRX197130 VIB197130 UYF197130 UOJ197130 UEN197130 TUR197130 TKV197130 TAZ197130 SRD197130 SHH197130 RXL197130 RNP197130 RDT197130 QTX197130 QKB197130 QAF197130 PQJ197130 PGN197130 OWR197130 OMV197130 OCZ197130 NTD197130 NJH197130 MZL197130 MPP197130 MFT197130 LVX197130 LMB197130 LCF197130 KSJ197130 KIN197130 JYR197130 JOV197130 JEZ197130 IVD197130 ILH197130 IBL197130 HRP197130 HHT197130 GXX197130 GOB197130 GEF197130 FUJ197130 FKN197130 FAR197130 EQV197130 EGZ197130 DXD197130 DNH197130 DDL197130 CTP197130 CJT197130 BZX197130 BQB197130 BGF197130 AWJ197130 AMN197130 ACR197130 SV197130 IZ197130 R197130 WVL131594 WLP131594 WBT131594 VRX131594 VIB131594 UYF131594 UOJ131594 UEN131594 TUR131594 TKV131594 TAZ131594 SRD131594 SHH131594 RXL131594 RNP131594 RDT131594 QTX131594 QKB131594 QAF131594 PQJ131594 PGN131594 OWR131594 OMV131594 OCZ131594 NTD131594 NJH131594 MZL131594 MPP131594 MFT131594 LVX131594 LMB131594 LCF131594 KSJ131594 KIN131594 JYR131594 JOV131594 JEZ131594 IVD131594 ILH131594 IBL131594 HRP131594 HHT131594 GXX131594 GOB131594 GEF131594 FUJ131594 FKN131594 FAR131594 EQV131594 EGZ131594 DXD131594 DNH131594 DDL131594 CTP131594 CJT131594 BZX131594 BQB131594 BGF131594 AWJ131594 AMN131594 ACR131594 SV131594 IZ131594 R131594 WVL66058 WLP66058 WBT66058 VRX66058 VIB66058 UYF66058 UOJ66058 UEN66058 TUR66058 TKV66058 TAZ66058 SRD66058 SHH66058 RXL66058 RNP66058 RDT66058 QTX66058 QKB66058 QAF66058 PQJ66058 PGN66058 OWR66058 OMV66058 OCZ66058 NTD66058 NJH66058 MZL66058 MPP66058 MFT66058 LVX66058 LMB66058 LCF66058 KSJ66058 KIN66058 JYR66058 JOV66058 JEZ66058 IVD66058 ILH66058 IBL66058 HRP66058 HHT66058 GXX66058 GOB66058 GEF66058 FUJ66058 FKN66058 FAR66058 EQV66058 EGZ66058 DXD66058 DNH66058 DDL66058 CTP66058 CJT66058 BZX66058 BQB66058 BGF66058 AWJ66058 AMN66058 ACR66058 SV66058 IZ66058 R66058 WVL79:WVL84 IZ79:IZ84 SV79:SV84 ACR79:ACR84 AMN79:AMN84 AWJ79:AWJ84 BGF79:BGF84 BQB79:BQB84 BZX79:BZX84 CJT79:CJT84 CTP79:CTP84 DDL79:DDL84 DNH79:DNH84 DXD79:DXD84 EGZ79:EGZ84 EQV79:EQV84 FAR79:FAR84 FKN79:FKN84 FUJ79:FUJ84 GEF79:GEF84 GOB79:GOB84 GXX79:GXX84 HHT79:HHT84 HRP79:HRP84 IBL79:IBL84 ILH79:ILH84 IVD79:IVD84 JEZ79:JEZ84 JOV79:JOV84 JYR79:JYR84 KIN79:KIN84 KSJ79:KSJ84 LCF79:LCF84 LMB79:LMB84 LVX79:LVX84 MFT79:MFT84 MPP79:MPP84 MZL79:MZL84 NJH79:NJH84 NTD79:NTD84 OCZ79:OCZ84 OMV79:OMV84 OWR79:OWR84 PGN79:PGN84 PQJ79:PQJ84 QAF79:QAF84 QKB79:QKB84 QTX79:QTX84 RDT79:RDT84 RNP79:RNP84 RXL79:RXL84 SHH79:SHH84 SRD79:SRD84 TAZ79:TAZ84 TKV79:TKV84 TUR79:TUR84 UEN79:UEN84 UOJ79:UOJ84 UYF79:UYF84 VIB79:VIB84 VRX79:VRX84 WBT79:WBT84 WLP79:WLP84"/>
    <dataValidation allowBlank="1" showErrorMessage="1" prompt="Se expidió la circular N° 21 con la cual se socializan normas referentes a los certificados de calibracion de basculas camioneras de los años 2012 en adelante, dirigida a las empresas de servicio público de transporte terrestre automotor de carga" sqref="WVK983565 WLO983565 WBS983565 VRW983565 VIA983565 UYE983565 UOI983565 UEM983565 TUQ983565 TKU983565 TAY983565 SRC983565 SHG983565 RXK983565 RNO983565 RDS983565 QTW983565 QKA983565 QAE983565 PQI983565 PGM983565 OWQ983565 OMU983565 OCY983565 NTC983565 NJG983565 MZK983565 MPO983565 MFS983565 LVW983565 LMA983565 LCE983565 KSI983565 KIM983565 JYQ983565 JOU983565 JEY983565 IVC983565 ILG983565 IBK983565 HRO983565 HHS983565 GXW983565 GOA983565 GEE983565 FUI983565 FKM983565 FAQ983565 EQU983565 EGY983565 DXC983565 DNG983565 DDK983565 CTO983565 CJS983565 BZW983565 BQA983565 BGE983565 AWI983565 AMM983565 ACQ983565 SU983565 IY983565 Q983565 WVK918029 WLO918029 WBS918029 VRW918029 VIA918029 UYE918029 UOI918029 UEM918029 TUQ918029 TKU918029 TAY918029 SRC918029 SHG918029 RXK918029 RNO918029 RDS918029 QTW918029 QKA918029 QAE918029 PQI918029 PGM918029 OWQ918029 OMU918029 OCY918029 NTC918029 NJG918029 MZK918029 MPO918029 MFS918029 LVW918029 LMA918029 LCE918029 KSI918029 KIM918029 JYQ918029 JOU918029 JEY918029 IVC918029 ILG918029 IBK918029 HRO918029 HHS918029 GXW918029 GOA918029 GEE918029 FUI918029 FKM918029 FAQ918029 EQU918029 EGY918029 DXC918029 DNG918029 DDK918029 CTO918029 CJS918029 BZW918029 BQA918029 BGE918029 AWI918029 AMM918029 ACQ918029 SU918029 IY918029 Q918029 WVK852493 WLO852493 WBS852493 VRW852493 VIA852493 UYE852493 UOI852493 UEM852493 TUQ852493 TKU852493 TAY852493 SRC852493 SHG852493 RXK852493 RNO852493 RDS852493 QTW852493 QKA852493 QAE852493 PQI852493 PGM852493 OWQ852493 OMU852493 OCY852493 NTC852493 NJG852493 MZK852493 MPO852493 MFS852493 LVW852493 LMA852493 LCE852493 KSI852493 KIM852493 JYQ852493 JOU852493 JEY852493 IVC852493 ILG852493 IBK852493 HRO852493 HHS852493 GXW852493 GOA852493 GEE852493 FUI852493 FKM852493 FAQ852493 EQU852493 EGY852493 DXC852493 DNG852493 DDK852493 CTO852493 CJS852493 BZW852493 BQA852493 BGE852493 AWI852493 AMM852493 ACQ852493 SU852493 IY852493 Q852493 WVK786957 WLO786957 WBS786957 VRW786957 VIA786957 UYE786957 UOI786957 UEM786957 TUQ786957 TKU786957 TAY786957 SRC786957 SHG786957 RXK786957 RNO786957 RDS786957 QTW786957 QKA786957 QAE786957 PQI786957 PGM786957 OWQ786957 OMU786957 OCY786957 NTC786957 NJG786957 MZK786957 MPO786957 MFS786957 LVW786957 LMA786957 LCE786957 KSI786957 KIM786957 JYQ786957 JOU786957 JEY786957 IVC786957 ILG786957 IBK786957 HRO786957 HHS786957 GXW786957 GOA786957 GEE786957 FUI786957 FKM786957 FAQ786957 EQU786957 EGY786957 DXC786957 DNG786957 DDK786957 CTO786957 CJS786957 BZW786957 BQA786957 BGE786957 AWI786957 AMM786957 ACQ786957 SU786957 IY786957 Q786957 WVK721421 WLO721421 WBS721421 VRW721421 VIA721421 UYE721421 UOI721421 UEM721421 TUQ721421 TKU721421 TAY721421 SRC721421 SHG721421 RXK721421 RNO721421 RDS721421 QTW721421 QKA721421 QAE721421 PQI721421 PGM721421 OWQ721421 OMU721421 OCY721421 NTC721421 NJG721421 MZK721421 MPO721421 MFS721421 LVW721421 LMA721421 LCE721421 KSI721421 KIM721421 JYQ721421 JOU721421 JEY721421 IVC721421 ILG721421 IBK721421 HRO721421 HHS721421 GXW721421 GOA721421 GEE721421 FUI721421 FKM721421 FAQ721421 EQU721421 EGY721421 DXC721421 DNG721421 DDK721421 CTO721421 CJS721421 BZW721421 BQA721421 BGE721421 AWI721421 AMM721421 ACQ721421 SU721421 IY721421 Q721421 WVK655885 WLO655885 WBS655885 VRW655885 VIA655885 UYE655885 UOI655885 UEM655885 TUQ655885 TKU655885 TAY655885 SRC655885 SHG655885 RXK655885 RNO655885 RDS655885 QTW655885 QKA655885 QAE655885 PQI655885 PGM655885 OWQ655885 OMU655885 OCY655885 NTC655885 NJG655885 MZK655885 MPO655885 MFS655885 LVW655885 LMA655885 LCE655885 KSI655885 KIM655885 JYQ655885 JOU655885 JEY655885 IVC655885 ILG655885 IBK655885 HRO655885 HHS655885 GXW655885 GOA655885 GEE655885 FUI655885 FKM655885 FAQ655885 EQU655885 EGY655885 DXC655885 DNG655885 DDK655885 CTO655885 CJS655885 BZW655885 BQA655885 BGE655885 AWI655885 AMM655885 ACQ655885 SU655885 IY655885 Q655885 WVK590349 WLO590349 WBS590349 VRW590349 VIA590349 UYE590349 UOI590349 UEM590349 TUQ590349 TKU590349 TAY590349 SRC590349 SHG590349 RXK590349 RNO590349 RDS590349 QTW590349 QKA590349 QAE590349 PQI590349 PGM590349 OWQ590349 OMU590349 OCY590349 NTC590349 NJG590349 MZK590349 MPO590349 MFS590349 LVW590349 LMA590349 LCE590349 KSI590349 KIM590349 JYQ590349 JOU590349 JEY590349 IVC590349 ILG590349 IBK590349 HRO590349 HHS590349 GXW590349 GOA590349 GEE590349 FUI590349 FKM590349 FAQ590349 EQU590349 EGY590349 DXC590349 DNG590349 DDK590349 CTO590349 CJS590349 BZW590349 BQA590349 BGE590349 AWI590349 AMM590349 ACQ590349 SU590349 IY590349 Q590349 WVK524813 WLO524813 WBS524813 VRW524813 VIA524813 UYE524813 UOI524813 UEM524813 TUQ524813 TKU524813 TAY524813 SRC524813 SHG524813 RXK524813 RNO524813 RDS524813 QTW524813 QKA524813 QAE524813 PQI524813 PGM524813 OWQ524813 OMU524813 OCY524813 NTC524813 NJG524813 MZK524813 MPO524813 MFS524813 LVW524813 LMA524813 LCE524813 KSI524813 KIM524813 JYQ524813 JOU524813 JEY524813 IVC524813 ILG524813 IBK524813 HRO524813 HHS524813 GXW524813 GOA524813 GEE524813 FUI524813 FKM524813 FAQ524813 EQU524813 EGY524813 DXC524813 DNG524813 DDK524813 CTO524813 CJS524813 BZW524813 BQA524813 BGE524813 AWI524813 AMM524813 ACQ524813 SU524813 IY524813 Q524813 WVK459277 WLO459277 WBS459277 VRW459277 VIA459277 UYE459277 UOI459277 UEM459277 TUQ459277 TKU459277 TAY459277 SRC459277 SHG459277 RXK459277 RNO459277 RDS459277 QTW459277 QKA459277 QAE459277 PQI459277 PGM459277 OWQ459277 OMU459277 OCY459277 NTC459277 NJG459277 MZK459277 MPO459277 MFS459277 LVW459277 LMA459277 LCE459277 KSI459277 KIM459277 JYQ459277 JOU459277 JEY459277 IVC459277 ILG459277 IBK459277 HRO459277 HHS459277 GXW459277 GOA459277 GEE459277 FUI459277 FKM459277 FAQ459277 EQU459277 EGY459277 DXC459277 DNG459277 DDK459277 CTO459277 CJS459277 BZW459277 BQA459277 BGE459277 AWI459277 AMM459277 ACQ459277 SU459277 IY459277 Q459277 WVK393741 WLO393741 WBS393741 VRW393741 VIA393741 UYE393741 UOI393741 UEM393741 TUQ393741 TKU393741 TAY393741 SRC393741 SHG393741 RXK393741 RNO393741 RDS393741 QTW393741 QKA393741 QAE393741 PQI393741 PGM393741 OWQ393741 OMU393741 OCY393741 NTC393741 NJG393741 MZK393741 MPO393741 MFS393741 LVW393741 LMA393741 LCE393741 KSI393741 KIM393741 JYQ393741 JOU393741 JEY393741 IVC393741 ILG393741 IBK393741 HRO393741 HHS393741 GXW393741 GOA393741 GEE393741 FUI393741 FKM393741 FAQ393741 EQU393741 EGY393741 DXC393741 DNG393741 DDK393741 CTO393741 CJS393741 BZW393741 BQA393741 BGE393741 AWI393741 AMM393741 ACQ393741 SU393741 IY393741 Q393741 WVK328205 WLO328205 WBS328205 VRW328205 VIA328205 UYE328205 UOI328205 UEM328205 TUQ328205 TKU328205 TAY328205 SRC328205 SHG328205 RXK328205 RNO328205 RDS328205 QTW328205 QKA328205 QAE328205 PQI328205 PGM328205 OWQ328205 OMU328205 OCY328205 NTC328205 NJG328205 MZK328205 MPO328205 MFS328205 LVW328205 LMA328205 LCE328205 KSI328205 KIM328205 JYQ328205 JOU328205 JEY328205 IVC328205 ILG328205 IBK328205 HRO328205 HHS328205 GXW328205 GOA328205 GEE328205 FUI328205 FKM328205 FAQ328205 EQU328205 EGY328205 DXC328205 DNG328205 DDK328205 CTO328205 CJS328205 BZW328205 BQA328205 BGE328205 AWI328205 AMM328205 ACQ328205 SU328205 IY328205 Q328205 WVK262669 WLO262669 WBS262669 VRW262669 VIA262669 UYE262669 UOI262669 UEM262669 TUQ262669 TKU262669 TAY262669 SRC262669 SHG262669 RXK262669 RNO262669 RDS262669 QTW262669 QKA262669 QAE262669 PQI262669 PGM262669 OWQ262669 OMU262669 OCY262669 NTC262669 NJG262669 MZK262669 MPO262669 MFS262669 LVW262669 LMA262669 LCE262669 KSI262669 KIM262669 JYQ262669 JOU262669 JEY262669 IVC262669 ILG262669 IBK262669 HRO262669 HHS262669 GXW262669 GOA262669 GEE262669 FUI262669 FKM262669 FAQ262669 EQU262669 EGY262669 DXC262669 DNG262669 DDK262669 CTO262669 CJS262669 BZW262669 BQA262669 BGE262669 AWI262669 AMM262669 ACQ262669 SU262669 IY262669 Q262669 WVK197133 WLO197133 WBS197133 VRW197133 VIA197133 UYE197133 UOI197133 UEM197133 TUQ197133 TKU197133 TAY197133 SRC197133 SHG197133 RXK197133 RNO197133 RDS197133 QTW197133 QKA197133 QAE197133 PQI197133 PGM197133 OWQ197133 OMU197133 OCY197133 NTC197133 NJG197133 MZK197133 MPO197133 MFS197133 LVW197133 LMA197133 LCE197133 KSI197133 KIM197133 JYQ197133 JOU197133 JEY197133 IVC197133 ILG197133 IBK197133 HRO197133 HHS197133 GXW197133 GOA197133 GEE197133 FUI197133 FKM197133 FAQ197133 EQU197133 EGY197133 DXC197133 DNG197133 DDK197133 CTO197133 CJS197133 BZW197133 BQA197133 BGE197133 AWI197133 AMM197133 ACQ197133 SU197133 IY197133 Q197133 WVK131597 WLO131597 WBS131597 VRW131597 VIA131597 UYE131597 UOI131597 UEM131597 TUQ131597 TKU131597 TAY131597 SRC131597 SHG131597 RXK131597 RNO131597 RDS131597 QTW131597 QKA131597 QAE131597 PQI131597 PGM131597 OWQ131597 OMU131597 OCY131597 NTC131597 NJG131597 MZK131597 MPO131597 MFS131597 LVW131597 LMA131597 LCE131597 KSI131597 KIM131597 JYQ131597 JOU131597 JEY131597 IVC131597 ILG131597 IBK131597 HRO131597 HHS131597 GXW131597 GOA131597 GEE131597 FUI131597 FKM131597 FAQ131597 EQU131597 EGY131597 DXC131597 DNG131597 DDK131597 CTO131597 CJS131597 BZW131597 BQA131597 BGE131597 AWI131597 AMM131597 ACQ131597 SU131597 IY131597 Q131597 WVK66061 WLO66061 WBS66061 VRW66061 VIA66061 UYE66061 UOI66061 UEM66061 TUQ66061 TKU66061 TAY66061 SRC66061 SHG66061 RXK66061 RNO66061 RDS66061 QTW66061 QKA66061 QAE66061 PQI66061 PGM66061 OWQ66061 OMU66061 OCY66061 NTC66061 NJG66061 MZK66061 MPO66061 MFS66061 LVW66061 LMA66061 LCE66061 KSI66061 KIM66061 JYQ66061 JOU66061 JEY66061 IVC66061 ILG66061 IBK66061 HRO66061 HHS66061 GXW66061 GOA66061 GEE66061 FUI66061 FKM66061 FAQ66061 EQU66061 EGY66061 DXC66061 DNG66061 DDK66061 CTO66061 CJS66061 BZW66061 BQA66061 BGE66061 AWI66061 AMM66061 ACQ66061 SU66061 IY66061 Q66061 WBS157:WBS171 VRW157:VRW171 VIA157:VIA171 UYE157:UYE171 UOI157:UOI171 UEM157:UEM171 TUQ157:TUQ171 TKU157:TKU171 TAY157:TAY171 SRC157:SRC171 SHG157:SHG171 RXK157:RXK171 RNO157:RNO171 RDS157:RDS171 QTW157:QTW171 QKA157:QKA171 QAE157:QAE171 PQI157:PQI171 PGM157:PGM171 OWQ157:OWQ171 OMU157:OMU171 OCY157:OCY171 NTC157:NTC171 NJG157:NJG171 MZK157:MZK171 MPO157:MPO171 MFS157:MFS171 LVW157:LVW171 LMA157:LMA171 LCE157:LCE171 KSI157:KSI171 KIM157:KIM171 JYQ157:JYQ171 JOU157:JOU171 JEY157:JEY171 IVC157:IVC171 ILG157:ILG171 IBK157:IBK171 HRO157:HRO171 HHS157:HHS171 GXW157:GXW171 GOA157:GOA171 GEE157:GEE171 FUI157:FUI171 FKM157:FKM171 FAQ157:FAQ171 EQU157:EQU171 EGY157:EGY171 DXC157:DXC171 DNG157:DNG171 DDK157:DDK171 CTO157:CTO171 CJS157:CJS171 BZW157:BZW171 BQA157:BQA171 BGE157:BGE171 AWI157:AWI171 AMM157:AMM171 ACQ157:ACQ171 SU157:SU171 IY157:IY171 WVK157:WVK171 WLO157:WLO171"/>
    <dataValidation allowBlank="1" showErrorMessage="1" prompt="Se expidió la circular 021 de 2016 sobre publicidad de los certificados de calibración de básculas, la cual  esta dirigida a los supervisados de las tres misionales, en particular para la Delegada de concesiones a los concesionarios carreteros." sqref="WVK983562 WLO983562 WBS983562 VRW983562 VIA983562 UYE983562 UOI983562 UEM983562 TUQ983562 TKU983562 TAY983562 SRC983562 SHG983562 RXK983562 RNO983562 RDS983562 QTW983562 QKA983562 QAE983562 PQI983562 PGM983562 OWQ983562 OMU983562 OCY983562 NTC983562 NJG983562 MZK983562 MPO983562 MFS983562 LVW983562 LMA983562 LCE983562 KSI983562 KIM983562 JYQ983562 JOU983562 JEY983562 IVC983562 ILG983562 IBK983562 HRO983562 HHS983562 GXW983562 GOA983562 GEE983562 FUI983562 FKM983562 FAQ983562 EQU983562 EGY983562 DXC983562 DNG983562 DDK983562 CTO983562 CJS983562 BZW983562 BQA983562 BGE983562 AWI983562 AMM983562 ACQ983562 SU983562 IY983562 Q983562 WVK918026 WLO918026 WBS918026 VRW918026 VIA918026 UYE918026 UOI918026 UEM918026 TUQ918026 TKU918026 TAY918026 SRC918026 SHG918026 RXK918026 RNO918026 RDS918026 QTW918026 QKA918026 QAE918026 PQI918026 PGM918026 OWQ918026 OMU918026 OCY918026 NTC918026 NJG918026 MZK918026 MPO918026 MFS918026 LVW918026 LMA918026 LCE918026 KSI918026 KIM918026 JYQ918026 JOU918026 JEY918026 IVC918026 ILG918026 IBK918026 HRO918026 HHS918026 GXW918026 GOA918026 GEE918026 FUI918026 FKM918026 FAQ918026 EQU918026 EGY918026 DXC918026 DNG918026 DDK918026 CTO918026 CJS918026 BZW918026 BQA918026 BGE918026 AWI918026 AMM918026 ACQ918026 SU918026 IY918026 Q918026 WVK852490 WLO852490 WBS852490 VRW852490 VIA852490 UYE852490 UOI852490 UEM852490 TUQ852490 TKU852490 TAY852490 SRC852490 SHG852490 RXK852490 RNO852490 RDS852490 QTW852490 QKA852490 QAE852490 PQI852490 PGM852490 OWQ852490 OMU852490 OCY852490 NTC852490 NJG852490 MZK852490 MPO852490 MFS852490 LVW852490 LMA852490 LCE852490 KSI852490 KIM852490 JYQ852490 JOU852490 JEY852490 IVC852490 ILG852490 IBK852490 HRO852490 HHS852490 GXW852490 GOA852490 GEE852490 FUI852490 FKM852490 FAQ852490 EQU852490 EGY852490 DXC852490 DNG852490 DDK852490 CTO852490 CJS852490 BZW852490 BQA852490 BGE852490 AWI852490 AMM852490 ACQ852490 SU852490 IY852490 Q852490 WVK786954 WLO786954 WBS786954 VRW786954 VIA786954 UYE786954 UOI786954 UEM786954 TUQ786954 TKU786954 TAY786954 SRC786954 SHG786954 RXK786954 RNO786954 RDS786954 QTW786954 QKA786954 QAE786954 PQI786954 PGM786954 OWQ786954 OMU786954 OCY786954 NTC786954 NJG786954 MZK786954 MPO786954 MFS786954 LVW786954 LMA786954 LCE786954 KSI786954 KIM786954 JYQ786954 JOU786954 JEY786954 IVC786954 ILG786954 IBK786954 HRO786954 HHS786954 GXW786954 GOA786954 GEE786954 FUI786954 FKM786954 FAQ786954 EQU786954 EGY786954 DXC786954 DNG786954 DDK786954 CTO786954 CJS786954 BZW786954 BQA786954 BGE786954 AWI786954 AMM786954 ACQ786954 SU786954 IY786954 Q786954 WVK721418 WLO721418 WBS721418 VRW721418 VIA721418 UYE721418 UOI721418 UEM721418 TUQ721418 TKU721418 TAY721418 SRC721418 SHG721418 RXK721418 RNO721418 RDS721418 QTW721418 QKA721418 QAE721418 PQI721418 PGM721418 OWQ721418 OMU721418 OCY721418 NTC721418 NJG721418 MZK721418 MPO721418 MFS721418 LVW721418 LMA721418 LCE721418 KSI721418 KIM721418 JYQ721418 JOU721418 JEY721418 IVC721418 ILG721418 IBK721418 HRO721418 HHS721418 GXW721418 GOA721418 GEE721418 FUI721418 FKM721418 FAQ721418 EQU721418 EGY721418 DXC721418 DNG721418 DDK721418 CTO721418 CJS721418 BZW721418 BQA721418 BGE721418 AWI721418 AMM721418 ACQ721418 SU721418 IY721418 Q721418 WVK655882 WLO655882 WBS655882 VRW655882 VIA655882 UYE655882 UOI655882 UEM655882 TUQ655882 TKU655882 TAY655882 SRC655882 SHG655882 RXK655882 RNO655882 RDS655882 QTW655882 QKA655882 QAE655882 PQI655882 PGM655882 OWQ655882 OMU655882 OCY655882 NTC655882 NJG655882 MZK655882 MPO655882 MFS655882 LVW655882 LMA655882 LCE655882 KSI655882 KIM655882 JYQ655882 JOU655882 JEY655882 IVC655882 ILG655882 IBK655882 HRO655882 HHS655882 GXW655882 GOA655882 GEE655882 FUI655882 FKM655882 FAQ655882 EQU655882 EGY655882 DXC655882 DNG655882 DDK655882 CTO655882 CJS655882 BZW655882 BQA655882 BGE655882 AWI655882 AMM655882 ACQ655882 SU655882 IY655882 Q655882 WVK590346 WLO590346 WBS590346 VRW590346 VIA590346 UYE590346 UOI590346 UEM590346 TUQ590346 TKU590346 TAY590346 SRC590346 SHG590346 RXK590346 RNO590346 RDS590346 QTW590346 QKA590346 QAE590346 PQI590346 PGM590346 OWQ590346 OMU590346 OCY590346 NTC590346 NJG590346 MZK590346 MPO590346 MFS590346 LVW590346 LMA590346 LCE590346 KSI590346 KIM590346 JYQ590346 JOU590346 JEY590346 IVC590346 ILG590346 IBK590346 HRO590346 HHS590346 GXW590346 GOA590346 GEE590346 FUI590346 FKM590346 FAQ590346 EQU590346 EGY590346 DXC590346 DNG590346 DDK590346 CTO590346 CJS590346 BZW590346 BQA590346 BGE590346 AWI590346 AMM590346 ACQ590346 SU590346 IY590346 Q590346 WVK524810 WLO524810 WBS524810 VRW524810 VIA524810 UYE524810 UOI524810 UEM524810 TUQ524810 TKU524810 TAY524810 SRC524810 SHG524810 RXK524810 RNO524810 RDS524810 QTW524810 QKA524810 QAE524810 PQI524810 PGM524810 OWQ524810 OMU524810 OCY524810 NTC524810 NJG524810 MZK524810 MPO524810 MFS524810 LVW524810 LMA524810 LCE524810 KSI524810 KIM524810 JYQ524810 JOU524810 JEY524810 IVC524810 ILG524810 IBK524810 HRO524810 HHS524810 GXW524810 GOA524810 GEE524810 FUI524810 FKM524810 FAQ524810 EQU524810 EGY524810 DXC524810 DNG524810 DDK524810 CTO524810 CJS524810 BZW524810 BQA524810 BGE524810 AWI524810 AMM524810 ACQ524810 SU524810 IY524810 Q524810 WVK459274 WLO459274 WBS459274 VRW459274 VIA459274 UYE459274 UOI459274 UEM459274 TUQ459274 TKU459274 TAY459274 SRC459274 SHG459274 RXK459274 RNO459274 RDS459274 QTW459274 QKA459274 QAE459274 PQI459274 PGM459274 OWQ459274 OMU459274 OCY459274 NTC459274 NJG459274 MZK459274 MPO459274 MFS459274 LVW459274 LMA459274 LCE459274 KSI459274 KIM459274 JYQ459274 JOU459274 JEY459274 IVC459274 ILG459274 IBK459274 HRO459274 HHS459274 GXW459274 GOA459274 GEE459274 FUI459274 FKM459274 FAQ459274 EQU459274 EGY459274 DXC459274 DNG459274 DDK459274 CTO459274 CJS459274 BZW459274 BQA459274 BGE459274 AWI459274 AMM459274 ACQ459274 SU459274 IY459274 Q459274 WVK393738 WLO393738 WBS393738 VRW393738 VIA393738 UYE393738 UOI393738 UEM393738 TUQ393738 TKU393738 TAY393738 SRC393738 SHG393738 RXK393738 RNO393738 RDS393738 QTW393738 QKA393738 QAE393738 PQI393738 PGM393738 OWQ393738 OMU393738 OCY393738 NTC393738 NJG393738 MZK393738 MPO393738 MFS393738 LVW393738 LMA393738 LCE393738 KSI393738 KIM393738 JYQ393738 JOU393738 JEY393738 IVC393738 ILG393738 IBK393738 HRO393738 HHS393738 GXW393738 GOA393738 GEE393738 FUI393738 FKM393738 FAQ393738 EQU393738 EGY393738 DXC393738 DNG393738 DDK393738 CTO393738 CJS393738 BZW393738 BQA393738 BGE393738 AWI393738 AMM393738 ACQ393738 SU393738 IY393738 Q393738 WVK328202 WLO328202 WBS328202 VRW328202 VIA328202 UYE328202 UOI328202 UEM328202 TUQ328202 TKU328202 TAY328202 SRC328202 SHG328202 RXK328202 RNO328202 RDS328202 QTW328202 QKA328202 QAE328202 PQI328202 PGM328202 OWQ328202 OMU328202 OCY328202 NTC328202 NJG328202 MZK328202 MPO328202 MFS328202 LVW328202 LMA328202 LCE328202 KSI328202 KIM328202 JYQ328202 JOU328202 JEY328202 IVC328202 ILG328202 IBK328202 HRO328202 HHS328202 GXW328202 GOA328202 GEE328202 FUI328202 FKM328202 FAQ328202 EQU328202 EGY328202 DXC328202 DNG328202 DDK328202 CTO328202 CJS328202 BZW328202 BQA328202 BGE328202 AWI328202 AMM328202 ACQ328202 SU328202 IY328202 Q328202 WVK262666 WLO262666 WBS262666 VRW262666 VIA262666 UYE262666 UOI262666 UEM262666 TUQ262666 TKU262666 TAY262666 SRC262666 SHG262666 RXK262666 RNO262666 RDS262666 QTW262666 QKA262666 QAE262666 PQI262666 PGM262666 OWQ262666 OMU262666 OCY262666 NTC262666 NJG262666 MZK262666 MPO262666 MFS262666 LVW262666 LMA262666 LCE262666 KSI262666 KIM262666 JYQ262666 JOU262666 JEY262666 IVC262666 ILG262666 IBK262666 HRO262666 HHS262666 GXW262666 GOA262666 GEE262666 FUI262666 FKM262666 FAQ262666 EQU262666 EGY262666 DXC262666 DNG262666 DDK262666 CTO262666 CJS262666 BZW262666 BQA262666 BGE262666 AWI262666 AMM262666 ACQ262666 SU262666 IY262666 Q262666 WVK197130 WLO197130 WBS197130 VRW197130 VIA197130 UYE197130 UOI197130 UEM197130 TUQ197130 TKU197130 TAY197130 SRC197130 SHG197130 RXK197130 RNO197130 RDS197130 QTW197130 QKA197130 QAE197130 PQI197130 PGM197130 OWQ197130 OMU197130 OCY197130 NTC197130 NJG197130 MZK197130 MPO197130 MFS197130 LVW197130 LMA197130 LCE197130 KSI197130 KIM197130 JYQ197130 JOU197130 JEY197130 IVC197130 ILG197130 IBK197130 HRO197130 HHS197130 GXW197130 GOA197130 GEE197130 FUI197130 FKM197130 FAQ197130 EQU197130 EGY197130 DXC197130 DNG197130 DDK197130 CTO197130 CJS197130 BZW197130 BQA197130 BGE197130 AWI197130 AMM197130 ACQ197130 SU197130 IY197130 Q197130 WVK131594 WLO131594 WBS131594 VRW131594 VIA131594 UYE131594 UOI131594 UEM131594 TUQ131594 TKU131594 TAY131594 SRC131594 SHG131594 RXK131594 RNO131594 RDS131594 QTW131594 QKA131594 QAE131594 PQI131594 PGM131594 OWQ131594 OMU131594 OCY131594 NTC131594 NJG131594 MZK131594 MPO131594 MFS131594 LVW131594 LMA131594 LCE131594 KSI131594 KIM131594 JYQ131594 JOU131594 JEY131594 IVC131594 ILG131594 IBK131594 HRO131594 HHS131594 GXW131594 GOA131594 GEE131594 FUI131594 FKM131594 FAQ131594 EQU131594 EGY131594 DXC131594 DNG131594 DDK131594 CTO131594 CJS131594 BZW131594 BQA131594 BGE131594 AWI131594 AMM131594 ACQ131594 SU131594 IY131594 Q131594 WVK66058 WLO66058 WBS66058 VRW66058 VIA66058 UYE66058 UOI66058 UEM66058 TUQ66058 TKU66058 TAY66058 SRC66058 SHG66058 RXK66058 RNO66058 RDS66058 QTW66058 QKA66058 QAE66058 PQI66058 PGM66058 OWQ66058 OMU66058 OCY66058 NTC66058 NJG66058 MZK66058 MPO66058 MFS66058 LVW66058 LMA66058 LCE66058 KSI66058 KIM66058 JYQ66058 JOU66058 JEY66058 IVC66058 ILG66058 IBK66058 HRO66058 HHS66058 GXW66058 GOA66058 GEE66058 FUI66058 FKM66058 FAQ66058 EQU66058 EGY66058 DXC66058 DNG66058 DDK66058 CTO66058 CJS66058 BZW66058 BQA66058 BGE66058 AWI66058 AMM66058 ACQ66058 SU66058 IY66058 Q66058 Q157:R158 WLO79:WLO84 IY79:IY84 SU79:SU84 ACQ79:ACQ84 AMM79:AMM84 AWI79:AWI84 BGE79:BGE84 BQA79:BQA84 BZW79:BZW84 CJS79:CJS84 CTO79:CTO84 DDK79:DDK84 DNG79:DNG84 DXC79:DXC84 EGY79:EGY84 EQU79:EQU84 FAQ79:FAQ84 FKM79:FKM84 FUI79:FUI84 GEE79:GEE84 GOA79:GOA84 GXW79:GXW84 HHS79:HHS84 HRO79:HRO84 IBK79:IBK84 ILG79:ILG84 IVC79:IVC84 JEY79:JEY84 JOU79:JOU84 JYQ79:JYQ84 KIM79:KIM84 KSI79:KSI84 LCE79:LCE84 LMA79:LMA84 LVW79:LVW84 MFS79:MFS84 MPO79:MPO84 MZK79:MZK84 NJG79:NJG84 NTC79:NTC84 OCY79:OCY84 OMU79:OMU84 OWQ79:OWQ84 PGM79:PGM84 PQI79:PQI84 QAE79:QAE84 QKA79:QKA84 QTW79:QTW84 RDS79:RDS84 RNO79:RNO84 RXK79:RXK84 SHG79:SHG84 SRC79:SRC84 TAY79:TAY84 TKU79:TKU84 TUQ79:TUQ84 UEM79:UEM84 UOI79:UOI84 UYE79:UYE84 VIA79:VIA84 VRW79:VRW84 WBS79:WBS84 WVK79:WVK84 Q175:AB176 X157:AB158 Q184:R185 Q172:AB173 Q160:W161 Q163:R164 Q166:R167 Q178:AB179 Q181:R182 Q187:R188 Q796:R797 Q385:R386 Y181 Q190:R191"/>
    <dataValidation allowBlank="1" showErrorMessage="1" prompt="100 mesas en cada vigencia. Cada Delegada 33 mesas de trabajo" sqref="WUV983595:WUV983603 WKZ983595:WKZ983603 WBD983595:WBD983603 VRH983595:VRH983603 VHL983595:VHL983603 UXP983595:UXP983603 UNT983595:UNT983603 UDX983595:UDX983603 TUB983595:TUB983603 TKF983595:TKF983603 TAJ983595:TAJ983603 SQN983595:SQN983603 SGR983595:SGR983603 RWV983595:RWV983603 RMZ983595:RMZ983603 RDD983595:RDD983603 QTH983595:QTH983603 QJL983595:QJL983603 PZP983595:PZP983603 PPT983595:PPT983603 PFX983595:PFX983603 OWB983595:OWB983603 OMF983595:OMF983603 OCJ983595:OCJ983603 NSN983595:NSN983603 NIR983595:NIR983603 MYV983595:MYV983603 MOZ983595:MOZ983603 MFD983595:MFD983603 LVH983595:LVH983603 LLL983595:LLL983603 LBP983595:LBP983603 KRT983595:KRT983603 KHX983595:KHX983603 JYB983595:JYB983603 JOF983595:JOF983603 JEJ983595:JEJ983603 IUN983595:IUN983603 IKR983595:IKR983603 IAV983595:IAV983603 HQZ983595:HQZ983603 HHD983595:HHD983603 GXH983595:GXH983603 GNL983595:GNL983603 GDP983595:GDP983603 FTT983595:FTT983603 FJX983595:FJX983603 FAB983595:FAB983603 EQF983595:EQF983603 EGJ983595:EGJ983603 DWN983595:DWN983603 DMR983595:DMR983603 DCV983595:DCV983603 CSZ983595:CSZ983603 CJD983595:CJD983603 BZH983595:BZH983603 BPL983595:BPL983603 BFP983595:BFP983603 AVT983595:AVT983603 ALX983595:ALX983603 ACB983595:ACB983603 SF983595:SF983603 IJ983595:IJ983603 H983595:H983603 WUV918059:WUV918067 WKZ918059:WKZ918067 WBD918059:WBD918067 VRH918059:VRH918067 VHL918059:VHL918067 UXP918059:UXP918067 UNT918059:UNT918067 UDX918059:UDX918067 TUB918059:TUB918067 TKF918059:TKF918067 TAJ918059:TAJ918067 SQN918059:SQN918067 SGR918059:SGR918067 RWV918059:RWV918067 RMZ918059:RMZ918067 RDD918059:RDD918067 QTH918059:QTH918067 QJL918059:QJL918067 PZP918059:PZP918067 PPT918059:PPT918067 PFX918059:PFX918067 OWB918059:OWB918067 OMF918059:OMF918067 OCJ918059:OCJ918067 NSN918059:NSN918067 NIR918059:NIR918067 MYV918059:MYV918067 MOZ918059:MOZ918067 MFD918059:MFD918067 LVH918059:LVH918067 LLL918059:LLL918067 LBP918059:LBP918067 KRT918059:KRT918067 KHX918059:KHX918067 JYB918059:JYB918067 JOF918059:JOF918067 JEJ918059:JEJ918067 IUN918059:IUN918067 IKR918059:IKR918067 IAV918059:IAV918067 HQZ918059:HQZ918067 HHD918059:HHD918067 GXH918059:GXH918067 GNL918059:GNL918067 GDP918059:GDP918067 FTT918059:FTT918067 FJX918059:FJX918067 FAB918059:FAB918067 EQF918059:EQF918067 EGJ918059:EGJ918067 DWN918059:DWN918067 DMR918059:DMR918067 DCV918059:DCV918067 CSZ918059:CSZ918067 CJD918059:CJD918067 BZH918059:BZH918067 BPL918059:BPL918067 BFP918059:BFP918067 AVT918059:AVT918067 ALX918059:ALX918067 ACB918059:ACB918067 SF918059:SF918067 IJ918059:IJ918067 H918059:H918067 WUV852523:WUV852531 WKZ852523:WKZ852531 WBD852523:WBD852531 VRH852523:VRH852531 VHL852523:VHL852531 UXP852523:UXP852531 UNT852523:UNT852531 UDX852523:UDX852531 TUB852523:TUB852531 TKF852523:TKF852531 TAJ852523:TAJ852531 SQN852523:SQN852531 SGR852523:SGR852531 RWV852523:RWV852531 RMZ852523:RMZ852531 RDD852523:RDD852531 QTH852523:QTH852531 QJL852523:QJL852531 PZP852523:PZP852531 PPT852523:PPT852531 PFX852523:PFX852531 OWB852523:OWB852531 OMF852523:OMF852531 OCJ852523:OCJ852531 NSN852523:NSN852531 NIR852523:NIR852531 MYV852523:MYV852531 MOZ852523:MOZ852531 MFD852523:MFD852531 LVH852523:LVH852531 LLL852523:LLL852531 LBP852523:LBP852531 KRT852523:KRT852531 KHX852523:KHX852531 JYB852523:JYB852531 JOF852523:JOF852531 JEJ852523:JEJ852531 IUN852523:IUN852531 IKR852523:IKR852531 IAV852523:IAV852531 HQZ852523:HQZ852531 HHD852523:HHD852531 GXH852523:GXH852531 GNL852523:GNL852531 GDP852523:GDP852531 FTT852523:FTT852531 FJX852523:FJX852531 FAB852523:FAB852531 EQF852523:EQF852531 EGJ852523:EGJ852531 DWN852523:DWN852531 DMR852523:DMR852531 DCV852523:DCV852531 CSZ852523:CSZ852531 CJD852523:CJD852531 BZH852523:BZH852531 BPL852523:BPL852531 BFP852523:BFP852531 AVT852523:AVT852531 ALX852523:ALX852531 ACB852523:ACB852531 SF852523:SF852531 IJ852523:IJ852531 H852523:H852531 WUV786987:WUV786995 WKZ786987:WKZ786995 WBD786987:WBD786995 VRH786987:VRH786995 VHL786987:VHL786995 UXP786987:UXP786995 UNT786987:UNT786995 UDX786987:UDX786995 TUB786987:TUB786995 TKF786987:TKF786995 TAJ786987:TAJ786995 SQN786987:SQN786995 SGR786987:SGR786995 RWV786987:RWV786995 RMZ786987:RMZ786995 RDD786987:RDD786995 QTH786987:QTH786995 QJL786987:QJL786995 PZP786987:PZP786995 PPT786987:PPT786995 PFX786987:PFX786995 OWB786987:OWB786995 OMF786987:OMF786995 OCJ786987:OCJ786995 NSN786987:NSN786995 NIR786987:NIR786995 MYV786987:MYV786995 MOZ786987:MOZ786995 MFD786987:MFD786995 LVH786987:LVH786995 LLL786987:LLL786995 LBP786987:LBP786995 KRT786987:KRT786995 KHX786987:KHX786995 JYB786987:JYB786995 JOF786987:JOF786995 JEJ786987:JEJ786995 IUN786987:IUN786995 IKR786987:IKR786995 IAV786987:IAV786995 HQZ786987:HQZ786995 HHD786987:HHD786995 GXH786987:GXH786995 GNL786987:GNL786995 GDP786987:GDP786995 FTT786987:FTT786995 FJX786987:FJX786995 FAB786987:FAB786995 EQF786987:EQF786995 EGJ786987:EGJ786995 DWN786987:DWN786995 DMR786987:DMR786995 DCV786987:DCV786995 CSZ786987:CSZ786995 CJD786987:CJD786995 BZH786987:BZH786995 BPL786987:BPL786995 BFP786987:BFP786995 AVT786987:AVT786995 ALX786987:ALX786995 ACB786987:ACB786995 SF786987:SF786995 IJ786987:IJ786995 H786987:H786995 WUV721451:WUV721459 WKZ721451:WKZ721459 WBD721451:WBD721459 VRH721451:VRH721459 VHL721451:VHL721459 UXP721451:UXP721459 UNT721451:UNT721459 UDX721451:UDX721459 TUB721451:TUB721459 TKF721451:TKF721459 TAJ721451:TAJ721459 SQN721451:SQN721459 SGR721451:SGR721459 RWV721451:RWV721459 RMZ721451:RMZ721459 RDD721451:RDD721459 QTH721451:QTH721459 QJL721451:QJL721459 PZP721451:PZP721459 PPT721451:PPT721459 PFX721451:PFX721459 OWB721451:OWB721459 OMF721451:OMF721459 OCJ721451:OCJ721459 NSN721451:NSN721459 NIR721451:NIR721459 MYV721451:MYV721459 MOZ721451:MOZ721459 MFD721451:MFD721459 LVH721451:LVH721459 LLL721451:LLL721459 LBP721451:LBP721459 KRT721451:KRT721459 KHX721451:KHX721459 JYB721451:JYB721459 JOF721451:JOF721459 JEJ721451:JEJ721459 IUN721451:IUN721459 IKR721451:IKR721459 IAV721451:IAV721459 HQZ721451:HQZ721459 HHD721451:HHD721459 GXH721451:GXH721459 GNL721451:GNL721459 GDP721451:GDP721459 FTT721451:FTT721459 FJX721451:FJX721459 FAB721451:FAB721459 EQF721451:EQF721459 EGJ721451:EGJ721459 DWN721451:DWN721459 DMR721451:DMR721459 DCV721451:DCV721459 CSZ721451:CSZ721459 CJD721451:CJD721459 BZH721451:BZH721459 BPL721451:BPL721459 BFP721451:BFP721459 AVT721451:AVT721459 ALX721451:ALX721459 ACB721451:ACB721459 SF721451:SF721459 IJ721451:IJ721459 H721451:H721459 WUV655915:WUV655923 WKZ655915:WKZ655923 WBD655915:WBD655923 VRH655915:VRH655923 VHL655915:VHL655923 UXP655915:UXP655923 UNT655915:UNT655923 UDX655915:UDX655923 TUB655915:TUB655923 TKF655915:TKF655923 TAJ655915:TAJ655923 SQN655915:SQN655923 SGR655915:SGR655923 RWV655915:RWV655923 RMZ655915:RMZ655923 RDD655915:RDD655923 QTH655915:QTH655923 QJL655915:QJL655923 PZP655915:PZP655923 PPT655915:PPT655923 PFX655915:PFX655923 OWB655915:OWB655923 OMF655915:OMF655923 OCJ655915:OCJ655923 NSN655915:NSN655923 NIR655915:NIR655923 MYV655915:MYV655923 MOZ655915:MOZ655923 MFD655915:MFD655923 LVH655915:LVH655923 LLL655915:LLL655923 LBP655915:LBP655923 KRT655915:KRT655923 KHX655915:KHX655923 JYB655915:JYB655923 JOF655915:JOF655923 JEJ655915:JEJ655923 IUN655915:IUN655923 IKR655915:IKR655923 IAV655915:IAV655923 HQZ655915:HQZ655923 HHD655915:HHD655923 GXH655915:GXH655923 GNL655915:GNL655923 GDP655915:GDP655923 FTT655915:FTT655923 FJX655915:FJX655923 FAB655915:FAB655923 EQF655915:EQF655923 EGJ655915:EGJ655923 DWN655915:DWN655923 DMR655915:DMR655923 DCV655915:DCV655923 CSZ655915:CSZ655923 CJD655915:CJD655923 BZH655915:BZH655923 BPL655915:BPL655923 BFP655915:BFP655923 AVT655915:AVT655923 ALX655915:ALX655923 ACB655915:ACB655923 SF655915:SF655923 IJ655915:IJ655923 H655915:H655923 WUV590379:WUV590387 WKZ590379:WKZ590387 WBD590379:WBD590387 VRH590379:VRH590387 VHL590379:VHL590387 UXP590379:UXP590387 UNT590379:UNT590387 UDX590379:UDX590387 TUB590379:TUB590387 TKF590379:TKF590387 TAJ590379:TAJ590387 SQN590379:SQN590387 SGR590379:SGR590387 RWV590379:RWV590387 RMZ590379:RMZ590387 RDD590379:RDD590387 QTH590379:QTH590387 QJL590379:QJL590387 PZP590379:PZP590387 PPT590379:PPT590387 PFX590379:PFX590387 OWB590379:OWB590387 OMF590379:OMF590387 OCJ590379:OCJ590387 NSN590379:NSN590387 NIR590379:NIR590387 MYV590379:MYV590387 MOZ590379:MOZ590387 MFD590379:MFD590387 LVH590379:LVH590387 LLL590379:LLL590387 LBP590379:LBP590387 KRT590379:KRT590387 KHX590379:KHX590387 JYB590379:JYB590387 JOF590379:JOF590387 JEJ590379:JEJ590387 IUN590379:IUN590387 IKR590379:IKR590387 IAV590379:IAV590387 HQZ590379:HQZ590387 HHD590379:HHD590387 GXH590379:GXH590387 GNL590379:GNL590387 GDP590379:GDP590387 FTT590379:FTT590387 FJX590379:FJX590387 FAB590379:FAB590387 EQF590379:EQF590387 EGJ590379:EGJ590387 DWN590379:DWN590387 DMR590379:DMR590387 DCV590379:DCV590387 CSZ590379:CSZ590387 CJD590379:CJD590387 BZH590379:BZH590387 BPL590379:BPL590387 BFP590379:BFP590387 AVT590379:AVT590387 ALX590379:ALX590387 ACB590379:ACB590387 SF590379:SF590387 IJ590379:IJ590387 H590379:H590387 WUV524843:WUV524851 WKZ524843:WKZ524851 WBD524843:WBD524851 VRH524843:VRH524851 VHL524843:VHL524851 UXP524843:UXP524851 UNT524843:UNT524851 UDX524843:UDX524851 TUB524843:TUB524851 TKF524843:TKF524851 TAJ524843:TAJ524851 SQN524843:SQN524851 SGR524843:SGR524851 RWV524843:RWV524851 RMZ524843:RMZ524851 RDD524843:RDD524851 QTH524843:QTH524851 QJL524843:QJL524851 PZP524843:PZP524851 PPT524843:PPT524851 PFX524843:PFX524851 OWB524843:OWB524851 OMF524843:OMF524851 OCJ524843:OCJ524851 NSN524843:NSN524851 NIR524843:NIR524851 MYV524843:MYV524851 MOZ524843:MOZ524851 MFD524843:MFD524851 LVH524843:LVH524851 LLL524843:LLL524851 LBP524843:LBP524851 KRT524843:KRT524851 KHX524843:KHX524851 JYB524843:JYB524851 JOF524843:JOF524851 JEJ524843:JEJ524851 IUN524843:IUN524851 IKR524843:IKR524851 IAV524843:IAV524851 HQZ524843:HQZ524851 HHD524843:HHD524851 GXH524843:GXH524851 GNL524843:GNL524851 GDP524843:GDP524851 FTT524843:FTT524851 FJX524843:FJX524851 FAB524843:FAB524851 EQF524843:EQF524851 EGJ524843:EGJ524851 DWN524843:DWN524851 DMR524843:DMR524851 DCV524843:DCV524851 CSZ524843:CSZ524851 CJD524843:CJD524851 BZH524843:BZH524851 BPL524843:BPL524851 BFP524843:BFP524851 AVT524843:AVT524851 ALX524843:ALX524851 ACB524843:ACB524851 SF524843:SF524851 IJ524843:IJ524851 H524843:H524851 WUV459307:WUV459315 WKZ459307:WKZ459315 WBD459307:WBD459315 VRH459307:VRH459315 VHL459307:VHL459315 UXP459307:UXP459315 UNT459307:UNT459315 UDX459307:UDX459315 TUB459307:TUB459315 TKF459307:TKF459315 TAJ459307:TAJ459315 SQN459307:SQN459315 SGR459307:SGR459315 RWV459307:RWV459315 RMZ459307:RMZ459315 RDD459307:RDD459315 QTH459307:QTH459315 QJL459307:QJL459315 PZP459307:PZP459315 PPT459307:PPT459315 PFX459307:PFX459315 OWB459307:OWB459315 OMF459307:OMF459315 OCJ459307:OCJ459315 NSN459307:NSN459315 NIR459307:NIR459315 MYV459307:MYV459315 MOZ459307:MOZ459315 MFD459307:MFD459315 LVH459307:LVH459315 LLL459307:LLL459315 LBP459307:LBP459315 KRT459307:KRT459315 KHX459307:KHX459315 JYB459307:JYB459315 JOF459307:JOF459315 JEJ459307:JEJ459315 IUN459307:IUN459315 IKR459307:IKR459315 IAV459307:IAV459315 HQZ459307:HQZ459315 HHD459307:HHD459315 GXH459307:GXH459315 GNL459307:GNL459315 GDP459307:GDP459315 FTT459307:FTT459315 FJX459307:FJX459315 FAB459307:FAB459315 EQF459307:EQF459315 EGJ459307:EGJ459315 DWN459307:DWN459315 DMR459307:DMR459315 DCV459307:DCV459315 CSZ459307:CSZ459315 CJD459307:CJD459315 BZH459307:BZH459315 BPL459307:BPL459315 BFP459307:BFP459315 AVT459307:AVT459315 ALX459307:ALX459315 ACB459307:ACB459315 SF459307:SF459315 IJ459307:IJ459315 H459307:H459315 WUV393771:WUV393779 WKZ393771:WKZ393779 WBD393771:WBD393779 VRH393771:VRH393779 VHL393771:VHL393779 UXP393771:UXP393779 UNT393771:UNT393779 UDX393771:UDX393779 TUB393771:TUB393779 TKF393771:TKF393779 TAJ393771:TAJ393779 SQN393771:SQN393779 SGR393771:SGR393779 RWV393771:RWV393779 RMZ393771:RMZ393779 RDD393771:RDD393779 QTH393771:QTH393779 QJL393771:QJL393779 PZP393771:PZP393779 PPT393771:PPT393779 PFX393771:PFX393779 OWB393771:OWB393779 OMF393771:OMF393779 OCJ393771:OCJ393779 NSN393771:NSN393779 NIR393771:NIR393779 MYV393771:MYV393779 MOZ393771:MOZ393779 MFD393771:MFD393779 LVH393771:LVH393779 LLL393771:LLL393779 LBP393771:LBP393779 KRT393771:KRT393779 KHX393771:KHX393779 JYB393771:JYB393779 JOF393771:JOF393779 JEJ393771:JEJ393779 IUN393771:IUN393779 IKR393771:IKR393779 IAV393771:IAV393779 HQZ393771:HQZ393779 HHD393771:HHD393779 GXH393771:GXH393779 GNL393771:GNL393779 GDP393771:GDP393779 FTT393771:FTT393779 FJX393771:FJX393779 FAB393771:FAB393779 EQF393771:EQF393779 EGJ393771:EGJ393779 DWN393771:DWN393779 DMR393771:DMR393779 DCV393771:DCV393779 CSZ393771:CSZ393779 CJD393771:CJD393779 BZH393771:BZH393779 BPL393771:BPL393779 BFP393771:BFP393779 AVT393771:AVT393779 ALX393771:ALX393779 ACB393771:ACB393779 SF393771:SF393779 IJ393771:IJ393779 H393771:H393779 WUV328235:WUV328243 WKZ328235:WKZ328243 WBD328235:WBD328243 VRH328235:VRH328243 VHL328235:VHL328243 UXP328235:UXP328243 UNT328235:UNT328243 UDX328235:UDX328243 TUB328235:TUB328243 TKF328235:TKF328243 TAJ328235:TAJ328243 SQN328235:SQN328243 SGR328235:SGR328243 RWV328235:RWV328243 RMZ328235:RMZ328243 RDD328235:RDD328243 QTH328235:QTH328243 QJL328235:QJL328243 PZP328235:PZP328243 PPT328235:PPT328243 PFX328235:PFX328243 OWB328235:OWB328243 OMF328235:OMF328243 OCJ328235:OCJ328243 NSN328235:NSN328243 NIR328235:NIR328243 MYV328235:MYV328243 MOZ328235:MOZ328243 MFD328235:MFD328243 LVH328235:LVH328243 LLL328235:LLL328243 LBP328235:LBP328243 KRT328235:KRT328243 KHX328235:KHX328243 JYB328235:JYB328243 JOF328235:JOF328243 JEJ328235:JEJ328243 IUN328235:IUN328243 IKR328235:IKR328243 IAV328235:IAV328243 HQZ328235:HQZ328243 HHD328235:HHD328243 GXH328235:GXH328243 GNL328235:GNL328243 GDP328235:GDP328243 FTT328235:FTT328243 FJX328235:FJX328243 FAB328235:FAB328243 EQF328235:EQF328243 EGJ328235:EGJ328243 DWN328235:DWN328243 DMR328235:DMR328243 DCV328235:DCV328243 CSZ328235:CSZ328243 CJD328235:CJD328243 BZH328235:BZH328243 BPL328235:BPL328243 BFP328235:BFP328243 AVT328235:AVT328243 ALX328235:ALX328243 ACB328235:ACB328243 SF328235:SF328243 IJ328235:IJ328243 H328235:H328243 WUV262699:WUV262707 WKZ262699:WKZ262707 WBD262699:WBD262707 VRH262699:VRH262707 VHL262699:VHL262707 UXP262699:UXP262707 UNT262699:UNT262707 UDX262699:UDX262707 TUB262699:TUB262707 TKF262699:TKF262707 TAJ262699:TAJ262707 SQN262699:SQN262707 SGR262699:SGR262707 RWV262699:RWV262707 RMZ262699:RMZ262707 RDD262699:RDD262707 QTH262699:QTH262707 QJL262699:QJL262707 PZP262699:PZP262707 PPT262699:PPT262707 PFX262699:PFX262707 OWB262699:OWB262707 OMF262699:OMF262707 OCJ262699:OCJ262707 NSN262699:NSN262707 NIR262699:NIR262707 MYV262699:MYV262707 MOZ262699:MOZ262707 MFD262699:MFD262707 LVH262699:LVH262707 LLL262699:LLL262707 LBP262699:LBP262707 KRT262699:KRT262707 KHX262699:KHX262707 JYB262699:JYB262707 JOF262699:JOF262707 JEJ262699:JEJ262707 IUN262699:IUN262707 IKR262699:IKR262707 IAV262699:IAV262707 HQZ262699:HQZ262707 HHD262699:HHD262707 GXH262699:GXH262707 GNL262699:GNL262707 GDP262699:GDP262707 FTT262699:FTT262707 FJX262699:FJX262707 FAB262699:FAB262707 EQF262699:EQF262707 EGJ262699:EGJ262707 DWN262699:DWN262707 DMR262699:DMR262707 DCV262699:DCV262707 CSZ262699:CSZ262707 CJD262699:CJD262707 BZH262699:BZH262707 BPL262699:BPL262707 BFP262699:BFP262707 AVT262699:AVT262707 ALX262699:ALX262707 ACB262699:ACB262707 SF262699:SF262707 IJ262699:IJ262707 H262699:H262707 WUV197163:WUV197171 WKZ197163:WKZ197171 WBD197163:WBD197171 VRH197163:VRH197171 VHL197163:VHL197171 UXP197163:UXP197171 UNT197163:UNT197171 UDX197163:UDX197171 TUB197163:TUB197171 TKF197163:TKF197171 TAJ197163:TAJ197171 SQN197163:SQN197171 SGR197163:SGR197171 RWV197163:RWV197171 RMZ197163:RMZ197171 RDD197163:RDD197171 QTH197163:QTH197171 QJL197163:QJL197171 PZP197163:PZP197171 PPT197163:PPT197171 PFX197163:PFX197171 OWB197163:OWB197171 OMF197163:OMF197171 OCJ197163:OCJ197171 NSN197163:NSN197171 NIR197163:NIR197171 MYV197163:MYV197171 MOZ197163:MOZ197171 MFD197163:MFD197171 LVH197163:LVH197171 LLL197163:LLL197171 LBP197163:LBP197171 KRT197163:KRT197171 KHX197163:KHX197171 JYB197163:JYB197171 JOF197163:JOF197171 JEJ197163:JEJ197171 IUN197163:IUN197171 IKR197163:IKR197171 IAV197163:IAV197171 HQZ197163:HQZ197171 HHD197163:HHD197171 GXH197163:GXH197171 GNL197163:GNL197171 GDP197163:GDP197171 FTT197163:FTT197171 FJX197163:FJX197171 FAB197163:FAB197171 EQF197163:EQF197171 EGJ197163:EGJ197171 DWN197163:DWN197171 DMR197163:DMR197171 DCV197163:DCV197171 CSZ197163:CSZ197171 CJD197163:CJD197171 BZH197163:BZH197171 BPL197163:BPL197171 BFP197163:BFP197171 AVT197163:AVT197171 ALX197163:ALX197171 ACB197163:ACB197171 SF197163:SF197171 IJ197163:IJ197171 H197163:H197171 WUV131627:WUV131635 WKZ131627:WKZ131635 WBD131627:WBD131635 VRH131627:VRH131635 VHL131627:VHL131635 UXP131627:UXP131635 UNT131627:UNT131635 UDX131627:UDX131635 TUB131627:TUB131635 TKF131627:TKF131635 TAJ131627:TAJ131635 SQN131627:SQN131635 SGR131627:SGR131635 RWV131627:RWV131635 RMZ131627:RMZ131635 RDD131627:RDD131635 QTH131627:QTH131635 QJL131627:QJL131635 PZP131627:PZP131635 PPT131627:PPT131635 PFX131627:PFX131635 OWB131627:OWB131635 OMF131627:OMF131635 OCJ131627:OCJ131635 NSN131627:NSN131635 NIR131627:NIR131635 MYV131627:MYV131635 MOZ131627:MOZ131635 MFD131627:MFD131635 LVH131627:LVH131635 LLL131627:LLL131635 LBP131627:LBP131635 KRT131627:KRT131635 KHX131627:KHX131635 JYB131627:JYB131635 JOF131627:JOF131635 JEJ131627:JEJ131635 IUN131627:IUN131635 IKR131627:IKR131635 IAV131627:IAV131635 HQZ131627:HQZ131635 HHD131627:HHD131635 GXH131627:GXH131635 GNL131627:GNL131635 GDP131627:GDP131635 FTT131627:FTT131635 FJX131627:FJX131635 FAB131627:FAB131635 EQF131627:EQF131635 EGJ131627:EGJ131635 DWN131627:DWN131635 DMR131627:DMR131635 DCV131627:DCV131635 CSZ131627:CSZ131635 CJD131627:CJD131635 BZH131627:BZH131635 BPL131627:BPL131635 BFP131627:BFP131635 AVT131627:AVT131635 ALX131627:ALX131635 ACB131627:ACB131635 SF131627:SF131635 IJ131627:IJ131635 H131627:H131635 WUV66091:WUV66099 WKZ66091:WKZ66099 WBD66091:WBD66099 VRH66091:VRH66099 VHL66091:VHL66099 UXP66091:UXP66099 UNT66091:UNT66099 UDX66091:UDX66099 TUB66091:TUB66099 TKF66091:TKF66099 TAJ66091:TAJ66099 SQN66091:SQN66099 SGR66091:SGR66099 RWV66091:RWV66099 RMZ66091:RMZ66099 RDD66091:RDD66099 QTH66091:QTH66099 QJL66091:QJL66099 PZP66091:PZP66099 PPT66091:PPT66099 PFX66091:PFX66099 OWB66091:OWB66099 OMF66091:OMF66099 OCJ66091:OCJ66099 NSN66091:NSN66099 NIR66091:NIR66099 MYV66091:MYV66099 MOZ66091:MOZ66099 MFD66091:MFD66099 LVH66091:LVH66099 LLL66091:LLL66099 LBP66091:LBP66099 KRT66091:KRT66099 KHX66091:KHX66099 JYB66091:JYB66099 JOF66091:JOF66099 JEJ66091:JEJ66099 IUN66091:IUN66099 IKR66091:IKR66099 IAV66091:IAV66099 HQZ66091:HQZ66099 HHD66091:HHD66099 GXH66091:GXH66099 GNL66091:GNL66099 GDP66091:GDP66099 FTT66091:FTT66099 FJX66091:FJX66099 FAB66091:FAB66099 EQF66091:EQF66099 EGJ66091:EGJ66099 DWN66091:DWN66099 DMR66091:DMR66099 DCV66091:DCV66099 CSZ66091:CSZ66099 CJD66091:CJD66099 BZH66091:BZH66099 BPL66091:BPL66099 BFP66091:BFP66099 AVT66091:AVT66099 ALX66091:ALX66099 ACB66091:ACB66099 SF66091:SF66099 IJ66091:IJ66099 H66091:H66099"/>
    <dataValidation allowBlank="1" showErrorMessage="1" prompt="Se actualiza con base en Fichas de indicadores realizadas durante gestión de Nancy Rivera" sqref="WLE983641:WLH983641 WBI983641:WBL983641 VRM983641:VRP983641 VHQ983641:VHT983641 UXU983641:UXX983641 UNY983641:UOB983641 UEC983641:UEF983641 TUG983641:TUJ983641 TKK983641:TKN983641 TAO983641:TAR983641 SQS983641:SQV983641 SGW983641:SGZ983641 RXA983641:RXD983641 RNE983641:RNH983641 RDI983641:RDL983641 QTM983641:QTP983641 QJQ983641:QJT983641 PZU983641:PZX983641 PPY983641:PQB983641 PGC983641:PGF983641 OWG983641:OWJ983641 OMK983641:OMN983641 OCO983641:OCR983641 NSS983641:NSV983641 NIW983641:NIZ983641 MZA983641:MZD983641 MPE983641:MPH983641 MFI983641:MFL983641 LVM983641:LVP983641 LLQ983641:LLT983641 LBU983641:LBX983641 KRY983641:KSB983641 KIC983641:KIF983641 JYG983641:JYJ983641 JOK983641:JON983641 JEO983641:JER983641 IUS983641:IUV983641 IKW983641:IKZ983641 IBA983641:IBD983641 HRE983641:HRH983641 HHI983641:HHL983641 GXM983641:GXP983641 GNQ983641:GNT983641 GDU983641:GDX983641 FTY983641:FUB983641 FKC983641:FKF983641 FAG983641:FAJ983641 EQK983641:EQN983641 EGO983641:EGR983641 DWS983641:DWV983641 DMW983641:DMZ983641 DDA983641:DDD983641 CTE983641:CTH983641 CJI983641:CJL983641 BZM983641:BZP983641 BPQ983641:BPT983641 BFU983641:BFX983641 AVY983641:AWB983641 AMC983641:AMF983641 ACG983641:ACJ983641 SK983641:SN983641 IO983641:IR983641 WVA918105:WVD918105 WLE918105:WLH918105 WBI918105:WBL918105 VRM918105:VRP918105 VHQ918105:VHT918105 UXU918105:UXX918105 UNY918105:UOB918105 UEC918105:UEF918105 TUG918105:TUJ918105 TKK918105:TKN918105 TAO918105:TAR918105 SQS918105:SQV918105 SGW918105:SGZ918105 RXA918105:RXD918105 RNE918105:RNH918105 RDI918105:RDL918105 QTM918105:QTP918105 QJQ918105:QJT918105 PZU918105:PZX918105 PPY918105:PQB918105 PGC918105:PGF918105 OWG918105:OWJ918105 OMK918105:OMN918105 OCO918105:OCR918105 NSS918105:NSV918105 NIW918105:NIZ918105 MZA918105:MZD918105 MPE918105:MPH918105 MFI918105:MFL918105 LVM918105:LVP918105 LLQ918105:LLT918105 LBU918105:LBX918105 KRY918105:KSB918105 KIC918105:KIF918105 JYG918105:JYJ918105 JOK918105:JON918105 JEO918105:JER918105 IUS918105:IUV918105 IKW918105:IKZ918105 IBA918105:IBD918105 HRE918105:HRH918105 HHI918105:HHL918105 GXM918105:GXP918105 GNQ918105:GNT918105 GDU918105:GDX918105 FTY918105:FUB918105 FKC918105:FKF918105 FAG918105:FAJ918105 EQK918105:EQN918105 EGO918105:EGR918105 DWS918105:DWV918105 DMW918105:DMZ918105 DDA918105:DDD918105 CTE918105:CTH918105 CJI918105:CJL918105 BZM918105:BZP918105 BPQ918105:BPT918105 BFU918105:BFX918105 AVY918105:AWB918105 AMC918105:AMF918105 ACG918105:ACJ918105 SK918105:SN918105 IO918105:IR918105 WVA852569:WVD852569 WLE852569:WLH852569 WBI852569:WBL852569 VRM852569:VRP852569 VHQ852569:VHT852569 UXU852569:UXX852569 UNY852569:UOB852569 UEC852569:UEF852569 TUG852569:TUJ852569 TKK852569:TKN852569 TAO852569:TAR852569 SQS852569:SQV852569 SGW852569:SGZ852569 RXA852569:RXD852569 RNE852569:RNH852569 RDI852569:RDL852569 QTM852569:QTP852569 QJQ852569:QJT852569 PZU852569:PZX852569 PPY852569:PQB852569 PGC852569:PGF852569 OWG852569:OWJ852569 OMK852569:OMN852569 OCO852569:OCR852569 NSS852569:NSV852569 NIW852569:NIZ852569 MZA852569:MZD852569 MPE852569:MPH852569 MFI852569:MFL852569 LVM852569:LVP852569 LLQ852569:LLT852569 LBU852569:LBX852569 KRY852569:KSB852569 KIC852569:KIF852569 JYG852569:JYJ852569 JOK852569:JON852569 JEO852569:JER852569 IUS852569:IUV852569 IKW852569:IKZ852569 IBA852569:IBD852569 HRE852569:HRH852569 HHI852569:HHL852569 GXM852569:GXP852569 GNQ852569:GNT852569 GDU852569:GDX852569 FTY852569:FUB852569 FKC852569:FKF852569 FAG852569:FAJ852569 EQK852569:EQN852569 EGO852569:EGR852569 DWS852569:DWV852569 DMW852569:DMZ852569 DDA852569:DDD852569 CTE852569:CTH852569 CJI852569:CJL852569 BZM852569:BZP852569 BPQ852569:BPT852569 BFU852569:BFX852569 AVY852569:AWB852569 AMC852569:AMF852569 ACG852569:ACJ852569 SK852569:SN852569 IO852569:IR852569 WVA787033:WVD787033 WLE787033:WLH787033 WBI787033:WBL787033 VRM787033:VRP787033 VHQ787033:VHT787033 UXU787033:UXX787033 UNY787033:UOB787033 UEC787033:UEF787033 TUG787033:TUJ787033 TKK787033:TKN787033 TAO787033:TAR787033 SQS787033:SQV787033 SGW787033:SGZ787033 RXA787033:RXD787033 RNE787033:RNH787033 RDI787033:RDL787033 QTM787033:QTP787033 QJQ787033:QJT787033 PZU787033:PZX787033 PPY787033:PQB787033 PGC787033:PGF787033 OWG787033:OWJ787033 OMK787033:OMN787033 OCO787033:OCR787033 NSS787033:NSV787033 NIW787033:NIZ787033 MZA787033:MZD787033 MPE787033:MPH787033 MFI787033:MFL787033 LVM787033:LVP787033 LLQ787033:LLT787033 LBU787033:LBX787033 KRY787033:KSB787033 KIC787033:KIF787033 JYG787033:JYJ787033 JOK787033:JON787033 JEO787033:JER787033 IUS787033:IUV787033 IKW787033:IKZ787033 IBA787033:IBD787033 HRE787033:HRH787033 HHI787033:HHL787033 GXM787033:GXP787033 GNQ787033:GNT787033 GDU787033:GDX787033 FTY787033:FUB787033 FKC787033:FKF787033 FAG787033:FAJ787033 EQK787033:EQN787033 EGO787033:EGR787033 DWS787033:DWV787033 DMW787033:DMZ787033 DDA787033:DDD787033 CTE787033:CTH787033 CJI787033:CJL787033 BZM787033:BZP787033 BPQ787033:BPT787033 BFU787033:BFX787033 AVY787033:AWB787033 AMC787033:AMF787033 ACG787033:ACJ787033 SK787033:SN787033 IO787033:IR787033 WVA721497:WVD721497 WLE721497:WLH721497 WBI721497:WBL721497 VRM721497:VRP721497 VHQ721497:VHT721497 UXU721497:UXX721497 UNY721497:UOB721497 UEC721497:UEF721497 TUG721497:TUJ721497 TKK721497:TKN721497 TAO721497:TAR721497 SQS721497:SQV721497 SGW721497:SGZ721497 RXA721497:RXD721497 RNE721497:RNH721497 RDI721497:RDL721497 QTM721497:QTP721497 QJQ721497:QJT721497 PZU721497:PZX721497 PPY721497:PQB721497 PGC721497:PGF721497 OWG721497:OWJ721497 OMK721497:OMN721497 OCO721497:OCR721497 NSS721497:NSV721497 NIW721497:NIZ721497 MZA721497:MZD721497 MPE721497:MPH721497 MFI721497:MFL721497 LVM721497:LVP721497 LLQ721497:LLT721497 LBU721497:LBX721497 KRY721497:KSB721497 KIC721497:KIF721497 JYG721497:JYJ721497 JOK721497:JON721497 JEO721497:JER721497 IUS721497:IUV721497 IKW721497:IKZ721497 IBA721497:IBD721497 HRE721497:HRH721497 HHI721497:HHL721497 GXM721497:GXP721497 GNQ721497:GNT721497 GDU721497:GDX721497 FTY721497:FUB721497 FKC721497:FKF721497 FAG721497:FAJ721497 EQK721497:EQN721497 EGO721497:EGR721497 DWS721497:DWV721497 DMW721497:DMZ721497 DDA721497:DDD721497 CTE721497:CTH721497 CJI721497:CJL721497 BZM721497:BZP721497 BPQ721497:BPT721497 BFU721497:BFX721497 AVY721497:AWB721497 AMC721497:AMF721497 ACG721497:ACJ721497 SK721497:SN721497 IO721497:IR721497 WVA655961:WVD655961 WLE655961:WLH655961 WBI655961:WBL655961 VRM655961:VRP655961 VHQ655961:VHT655961 UXU655961:UXX655961 UNY655961:UOB655961 UEC655961:UEF655961 TUG655961:TUJ655961 TKK655961:TKN655961 TAO655961:TAR655961 SQS655961:SQV655961 SGW655961:SGZ655961 RXA655961:RXD655961 RNE655961:RNH655961 RDI655961:RDL655961 QTM655961:QTP655961 QJQ655961:QJT655961 PZU655961:PZX655961 PPY655961:PQB655961 PGC655961:PGF655961 OWG655961:OWJ655961 OMK655961:OMN655961 OCO655961:OCR655961 NSS655961:NSV655961 NIW655961:NIZ655961 MZA655961:MZD655961 MPE655961:MPH655961 MFI655961:MFL655961 LVM655961:LVP655961 LLQ655961:LLT655961 LBU655961:LBX655961 KRY655961:KSB655961 KIC655961:KIF655961 JYG655961:JYJ655961 JOK655961:JON655961 JEO655961:JER655961 IUS655961:IUV655961 IKW655961:IKZ655961 IBA655961:IBD655961 HRE655961:HRH655961 HHI655961:HHL655961 GXM655961:GXP655961 GNQ655961:GNT655961 GDU655961:GDX655961 FTY655961:FUB655961 FKC655961:FKF655961 FAG655961:FAJ655961 EQK655961:EQN655961 EGO655961:EGR655961 DWS655961:DWV655961 DMW655961:DMZ655961 DDA655961:DDD655961 CTE655961:CTH655961 CJI655961:CJL655961 BZM655961:BZP655961 BPQ655961:BPT655961 BFU655961:BFX655961 AVY655961:AWB655961 AMC655961:AMF655961 ACG655961:ACJ655961 SK655961:SN655961 IO655961:IR655961 WVA590425:WVD590425 WLE590425:WLH590425 WBI590425:WBL590425 VRM590425:VRP590425 VHQ590425:VHT590425 UXU590425:UXX590425 UNY590425:UOB590425 UEC590425:UEF590425 TUG590425:TUJ590425 TKK590425:TKN590425 TAO590425:TAR590425 SQS590425:SQV590425 SGW590425:SGZ590425 RXA590425:RXD590425 RNE590425:RNH590425 RDI590425:RDL590425 QTM590425:QTP590425 QJQ590425:QJT590425 PZU590425:PZX590425 PPY590425:PQB590425 PGC590425:PGF590425 OWG590425:OWJ590425 OMK590425:OMN590425 OCO590425:OCR590425 NSS590425:NSV590425 NIW590425:NIZ590425 MZA590425:MZD590425 MPE590425:MPH590425 MFI590425:MFL590425 LVM590425:LVP590425 LLQ590425:LLT590425 LBU590425:LBX590425 KRY590425:KSB590425 KIC590425:KIF590425 JYG590425:JYJ590425 JOK590425:JON590425 JEO590425:JER590425 IUS590425:IUV590425 IKW590425:IKZ590425 IBA590425:IBD590425 HRE590425:HRH590425 HHI590425:HHL590425 GXM590425:GXP590425 GNQ590425:GNT590425 GDU590425:GDX590425 FTY590425:FUB590425 FKC590425:FKF590425 FAG590425:FAJ590425 EQK590425:EQN590425 EGO590425:EGR590425 DWS590425:DWV590425 DMW590425:DMZ590425 DDA590425:DDD590425 CTE590425:CTH590425 CJI590425:CJL590425 BZM590425:BZP590425 BPQ590425:BPT590425 BFU590425:BFX590425 AVY590425:AWB590425 AMC590425:AMF590425 ACG590425:ACJ590425 SK590425:SN590425 IO590425:IR590425 WVA524889:WVD524889 WLE524889:WLH524889 WBI524889:WBL524889 VRM524889:VRP524889 VHQ524889:VHT524889 UXU524889:UXX524889 UNY524889:UOB524889 UEC524889:UEF524889 TUG524889:TUJ524889 TKK524889:TKN524889 TAO524889:TAR524889 SQS524889:SQV524889 SGW524889:SGZ524889 RXA524889:RXD524889 RNE524889:RNH524889 RDI524889:RDL524889 QTM524889:QTP524889 QJQ524889:QJT524889 PZU524889:PZX524889 PPY524889:PQB524889 PGC524889:PGF524889 OWG524889:OWJ524889 OMK524889:OMN524889 OCO524889:OCR524889 NSS524889:NSV524889 NIW524889:NIZ524889 MZA524889:MZD524889 MPE524889:MPH524889 MFI524889:MFL524889 LVM524889:LVP524889 LLQ524889:LLT524889 LBU524889:LBX524889 KRY524889:KSB524889 KIC524889:KIF524889 JYG524889:JYJ524889 JOK524889:JON524889 JEO524889:JER524889 IUS524889:IUV524889 IKW524889:IKZ524889 IBA524889:IBD524889 HRE524889:HRH524889 HHI524889:HHL524889 GXM524889:GXP524889 GNQ524889:GNT524889 GDU524889:GDX524889 FTY524889:FUB524889 FKC524889:FKF524889 FAG524889:FAJ524889 EQK524889:EQN524889 EGO524889:EGR524889 DWS524889:DWV524889 DMW524889:DMZ524889 DDA524889:DDD524889 CTE524889:CTH524889 CJI524889:CJL524889 BZM524889:BZP524889 BPQ524889:BPT524889 BFU524889:BFX524889 AVY524889:AWB524889 AMC524889:AMF524889 ACG524889:ACJ524889 SK524889:SN524889 IO524889:IR524889 WVA459353:WVD459353 WLE459353:WLH459353 WBI459353:WBL459353 VRM459353:VRP459353 VHQ459353:VHT459353 UXU459353:UXX459353 UNY459353:UOB459353 UEC459353:UEF459353 TUG459353:TUJ459353 TKK459353:TKN459353 TAO459353:TAR459353 SQS459353:SQV459353 SGW459353:SGZ459353 RXA459353:RXD459353 RNE459353:RNH459353 RDI459353:RDL459353 QTM459353:QTP459353 QJQ459353:QJT459353 PZU459353:PZX459353 PPY459353:PQB459353 PGC459353:PGF459353 OWG459353:OWJ459353 OMK459353:OMN459353 OCO459353:OCR459353 NSS459353:NSV459353 NIW459353:NIZ459353 MZA459353:MZD459353 MPE459353:MPH459353 MFI459353:MFL459353 LVM459353:LVP459353 LLQ459353:LLT459353 LBU459353:LBX459353 KRY459353:KSB459353 KIC459353:KIF459353 JYG459353:JYJ459353 JOK459353:JON459353 JEO459353:JER459353 IUS459353:IUV459353 IKW459353:IKZ459353 IBA459353:IBD459353 HRE459353:HRH459353 HHI459353:HHL459353 GXM459353:GXP459353 GNQ459353:GNT459353 GDU459353:GDX459353 FTY459353:FUB459353 FKC459353:FKF459353 FAG459353:FAJ459353 EQK459353:EQN459353 EGO459353:EGR459353 DWS459353:DWV459353 DMW459353:DMZ459353 DDA459353:DDD459353 CTE459353:CTH459353 CJI459353:CJL459353 BZM459353:BZP459353 BPQ459353:BPT459353 BFU459353:BFX459353 AVY459353:AWB459353 AMC459353:AMF459353 ACG459353:ACJ459353 SK459353:SN459353 IO459353:IR459353 WVA393817:WVD393817 WLE393817:WLH393817 WBI393817:WBL393817 VRM393817:VRP393817 VHQ393817:VHT393817 UXU393817:UXX393817 UNY393817:UOB393817 UEC393817:UEF393817 TUG393817:TUJ393817 TKK393817:TKN393817 TAO393817:TAR393817 SQS393817:SQV393817 SGW393817:SGZ393817 RXA393817:RXD393817 RNE393817:RNH393817 RDI393817:RDL393817 QTM393817:QTP393817 QJQ393817:QJT393817 PZU393817:PZX393817 PPY393817:PQB393817 PGC393817:PGF393817 OWG393817:OWJ393817 OMK393817:OMN393817 OCO393817:OCR393817 NSS393817:NSV393817 NIW393817:NIZ393817 MZA393817:MZD393817 MPE393817:MPH393817 MFI393817:MFL393817 LVM393817:LVP393817 LLQ393817:LLT393817 LBU393817:LBX393817 KRY393817:KSB393817 KIC393817:KIF393817 JYG393817:JYJ393817 JOK393817:JON393817 JEO393817:JER393817 IUS393817:IUV393817 IKW393817:IKZ393817 IBA393817:IBD393817 HRE393817:HRH393817 HHI393817:HHL393817 GXM393817:GXP393817 GNQ393817:GNT393817 GDU393817:GDX393817 FTY393817:FUB393817 FKC393817:FKF393817 FAG393817:FAJ393817 EQK393817:EQN393817 EGO393817:EGR393817 DWS393817:DWV393817 DMW393817:DMZ393817 DDA393817:DDD393817 CTE393817:CTH393817 CJI393817:CJL393817 BZM393817:BZP393817 BPQ393817:BPT393817 BFU393817:BFX393817 AVY393817:AWB393817 AMC393817:AMF393817 ACG393817:ACJ393817 SK393817:SN393817 IO393817:IR393817 WVA328281:WVD328281 WLE328281:WLH328281 WBI328281:WBL328281 VRM328281:VRP328281 VHQ328281:VHT328281 UXU328281:UXX328281 UNY328281:UOB328281 UEC328281:UEF328281 TUG328281:TUJ328281 TKK328281:TKN328281 TAO328281:TAR328281 SQS328281:SQV328281 SGW328281:SGZ328281 RXA328281:RXD328281 RNE328281:RNH328281 RDI328281:RDL328281 QTM328281:QTP328281 QJQ328281:QJT328281 PZU328281:PZX328281 PPY328281:PQB328281 PGC328281:PGF328281 OWG328281:OWJ328281 OMK328281:OMN328281 OCO328281:OCR328281 NSS328281:NSV328281 NIW328281:NIZ328281 MZA328281:MZD328281 MPE328281:MPH328281 MFI328281:MFL328281 LVM328281:LVP328281 LLQ328281:LLT328281 LBU328281:LBX328281 KRY328281:KSB328281 KIC328281:KIF328281 JYG328281:JYJ328281 JOK328281:JON328281 JEO328281:JER328281 IUS328281:IUV328281 IKW328281:IKZ328281 IBA328281:IBD328281 HRE328281:HRH328281 HHI328281:HHL328281 GXM328281:GXP328281 GNQ328281:GNT328281 GDU328281:GDX328281 FTY328281:FUB328281 FKC328281:FKF328281 FAG328281:FAJ328281 EQK328281:EQN328281 EGO328281:EGR328281 DWS328281:DWV328281 DMW328281:DMZ328281 DDA328281:DDD328281 CTE328281:CTH328281 CJI328281:CJL328281 BZM328281:BZP328281 BPQ328281:BPT328281 BFU328281:BFX328281 AVY328281:AWB328281 AMC328281:AMF328281 ACG328281:ACJ328281 SK328281:SN328281 IO328281:IR328281 WVA262745:WVD262745 WLE262745:WLH262745 WBI262745:WBL262745 VRM262745:VRP262745 VHQ262745:VHT262745 UXU262745:UXX262745 UNY262745:UOB262745 UEC262745:UEF262745 TUG262745:TUJ262745 TKK262745:TKN262745 TAO262745:TAR262745 SQS262745:SQV262745 SGW262745:SGZ262745 RXA262745:RXD262745 RNE262745:RNH262745 RDI262745:RDL262745 QTM262745:QTP262745 QJQ262745:QJT262745 PZU262745:PZX262745 PPY262745:PQB262745 PGC262745:PGF262745 OWG262745:OWJ262745 OMK262745:OMN262745 OCO262745:OCR262745 NSS262745:NSV262745 NIW262745:NIZ262745 MZA262745:MZD262745 MPE262745:MPH262745 MFI262745:MFL262745 LVM262745:LVP262745 LLQ262745:LLT262745 LBU262745:LBX262745 KRY262745:KSB262745 KIC262745:KIF262745 JYG262745:JYJ262745 JOK262745:JON262745 JEO262745:JER262745 IUS262745:IUV262745 IKW262745:IKZ262745 IBA262745:IBD262745 HRE262745:HRH262745 HHI262745:HHL262745 GXM262745:GXP262745 GNQ262745:GNT262745 GDU262745:GDX262745 FTY262745:FUB262745 FKC262745:FKF262745 FAG262745:FAJ262745 EQK262745:EQN262745 EGO262745:EGR262745 DWS262745:DWV262745 DMW262745:DMZ262745 DDA262745:DDD262745 CTE262745:CTH262745 CJI262745:CJL262745 BZM262745:BZP262745 BPQ262745:BPT262745 BFU262745:BFX262745 AVY262745:AWB262745 AMC262745:AMF262745 ACG262745:ACJ262745 SK262745:SN262745 IO262745:IR262745 WVA197209:WVD197209 WLE197209:WLH197209 WBI197209:WBL197209 VRM197209:VRP197209 VHQ197209:VHT197209 UXU197209:UXX197209 UNY197209:UOB197209 UEC197209:UEF197209 TUG197209:TUJ197209 TKK197209:TKN197209 TAO197209:TAR197209 SQS197209:SQV197209 SGW197209:SGZ197209 RXA197209:RXD197209 RNE197209:RNH197209 RDI197209:RDL197209 QTM197209:QTP197209 QJQ197209:QJT197209 PZU197209:PZX197209 PPY197209:PQB197209 PGC197209:PGF197209 OWG197209:OWJ197209 OMK197209:OMN197209 OCO197209:OCR197209 NSS197209:NSV197209 NIW197209:NIZ197209 MZA197209:MZD197209 MPE197209:MPH197209 MFI197209:MFL197209 LVM197209:LVP197209 LLQ197209:LLT197209 LBU197209:LBX197209 KRY197209:KSB197209 KIC197209:KIF197209 JYG197209:JYJ197209 JOK197209:JON197209 JEO197209:JER197209 IUS197209:IUV197209 IKW197209:IKZ197209 IBA197209:IBD197209 HRE197209:HRH197209 HHI197209:HHL197209 GXM197209:GXP197209 GNQ197209:GNT197209 GDU197209:GDX197209 FTY197209:FUB197209 FKC197209:FKF197209 FAG197209:FAJ197209 EQK197209:EQN197209 EGO197209:EGR197209 DWS197209:DWV197209 DMW197209:DMZ197209 DDA197209:DDD197209 CTE197209:CTH197209 CJI197209:CJL197209 BZM197209:BZP197209 BPQ197209:BPT197209 BFU197209:BFX197209 AVY197209:AWB197209 AMC197209:AMF197209 ACG197209:ACJ197209 SK197209:SN197209 IO197209:IR197209 WVA131673:WVD131673 WLE131673:WLH131673 WBI131673:WBL131673 VRM131673:VRP131673 VHQ131673:VHT131673 UXU131673:UXX131673 UNY131673:UOB131673 UEC131673:UEF131673 TUG131673:TUJ131673 TKK131673:TKN131673 TAO131673:TAR131673 SQS131673:SQV131673 SGW131673:SGZ131673 RXA131673:RXD131673 RNE131673:RNH131673 RDI131673:RDL131673 QTM131673:QTP131673 QJQ131673:QJT131673 PZU131673:PZX131673 PPY131673:PQB131673 PGC131673:PGF131673 OWG131673:OWJ131673 OMK131673:OMN131673 OCO131673:OCR131673 NSS131673:NSV131673 NIW131673:NIZ131673 MZA131673:MZD131673 MPE131673:MPH131673 MFI131673:MFL131673 LVM131673:LVP131673 LLQ131673:LLT131673 LBU131673:LBX131673 KRY131673:KSB131673 KIC131673:KIF131673 JYG131673:JYJ131673 JOK131673:JON131673 JEO131673:JER131673 IUS131673:IUV131673 IKW131673:IKZ131673 IBA131673:IBD131673 HRE131673:HRH131673 HHI131673:HHL131673 GXM131673:GXP131673 GNQ131673:GNT131673 GDU131673:GDX131673 FTY131673:FUB131673 FKC131673:FKF131673 FAG131673:FAJ131673 EQK131673:EQN131673 EGO131673:EGR131673 DWS131673:DWV131673 DMW131673:DMZ131673 DDA131673:DDD131673 CTE131673:CTH131673 CJI131673:CJL131673 BZM131673:BZP131673 BPQ131673:BPT131673 BFU131673:BFX131673 AVY131673:AWB131673 AMC131673:AMF131673 ACG131673:ACJ131673 SK131673:SN131673 IO131673:IR131673 WVA66137:WVD66137 WLE66137:WLH66137 WBI66137:WBL66137 VRM66137:VRP66137 VHQ66137:VHT66137 UXU66137:UXX66137 UNY66137:UOB66137 UEC66137:UEF66137 TUG66137:TUJ66137 TKK66137:TKN66137 TAO66137:TAR66137 SQS66137:SQV66137 SGW66137:SGZ66137 RXA66137:RXD66137 RNE66137:RNH66137 RDI66137:RDL66137 QTM66137:QTP66137 QJQ66137:QJT66137 PZU66137:PZX66137 PPY66137:PQB66137 PGC66137:PGF66137 OWG66137:OWJ66137 OMK66137:OMN66137 OCO66137:OCR66137 NSS66137:NSV66137 NIW66137:NIZ66137 MZA66137:MZD66137 MPE66137:MPH66137 MFI66137:MFL66137 LVM66137:LVP66137 LLQ66137:LLT66137 LBU66137:LBX66137 KRY66137:KSB66137 KIC66137:KIF66137 JYG66137:JYJ66137 JOK66137:JON66137 JEO66137:JER66137 IUS66137:IUV66137 IKW66137:IKZ66137 IBA66137:IBD66137 HRE66137:HRH66137 HHI66137:HHL66137 GXM66137:GXP66137 GNQ66137:GNT66137 GDU66137:GDX66137 FTY66137:FUB66137 FKC66137:FKF66137 FAG66137:FAJ66137 EQK66137:EQN66137 EGO66137:EGR66137 DWS66137:DWV66137 DMW66137:DMZ66137 DDA66137:DDD66137 CTE66137:CTH66137 CJI66137:CJL66137 BZM66137:BZP66137 BPQ66137:BPT66137 BFU66137:BFX66137 AVY66137:AWB66137 AMC66137:AMF66137 ACG66137:ACJ66137 SK66137:SN66137 IO66137:IR66137 WVB983623:WVD983625 WLF983623:WLH983625 WBJ983623:WBL983625 VRN983623:VRP983625 VHR983623:VHT983625 UXV983623:UXX983625 UNZ983623:UOB983625 UED983623:UEF983625 TUH983623:TUJ983625 TKL983623:TKN983625 TAP983623:TAR983625 SQT983623:SQV983625 SGX983623:SGZ983625 RXB983623:RXD983625 RNF983623:RNH983625 RDJ983623:RDL983625 QTN983623:QTP983625 QJR983623:QJT983625 PZV983623:PZX983625 PPZ983623:PQB983625 PGD983623:PGF983625 OWH983623:OWJ983625 OML983623:OMN983625 OCP983623:OCR983625 NST983623:NSV983625 NIX983623:NIZ983625 MZB983623:MZD983625 MPF983623:MPH983625 MFJ983623:MFL983625 LVN983623:LVP983625 LLR983623:LLT983625 LBV983623:LBX983625 KRZ983623:KSB983625 KID983623:KIF983625 JYH983623:JYJ983625 JOL983623:JON983625 JEP983623:JER983625 IUT983623:IUV983625 IKX983623:IKZ983625 IBB983623:IBD983625 HRF983623:HRH983625 HHJ983623:HHL983625 GXN983623:GXP983625 GNR983623:GNT983625 GDV983623:GDX983625 FTZ983623:FUB983625 FKD983623:FKF983625 FAH983623:FAJ983625 EQL983623:EQN983625 EGP983623:EGR983625 DWT983623:DWV983625 DMX983623:DMZ983625 DDB983623:DDD983625 CTF983623:CTH983625 CJJ983623:CJL983625 BZN983623:BZP983625 BPR983623:BPT983625 BFV983623:BFX983625 AVZ983623:AWB983625 AMD983623:AMF983625 ACH983623:ACJ983625 SL983623:SN983625 IP983623:IR983625 WVB918087:WVD918089 WLF918087:WLH918089 WBJ918087:WBL918089 VRN918087:VRP918089 VHR918087:VHT918089 UXV918087:UXX918089 UNZ918087:UOB918089 UED918087:UEF918089 TUH918087:TUJ918089 TKL918087:TKN918089 TAP918087:TAR918089 SQT918087:SQV918089 SGX918087:SGZ918089 RXB918087:RXD918089 RNF918087:RNH918089 RDJ918087:RDL918089 QTN918087:QTP918089 QJR918087:QJT918089 PZV918087:PZX918089 PPZ918087:PQB918089 PGD918087:PGF918089 OWH918087:OWJ918089 OML918087:OMN918089 OCP918087:OCR918089 NST918087:NSV918089 NIX918087:NIZ918089 MZB918087:MZD918089 MPF918087:MPH918089 MFJ918087:MFL918089 LVN918087:LVP918089 LLR918087:LLT918089 LBV918087:LBX918089 KRZ918087:KSB918089 KID918087:KIF918089 JYH918087:JYJ918089 JOL918087:JON918089 JEP918087:JER918089 IUT918087:IUV918089 IKX918087:IKZ918089 IBB918087:IBD918089 HRF918087:HRH918089 HHJ918087:HHL918089 GXN918087:GXP918089 GNR918087:GNT918089 GDV918087:GDX918089 FTZ918087:FUB918089 FKD918087:FKF918089 FAH918087:FAJ918089 EQL918087:EQN918089 EGP918087:EGR918089 DWT918087:DWV918089 DMX918087:DMZ918089 DDB918087:DDD918089 CTF918087:CTH918089 CJJ918087:CJL918089 BZN918087:BZP918089 BPR918087:BPT918089 BFV918087:BFX918089 AVZ918087:AWB918089 AMD918087:AMF918089 ACH918087:ACJ918089 SL918087:SN918089 IP918087:IR918089 WVB852551:WVD852553 WLF852551:WLH852553 WBJ852551:WBL852553 VRN852551:VRP852553 VHR852551:VHT852553 UXV852551:UXX852553 UNZ852551:UOB852553 UED852551:UEF852553 TUH852551:TUJ852553 TKL852551:TKN852553 TAP852551:TAR852553 SQT852551:SQV852553 SGX852551:SGZ852553 RXB852551:RXD852553 RNF852551:RNH852553 RDJ852551:RDL852553 QTN852551:QTP852553 QJR852551:QJT852553 PZV852551:PZX852553 PPZ852551:PQB852553 PGD852551:PGF852553 OWH852551:OWJ852553 OML852551:OMN852553 OCP852551:OCR852553 NST852551:NSV852553 NIX852551:NIZ852553 MZB852551:MZD852553 MPF852551:MPH852553 MFJ852551:MFL852553 LVN852551:LVP852553 LLR852551:LLT852553 LBV852551:LBX852553 KRZ852551:KSB852553 KID852551:KIF852553 JYH852551:JYJ852553 JOL852551:JON852553 JEP852551:JER852553 IUT852551:IUV852553 IKX852551:IKZ852553 IBB852551:IBD852553 HRF852551:HRH852553 HHJ852551:HHL852553 GXN852551:GXP852553 GNR852551:GNT852553 GDV852551:GDX852553 FTZ852551:FUB852553 FKD852551:FKF852553 FAH852551:FAJ852553 EQL852551:EQN852553 EGP852551:EGR852553 DWT852551:DWV852553 DMX852551:DMZ852553 DDB852551:DDD852553 CTF852551:CTH852553 CJJ852551:CJL852553 BZN852551:BZP852553 BPR852551:BPT852553 BFV852551:BFX852553 AVZ852551:AWB852553 AMD852551:AMF852553 ACH852551:ACJ852553 SL852551:SN852553 IP852551:IR852553 WVB787015:WVD787017 WLF787015:WLH787017 WBJ787015:WBL787017 VRN787015:VRP787017 VHR787015:VHT787017 UXV787015:UXX787017 UNZ787015:UOB787017 UED787015:UEF787017 TUH787015:TUJ787017 TKL787015:TKN787017 TAP787015:TAR787017 SQT787015:SQV787017 SGX787015:SGZ787017 RXB787015:RXD787017 RNF787015:RNH787017 RDJ787015:RDL787017 QTN787015:QTP787017 QJR787015:QJT787017 PZV787015:PZX787017 PPZ787015:PQB787017 PGD787015:PGF787017 OWH787015:OWJ787017 OML787015:OMN787017 OCP787015:OCR787017 NST787015:NSV787017 NIX787015:NIZ787017 MZB787015:MZD787017 MPF787015:MPH787017 MFJ787015:MFL787017 LVN787015:LVP787017 LLR787015:LLT787017 LBV787015:LBX787017 KRZ787015:KSB787017 KID787015:KIF787017 JYH787015:JYJ787017 JOL787015:JON787017 JEP787015:JER787017 IUT787015:IUV787017 IKX787015:IKZ787017 IBB787015:IBD787017 HRF787015:HRH787017 HHJ787015:HHL787017 GXN787015:GXP787017 GNR787015:GNT787017 GDV787015:GDX787017 FTZ787015:FUB787017 FKD787015:FKF787017 FAH787015:FAJ787017 EQL787015:EQN787017 EGP787015:EGR787017 DWT787015:DWV787017 DMX787015:DMZ787017 DDB787015:DDD787017 CTF787015:CTH787017 CJJ787015:CJL787017 BZN787015:BZP787017 BPR787015:BPT787017 BFV787015:BFX787017 AVZ787015:AWB787017 AMD787015:AMF787017 ACH787015:ACJ787017 SL787015:SN787017 IP787015:IR787017 WVB721479:WVD721481 WLF721479:WLH721481 WBJ721479:WBL721481 VRN721479:VRP721481 VHR721479:VHT721481 UXV721479:UXX721481 UNZ721479:UOB721481 UED721479:UEF721481 TUH721479:TUJ721481 TKL721479:TKN721481 TAP721479:TAR721481 SQT721479:SQV721481 SGX721479:SGZ721481 RXB721479:RXD721481 RNF721479:RNH721481 RDJ721479:RDL721481 QTN721479:QTP721481 QJR721479:QJT721481 PZV721479:PZX721481 PPZ721479:PQB721481 PGD721479:PGF721481 OWH721479:OWJ721481 OML721479:OMN721481 OCP721479:OCR721481 NST721479:NSV721481 NIX721479:NIZ721481 MZB721479:MZD721481 MPF721479:MPH721481 MFJ721479:MFL721481 LVN721479:LVP721481 LLR721479:LLT721481 LBV721479:LBX721481 KRZ721479:KSB721481 KID721479:KIF721481 JYH721479:JYJ721481 JOL721479:JON721481 JEP721479:JER721481 IUT721479:IUV721481 IKX721479:IKZ721481 IBB721479:IBD721481 HRF721479:HRH721481 HHJ721479:HHL721481 GXN721479:GXP721481 GNR721479:GNT721481 GDV721479:GDX721481 FTZ721479:FUB721481 FKD721479:FKF721481 FAH721479:FAJ721481 EQL721479:EQN721481 EGP721479:EGR721481 DWT721479:DWV721481 DMX721479:DMZ721481 DDB721479:DDD721481 CTF721479:CTH721481 CJJ721479:CJL721481 BZN721479:BZP721481 BPR721479:BPT721481 BFV721479:BFX721481 AVZ721479:AWB721481 AMD721479:AMF721481 ACH721479:ACJ721481 SL721479:SN721481 IP721479:IR721481 WVB655943:WVD655945 WLF655943:WLH655945 WBJ655943:WBL655945 VRN655943:VRP655945 VHR655943:VHT655945 UXV655943:UXX655945 UNZ655943:UOB655945 UED655943:UEF655945 TUH655943:TUJ655945 TKL655943:TKN655945 TAP655943:TAR655945 SQT655943:SQV655945 SGX655943:SGZ655945 RXB655943:RXD655945 RNF655943:RNH655945 RDJ655943:RDL655945 QTN655943:QTP655945 QJR655943:QJT655945 PZV655943:PZX655945 PPZ655943:PQB655945 PGD655943:PGF655945 OWH655943:OWJ655945 OML655943:OMN655945 OCP655943:OCR655945 NST655943:NSV655945 NIX655943:NIZ655945 MZB655943:MZD655945 MPF655943:MPH655945 MFJ655943:MFL655945 LVN655943:LVP655945 LLR655943:LLT655945 LBV655943:LBX655945 KRZ655943:KSB655945 KID655943:KIF655945 JYH655943:JYJ655945 JOL655943:JON655945 JEP655943:JER655945 IUT655943:IUV655945 IKX655943:IKZ655945 IBB655943:IBD655945 HRF655943:HRH655945 HHJ655943:HHL655945 GXN655943:GXP655945 GNR655943:GNT655945 GDV655943:GDX655945 FTZ655943:FUB655945 FKD655943:FKF655945 FAH655943:FAJ655945 EQL655943:EQN655945 EGP655943:EGR655945 DWT655943:DWV655945 DMX655943:DMZ655945 DDB655943:DDD655945 CTF655943:CTH655945 CJJ655943:CJL655945 BZN655943:BZP655945 BPR655943:BPT655945 BFV655943:BFX655945 AVZ655943:AWB655945 AMD655943:AMF655945 ACH655943:ACJ655945 SL655943:SN655945 IP655943:IR655945 WVB590407:WVD590409 WLF590407:WLH590409 WBJ590407:WBL590409 VRN590407:VRP590409 VHR590407:VHT590409 UXV590407:UXX590409 UNZ590407:UOB590409 UED590407:UEF590409 TUH590407:TUJ590409 TKL590407:TKN590409 TAP590407:TAR590409 SQT590407:SQV590409 SGX590407:SGZ590409 RXB590407:RXD590409 RNF590407:RNH590409 RDJ590407:RDL590409 QTN590407:QTP590409 QJR590407:QJT590409 PZV590407:PZX590409 PPZ590407:PQB590409 PGD590407:PGF590409 OWH590407:OWJ590409 OML590407:OMN590409 OCP590407:OCR590409 NST590407:NSV590409 NIX590407:NIZ590409 MZB590407:MZD590409 MPF590407:MPH590409 MFJ590407:MFL590409 LVN590407:LVP590409 LLR590407:LLT590409 LBV590407:LBX590409 KRZ590407:KSB590409 KID590407:KIF590409 JYH590407:JYJ590409 JOL590407:JON590409 JEP590407:JER590409 IUT590407:IUV590409 IKX590407:IKZ590409 IBB590407:IBD590409 HRF590407:HRH590409 HHJ590407:HHL590409 GXN590407:GXP590409 GNR590407:GNT590409 GDV590407:GDX590409 FTZ590407:FUB590409 FKD590407:FKF590409 FAH590407:FAJ590409 EQL590407:EQN590409 EGP590407:EGR590409 DWT590407:DWV590409 DMX590407:DMZ590409 DDB590407:DDD590409 CTF590407:CTH590409 CJJ590407:CJL590409 BZN590407:BZP590409 BPR590407:BPT590409 BFV590407:BFX590409 AVZ590407:AWB590409 AMD590407:AMF590409 ACH590407:ACJ590409 SL590407:SN590409 IP590407:IR590409 WVB524871:WVD524873 WLF524871:WLH524873 WBJ524871:WBL524873 VRN524871:VRP524873 VHR524871:VHT524873 UXV524871:UXX524873 UNZ524871:UOB524873 UED524871:UEF524873 TUH524871:TUJ524873 TKL524871:TKN524873 TAP524871:TAR524873 SQT524871:SQV524873 SGX524871:SGZ524873 RXB524871:RXD524873 RNF524871:RNH524873 RDJ524871:RDL524873 QTN524871:QTP524873 QJR524871:QJT524873 PZV524871:PZX524873 PPZ524871:PQB524873 PGD524871:PGF524873 OWH524871:OWJ524873 OML524871:OMN524873 OCP524871:OCR524873 NST524871:NSV524873 NIX524871:NIZ524873 MZB524871:MZD524873 MPF524871:MPH524873 MFJ524871:MFL524873 LVN524871:LVP524873 LLR524871:LLT524873 LBV524871:LBX524873 KRZ524871:KSB524873 KID524871:KIF524873 JYH524871:JYJ524873 JOL524871:JON524873 JEP524871:JER524873 IUT524871:IUV524873 IKX524871:IKZ524873 IBB524871:IBD524873 HRF524871:HRH524873 HHJ524871:HHL524873 GXN524871:GXP524873 GNR524871:GNT524873 GDV524871:GDX524873 FTZ524871:FUB524873 FKD524871:FKF524873 FAH524871:FAJ524873 EQL524871:EQN524873 EGP524871:EGR524873 DWT524871:DWV524873 DMX524871:DMZ524873 DDB524871:DDD524873 CTF524871:CTH524873 CJJ524871:CJL524873 BZN524871:BZP524873 BPR524871:BPT524873 BFV524871:BFX524873 AVZ524871:AWB524873 AMD524871:AMF524873 ACH524871:ACJ524873 SL524871:SN524873 IP524871:IR524873 WVB459335:WVD459337 WLF459335:WLH459337 WBJ459335:WBL459337 VRN459335:VRP459337 VHR459335:VHT459337 UXV459335:UXX459337 UNZ459335:UOB459337 UED459335:UEF459337 TUH459335:TUJ459337 TKL459335:TKN459337 TAP459335:TAR459337 SQT459335:SQV459337 SGX459335:SGZ459337 RXB459335:RXD459337 RNF459335:RNH459337 RDJ459335:RDL459337 QTN459335:QTP459337 QJR459335:QJT459337 PZV459335:PZX459337 PPZ459335:PQB459337 PGD459335:PGF459337 OWH459335:OWJ459337 OML459335:OMN459337 OCP459335:OCR459337 NST459335:NSV459337 NIX459335:NIZ459337 MZB459335:MZD459337 MPF459335:MPH459337 MFJ459335:MFL459337 LVN459335:LVP459337 LLR459335:LLT459337 LBV459335:LBX459337 KRZ459335:KSB459337 KID459335:KIF459337 JYH459335:JYJ459337 JOL459335:JON459337 JEP459335:JER459337 IUT459335:IUV459337 IKX459335:IKZ459337 IBB459335:IBD459337 HRF459335:HRH459337 HHJ459335:HHL459337 GXN459335:GXP459337 GNR459335:GNT459337 GDV459335:GDX459337 FTZ459335:FUB459337 FKD459335:FKF459337 FAH459335:FAJ459337 EQL459335:EQN459337 EGP459335:EGR459337 DWT459335:DWV459337 DMX459335:DMZ459337 DDB459335:DDD459337 CTF459335:CTH459337 CJJ459335:CJL459337 BZN459335:BZP459337 BPR459335:BPT459337 BFV459335:BFX459337 AVZ459335:AWB459337 AMD459335:AMF459337 ACH459335:ACJ459337 SL459335:SN459337 IP459335:IR459337 WVB393799:WVD393801 WLF393799:WLH393801 WBJ393799:WBL393801 VRN393799:VRP393801 VHR393799:VHT393801 UXV393799:UXX393801 UNZ393799:UOB393801 UED393799:UEF393801 TUH393799:TUJ393801 TKL393799:TKN393801 TAP393799:TAR393801 SQT393799:SQV393801 SGX393799:SGZ393801 RXB393799:RXD393801 RNF393799:RNH393801 RDJ393799:RDL393801 QTN393799:QTP393801 QJR393799:QJT393801 PZV393799:PZX393801 PPZ393799:PQB393801 PGD393799:PGF393801 OWH393799:OWJ393801 OML393799:OMN393801 OCP393799:OCR393801 NST393799:NSV393801 NIX393799:NIZ393801 MZB393799:MZD393801 MPF393799:MPH393801 MFJ393799:MFL393801 LVN393799:LVP393801 LLR393799:LLT393801 LBV393799:LBX393801 KRZ393799:KSB393801 KID393799:KIF393801 JYH393799:JYJ393801 JOL393799:JON393801 JEP393799:JER393801 IUT393799:IUV393801 IKX393799:IKZ393801 IBB393799:IBD393801 HRF393799:HRH393801 HHJ393799:HHL393801 GXN393799:GXP393801 GNR393799:GNT393801 GDV393799:GDX393801 FTZ393799:FUB393801 FKD393799:FKF393801 FAH393799:FAJ393801 EQL393799:EQN393801 EGP393799:EGR393801 DWT393799:DWV393801 DMX393799:DMZ393801 DDB393799:DDD393801 CTF393799:CTH393801 CJJ393799:CJL393801 BZN393799:BZP393801 BPR393799:BPT393801 BFV393799:BFX393801 AVZ393799:AWB393801 AMD393799:AMF393801 ACH393799:ACJ393801 SL393799:SN393801 IP393799:IR393801 WVB328263:WVD328265 WLF328263:WLH328265 WBJ328263:WBL328265 VRN328263:VRP328265 VHR328263:VHT328265 UXV328263:UXX328265 UNZ328263:UOB328265 UED328263:UEF328265 TUH328263:TUJ328265 TKL328263:TKN328265 TAP328263:TAR328265 SQT328263:SQV328265 SGX328263:SGZ328265 RXB328263:RXD328265 RNF328263:RNH328265 RDJ328263:RDL328265 QTN328263:QTP328265 QJR328263:QJT328265 PZV328263:PZX328265 PPZ328263:PQB328265 PGD328263:PGF328265 OWH328263:OWJ328265 OML328263:OMN328265 OCP328263:OCR328265 NST328263:NSV328265 NIX328263:NIZ328265 MZB328263:MZD328265 MPF328263:MPH328265 MFJ328263:MFL328265 LVN328263:LVP328265 LLR328263:LLT328265 LBV328263:LBX328265 KRZ328263:KSB328265 KID328263:KIF328265 JYH328263:JYJ328265 JOL328263:JON328265 JEP328263:JER328265 IUT328263:IUV328265 IKX328263:IKZ328265 IBB328263:IBD328265 HRF328263:HRH328265 HHJ328263:HHL328265 GXN328263:GXP328265 GNR328263:GNT328265 GDV328263:GDX328265 FTZ328263:FUB328265 FKD328263:FKF328265 FAH328263:FAJ328265 EQL328263:EQN328265 EGP328263:EGR328265 DWT328263:DWV328265 DMX328263:DMZ328265 DDB328263:DDD328265 CTF328263:CTH328265 CJJ328263:CJL328265 BZN328263:BZP328265 BPR328263:BPT328265 BFV328263:BFX328265 AVZ328263:AWB328265 AMD328263:AMF328265 ACH328263:ACJ328265 SL328263:SN328265 IP328263:IR328265 WVB262727:WVD262729 WLF262727:WLH262729 WBJ262727:WBL262729 VRN262727:VRP262729 VHR262727:VHT262729 UXV262727:UXX262729 UNZ262727:UOB262729 UED262727:UEF262729 TUH262727:TUJ262729 TKL262727:TKN262729 TAP262727:TAR262729 SQT262727:SQV262729 SGX262727:SGZ262729 RXB262727:RXD262729 RNF262727:RNH262729 RDJ262727:RDL262729 QTN262727:QTP262729 QJR262727:QJT262729 PZV262727:PZX262729 PPZ262727:PQB262729 PGD262727:PGF262729 OWH262727:OWJ262729 OML262727:OMN262729 OCP262727:OCR262729 NST262727:NSV262729 NIX262727:NIZ262729 MZB262727:MZD262729 MPF262727:MPH262729 MFJ262727:MFL262729 LVN262727:LVP262729 LLR262727:LLT262729 LBV262727:LBX262729 KRZ262727:KSB262729 KID262727:KIF262729 JYH262727:JYJ262729 JOL262727:JON262729 JEP262727:JER262729 IUT262727:IUV262729 IKX262727:IKZ262729 IBB262727:IBD262729 HRF262727:HRH262729 HHJ262727:HHL262729 GXN262727:GXP262729 GNR262727:GNT262729 GDV262727:GDX262729 FTZ262727:FUB262729 FKD262727:FKF262729 FAH262727:FAJ262729 EQL262727:EQN262729 EGP262727:EGR262729 DWT262727:DWV262729 DMX262727:DMZ262729 DDB262727:DDD262729 CTF262727:CTH262729 CJJ262727:CJL262729 BZN262727:BZP262729 BPR262727:BPT262729 BFV262727:BFX262729 AVZ262727:AWB262729 AMD262727:AMF262729 ACH262727:ACJ262729 SL262727:SN262729 IP262727:IR262729 WVB197191:WVD197193 WLF197191:WLH197193 WBJ197191:WBL197193 VRN197191:VRP197193 VHR197191:VHT197193 UXV197191:UXX197193 UNZ197191:UOB197193 UED197191:UEF197193 TUH197191:TUJ197193 TKL197191:TKN197193 TAP197191:TAR197193 SQT197191:SQV197193 SGX197191:SGZ197193 RXB197191:RXD197193 RNF197191:RNH197193 RDJ197191:RDL197193 QTN197191:QTP197193 QJR197191:QJT197193 PZV197191:PZX197193 PPZ197191:PQB197193 PGD197191:PGF197193 OWH197191:OWJ197193 OML197191:OMN197193 OCP197191:OCR197193 NST197191:NSV197193 NIX197191:NIZ197193 MZB197191:MZD197193 MPF197191:MPH197193 MFJ197191:MFL197193 LVN197191:LVP197193 LLR197191:LLT197193 LBV197191:LBX197193 KRZ197191:KSB197193 KID197191:KIF197193 JYH197191:JYJ197193 JOL197191:JON197193 JEP197191:JER197193 IUT197191:IUV197193 IKX197191:IKZ197193 IBB197191:IBD197193 HRF197191:HRH197193 HHJ197191:HHL197193 GXN197191:GXP197193 GNR197191:GNT197193 GDV197191:GDX197193 FTZ197191:FUB197193 FKD197191:FKF197193 FAH197191:FAJ197193 EQL197191:EQN197193 EGP197191:EGR197193 DWT197191:DWV197193 DMX197191:DMZ197193 DDB197191:DDD197193 CTF197191:CTH197193 CJJ197191:CJL197193 BZN197191:BZP197193 BPR197191:BPT197193 BFV197191:BFX197193 AVZ197191:AWB197193 AMD197191:AMF197193 ACH197191:ACJ197193 SL197191:SN197193 IP197191:IR197193 WVB131655:WVD131657 WLF131655:WLH131657 WBJ131655:WBL131657 VRN131655:VRP131657 VHR131655:VHT131657 UXV131655:UXX131657 UNZ131655:UOB131657 UED131655:UEF131657 TUH131655:TUJ131657 TKL131655:TKN131657 TAP131655:TAR131657 SQT131655:SQV131657 SGX131655:SGZ131657 RXB131655:RXD131657 RNF131655:RNH131657 RDJ131655:RDL131657 QTN131655:QTP131657 QJR131655:QJT131657 PZV131655:PZX131657 PPZ131655:PQB131657 PGD131655:PGF131657 OWH131655:OWJ131657 OML131655:OMN131657 OCP131655:OCR131657 NST131655:NSV131657 NIX131655:NIZ131657 MZB131655:MZD131657 MPF131655:MPH131657 MFJ131655:MFL131657 LVN131655:LVP131657 LLR131655:LLT131657 LBV131655:LBX131657 KRZ131655:KSB131657 KID131655:KIF131657 JYH131655:JYJ131657 JOL131655:JON131657 JEP131655:JER131657 IUT131655:IUV131657 IKX131655:IKZ131657 IBB131655:IBD131657 HRF131655:HRH131657 HHJ131655:HHL131657 GXN131655:GXP131657 GNR131655:GNT131657 GDV131655:GDX131657 FTZ131655:FUB131657 FKD131655:FKF131657 FAH131655:FAJ131657 EQL131655:EQN131657 EGP131655:EGR131657 DWT131655:DWV131657 DMX131655:DMZ131657 DDB131655:DDD131657 CTF131655:CTH131657 CJJ131655:CJL131657 BZN131655:BZP131657 BPR131655:BPT131657 BFV131655:BFX131657 AVZ131655:AWB131657 AMD131655:AMF131657 ACH131655:ACJ131657 SL131655:SN131657 IP131655:IR131657 WVB66119:WVD66121 WLF66119:WLH66121 WBJ66119:WBL66121 VRN66119:VRP66121 VHR66119:VHT66121 UXV66119:UXX66121 UNZ66119:UOB66121 UED66119:UEF66121 TUH66119:TUJ66121 TKL66119:TKN66121 TAP66119:TAR66121 SQT66119:SQV66121 SGX66119:SGZ66121 RXB66119:RXD66121 RNF66119:RNH66121 RDJ66119:RDL66121 QTN66119:QTP66121 QJR66119:QJT66121 PZV66119:PZX66121 PPZ66119:PQB66121 PGD66119:PGF66121 OWH66119:OWJ66121 OML66119:OMN66121 OCP66119:OCR66121 NST66119:NSV66121 NIX66119:NIZ66121 MZB66119:MZD66121 MPF66119:MPH66121 MFJ66119:MFL66121 LVN66119:LVP66121 LLR66119:LLT66121 LBV66119:LBX66121 KRZ66119:KSB66121 KID66119:KIF66121 JYH66119:JYJ66121 JOL66119:JON66121 JEP66119:JER66121 IUT66119:IUV66121 IKX66119:IKZ66121 IBB66119:IBD66121 HRF66119:HRH66121 HHJ66119:HHL66121 GXN66119:GXP66121 GNR66119:GNT66121 GDV66119:GDX66121 FTZ66119:FUB66121 FKD66119:FKF66121 FAH66119:FAJ66121 EQL66119:EQN66121 EGP66119:EGR66121 DWT66119:DWV66121 DMX66119:DMZ66121 DDB66119:DDD66121 CTF66119:CTH66121 CJJ66119:CJL66121 BZN66119:BZP66121 BPR66119:BPT66121 BFV66119:BFX66121 AVZ66119:AWB66121 AMD66119:AMF66121 ACH66119:ACJ66121 SL66119:SN66121 IP66119:IR66121 WVA983641:WVD983641 WVA983653:WVD983653 WLE983653:WLH983653 WBI983653:WBL983653 VRM983653:VRP983653 VHQ983653:VHT983653 UXU983653:UXX983653 UNY983653:UOB983653 UEC983653:UEF983653 TUG983653:TUJ983653 TKK983653:TKN983653 TAO983653:TAR983653 SQS983653:SQV983653 SGW983653:SGZ983653 RXA983653:RXD983653 RNE983653:RNH983653 RDI983653:RDL983653 QTM983653:QTP983653 QJQ983653:QJT983653 PZU983653:PZX983653 PPY983653:PQB983653 PGC983653:PGF983653 OWG983653:OWJ983653 OMK983653:OMN983653 OCO983653:OCR983653 NSS983653:NSV983653 NIW983653:NIZ983653 MZA983653:MZD983653 MPE983653:MPH983653 MFI983653:MFL983653 LVM983653:LVP983653 LLQ983653:LLT983653 LBU983653:LBX983653 KRY983653:KSB983653 KIC983653:KIF983653 JYG983653:JYJ983653 JOK983653:JON983653 JEO983653:JER983653 IUS983653:IUV983653 IKW983653:IKZ983653 IBA983653:IBD983653 HRE983653:HRH983653 HHI983653:HHL983653 GXM983653:GXP983653 GNQ983653:GNT983653 GDU983653:GDX983653 FTY983653:FUB983653 FKC983653:FKF983653 FAG983653:FAJ983653 EQK983653:EQN983653 EGO983653:EGR983653 DWS983653:DWV983653 DMW983653:DMZ983653 DDA983653:DDD983653 CTE983653:CTH983653 CJI983653:CJL983653 BZM983653:BZP983653 BPQ983653:BPT983653 BFU983653:BFX983653 AVY983653:AWB983653 AMC983653:AMF983653 ACG983653:ACJ983653 SK983653:SN983653 IO983653:IR983653 WVA918117:WVD918117 WLE918117:WLH918117 WBI918117:WBL918117 VRM918117:VRP918117 VHQ918117:VHT918117 UXU918117:UXX918117 UNY918117:UOB918117 UEC918117:UEF918117 TUG918117:TUJ918117 TKK918117:TKN918117 TAO918117:TAR918117 SQS918117:SQV918117 SGW918117:SGZ918117 RXA918117:RXD918117 RNE918117:RNH918117 RDI918117:RDL918117 QTM918117:QTP918117 QJQ918117:QJT918117 PZU918117:PZX918117 PPY918117:PQB918117 PGC918117:PGF918117 OWG918117:OWJ918117 OMK918117:OMN918117 OCO918117:OCR918117 NSS918117:NSV918117 NIW918117:NIZ918117 MZA918117:MZD918117 MPE918117:MPH918117 MFI918117:MFL918117 LVM918117:LVP918117 LLQ918117:LLT918117 LBU918117:LBX918117 KRY918117:KSB918117 KIC918117:KIF918117 JYG918117:JYJ918117 JOK918117:JON918117 JEO918117:JER918117 IUS918117:IUV918117 IKW918117:IKZ918117 IBA918117:IBD918117 HRE918117:HRH918117 HHI918117:HHL918117 GXM918117:GXP918117 GNQ918117:GNT918117 GDU918117:GDX918117 FTY918117:FUB918117 FKC918117:FKF918117 FAG918117:FAJ918117 EQK918117:EQN918117 EGO918117:EGR918117 DWS918117:DWV918117 DMW918117:DMZ918117 DDA918117:DDD918117 CTE918117:CTH918117 CJI918117:CJL918117 BZM918117:BZP918117 BPQ918117:BPT918117 BFU918117:BFX918117 AVY918117:AWB918117 AMC918117:AMF918117 ACG918117:ACJ918117 SK918117:SN918117 IO918117:IR918117 WVA852581:WVD852581 WLE852581:WLH852581 WBI852581:WBL852581 VRM852581:VRP852581 VHQ852581:VHT852581 UXU852581:UXX852581 UNY852581:UOB852581 UEC852581:UEF852581 TUG852581:TUJ852581 TKK852581:TKN852581 TAO852581:TAR852581 SQS852581:SQV852581 SGW852581:SGZ852581 RXA852581:RXD852581 RNE852581:RNH852581 RDI852581:RDL852581 QTM852581:QTP852581 QJQ852581:QJT852581 PZU852581:PZX852581 PPY852581:PQB852581 PGC852581:PGF852581 OWG852581:OWJ852581 OMK852581:OMN852581 OCO852581:OCR852581 NSS852581:NSV852581 NIW852581:NIZ852581 MZA852581:MZD852581 MPE852581:MPH852581 MFI852581:MFL852581 LVM852581:LVP852581 LLQ852581:LLT852581 LBU852581:LBX852581 KRY852581:KSB852581 KIC852581:KIF852581 JYG852581:JYJ852581 JOK852581:JON852581 JEO852581:JER852581 IUS852581:IUV852581 IKW852581:IKZ852581 IBA852581:IBD852581 HRE852581:HRH852581 HHI852581:HHL852581 GXM852581:GXP852581 GNQ852581:GNT852581 GDU852581:GDX852581 FTY852581:FUB852581 FKC852581:FKF852581 FAG852581:FAJ852581 EQK852581:EQN852581 EGO852581:EGR852581 DWS852581:DWV852581 DMW852581:DMZ852581 DDA852581:DDD852581 CTE852581:CTH852581 CJI852581:CJL852581 BZM852581:BZP852581 BPQ852581:BPT852581 BFU852581:BFX852581 AVY852581:AWB852581 AMC852581:AMF852581 ACG852581:ACJ852581 SK852581:SN852581 IO852581:IR852581 WVA787045:WVD787045 WLE787045:WLH787045 WBI787045:WBL787045 VRM787045:VRP787045 VHQ787045:VHT787045 UXU787045:UXX787045 UNY787045:UOB787045 UEC787045:UEF787045 TUG787045:TUJ787045 TKK787045:TKN787045 TAO787045:TAR787045 SQS787045:SQV787045 SGW787045:SGZ787045 RXA787045:RXD787045 RNE787045:RNH787045 RDI787045:RDL787045 QTM787045:QTP787045 QJQ787045:QJT787045 PZU787045:PZX787045 PPY787045:PQB787045 PGC787045:PGF787045 OWG787045:OWJ787045 OMK787045:OMN787045 OCO787045:OCR787045 NSS787045:NSV787045 NIW787045:NIZ787045 MZA787045:MZD787045 MPE787045:MPH787045 MFI787045:MFL787045 LVM787045:LVP787045 LLQ787045:LLT787045 LBU787045:LBX787045 KRY787045:KSB787045 KIC787045:KIF787045 JYG787045:JYJ787045 JOK787045:JON787045 JEO787045:JER787045 IUS787045:IUV787045 IKW787045:IKZ787045 IBA787045:IBD787045 HRE787045:HRH787045 HHI787045:HHL787045 GXM787045:GXP787045 GNQ787045:GNT787045 GDU787045:GDX787045 FTY787045:FUB787045 FKC787045:FKF787045 FAG787045:FAJ787045 EQK787045:EQN787045 EGO787045:EGR787045 DWS787045:DWV787045 DMW787045:DMZ787045 DDA787045:DDD787045 CTE787045:CTH787045 CJI787045:CJL787045 BZM787045:BZP787045 BPQ787045:BPT787045 BFU787045:BFX787045 AVY787045:AWB787045 AMC787045:AMF787045 ACG787045:ACJ787045 SK787045:SN787045 IO787045:IR787045 WVA721509:WVD721509 WLE721509:WLH721509 WBI721509:WBL721509 VRM721509:VRP721509 VHQ721509:VHT721509 UXU721509:UXX721509 UNY721509:UOB721509 UEC721509:UEF721509 TUG721509:TUJ721509 TKK721509:TKN721509 TAO721509:TAR721509 SQS721509:SQV721509 SGW721509:SGZ721509 RXA721509:RXD721509 RNE721509:RNH721509 RDI721509:RDL721509 QTM721509:QTP721509 QJQ721509:QJT721509 PZU721509:PZX721509 PPY721509:PQB721509 PGC721509:PGF721509 OWG721509:OWJ721509 OMK721509:OMN721509 OCO721509:OCR721509 NSS721509:NSV721509 NIW721509:NIZ721509 MZA721509:MZD721509 MPE721509:MPH721509 MFI721509:MFL721509 LVM721509:LVP721509 LLQ721509:LLT721509 LBU721509:LBX721509 KRY721509:KSB721509 KIC721509:KIF721509 JYG721509:JYJ721509 JOK721509:JON721509 JEO721509:JER721509 IUS721509:IUV721509 IKW721509:IKZ721509 IBA721509:IBD721509 HRE721509:HRH721509 HHI721509:HHL721509 GXM721509:GXP721509 GNQ721509:GNT721509 GDU721509:GDX721509 FTY721509:FUB721509 FKC721509:FKF721509 FAG721509:FAJ721509 EQK721509:EQN721509 EGO721509:EGR721509 DWS721509:DWV721509 DMW721509:DMZ721509 DDA721509:DDD721509 CTE721509:CTH721509 CJI721509:CJL721509 BZM721509:BZP721509 BPQ721509:BPT721509 BFU721509:BFX721509 AVY721509:AWB721509 AMC721509:AMF721509 ACG721509:ACJ721509 SK721509:SN721509 IO721509:IR721509 WVA655973:WVD655973 WLE655973:WLH655973 WBI655973:WBL655973 VRM655973:VRP655973 VHQ655973:VHT655973 UXU655973:UXX655973 UNY655973:UOB655973 UEC655973:UEF655973 TUG655973:TUJ655973 TKK655973:TKN655973 TAO655973:TAR655973 SQS655973:SQV655973 SGW655973:SGZ655973 RXA655973:RXD655973 RNE655973:RNH655973 RDI655973:RDL655973 QTM655973:QTP655973 QJQ655973:QJT655973 PZU655973:PZX655973 PPY655973:PQB655973 PGC655973:PGF655973 OWG655973:OWJ655973 OMK655973:OMN655973 OCO655973:OCR655973 NSS655973:NSV655973 NIW655973:NIZ655973 MZA655973:MZD655973 MPE655973:MPH655973 MFI655973:MFL655973 LVM655973:LVP655973 LLQ655973:LLT655973 LBU655973:LBX655973 KRY655973:KSB655973 KIC655973:KIF655973 JYG655973:JYJ655973 JOK655973:JON655973 JEO655973:JER655973 IUS655973:IUV655973 IKW655973:IKZ655973 IBA655973:IBD655973 HRE655973:HRH655973 HHI655973:HHL655973 GXM655973:GXP655973 GNQ655973:GNT655973 GDU655973:GDX655973 FTY655973:FUB655973 FKC655973:FKF655973 FAG655973:FAJ655973 EQK655973:EQN655973 EGO655973:EGR655973 DWS655973:DWV655973 DMW655973:DMZ655973 DDA655973:DDD655973 CTE655973:CTH655973 CJI655973:CJL655973 BZM655973:BZP655973 BPQ655973:BPT655973 BFU655973:BFX655973 AVY655973:AWB655973 AMC655973:AMF655973 ACG655973:ACJ655973 SK655973:SN655973 IO655973:IR655973 WVA590437:WVD590437 WLE590437:WLH590437 WBI590437:WBL590437 VRM590437:VRP590437 VHQ590437:VHT590437 UXU590437:UXX590437 UNY590437:UOB590437 UEC590437:UEF590437 TUG590437:TUJ590437 TKK590437:TKN590437 TAO590437:TAR590437 SQS590437:SQV590437 SGW590437:SGZ590437 RXA590437:RXD590437 RNE590437:RNH590437 RDI590437:RDL590437 QTM590437:QTP590437 QJQ590437:QJT590437 PZU590437:PZX590437 PPY590437:PQB590437 PGC590437:PGF590437 OWG590437:OWJ590437 OMK590437:OMN590437 OCO590437:OCR590437 NSS590437:NSV590437 NIW590437:NIZ590437 MZA590437:MZD590437 MPE590437:MPH590437 MFI590437:MFL590437 LVM590437:LVP590437 LLQ590437:LLT590437 LBU590437:LBX590437 KRY590437:KSB590437 KIC590437:KIF590437 JYG590437:JYJ590437 JOK590437:JON590437 JEO590437:JER590437 IUS590437:IUV590437 IKW590437:IKZ590437 IBA590437:IBD590437 HRE590437:HRH590437 HHI590437:HHL590437 GXM590437:GXP590437 GNQ590437:GNT590437 GDU590437:GDX590437 FTY590437:FUB590437 FKC590437:FKF590437 FAG590437:FAJ590437 EQK590437:EQN590437 EGO590437:EGR590437 DWS590437:DWV590437 DMW590437:DMZ590437 DDA590437:DDD590437 CTE590437:CTH590437 CJI590437:CJL590437 BZM590437:BZP590437 BPQ590437:BPT590437 BFU590437:BFX590437 AVY590437:AWB590437 AMC590437:AMF590437 ACG590437:ACJ590437 SK590437:SN590437 IO590437:IR590437 WVA524901:WVD524901 WLE524901:WLH524901 WBI524901:WBL524901 VRM524901:VRP524901 VHQ524901:VHT524901 UXU524901:UXX524901 UNY524901:UOB524901 UEC524901:UEF524901 TUG524901:TUJ524901 TKK524901:TKN524901 TAO524901:TAR524901 SQS524901:SQV524901 SGW524901:SGZ524901 RXA524901:RXD524901 RNE524901:RNH524901 RDI524901:RDL524901 QTM524901:QTP524901 QJQ524901:QJT524901 PZU524901:PZX524901 PPY524901:PQB524901 PGC524901:PGF524901 OWG524901:OWJ524901 OMK524901:OMN524901 OCO524901:OCR524901 NSS524901:NSV524901 NIW524901:NIZ524901 MZA524901:MZD524901 MPE524901:MPH524901 MFI524901:MFL524901 LVM524901:LVP524901 LLQ524901:LLT524901 LBU524901:LBX524901 KRY524901:KSB524901 KIC524901:KIF524901 JYG524901:JYJ524901 JOK524901:JON524901 JEO524901:JER524901 IUS524901:IUV524901 IKW524901:IKZ524901 IBA524901:IBD524901 HRE524901:HRH524901 HHI524901:HHL524901 GXM524901:GXP524901 GNQ524901:GNT524901 GDU524901:GDX524901 FTY524901:FUB524901 FKC524901:FKF524901 FAG524901:FAJ524901 EQK524901:EQN524901 EGO524901:EGR524901 DWS524901:DWV524901 DMW524901:DMZ524901 DDA524901:DDD524901 CTE524901:CTH524901 CJI524901:CJL524901 BZM524901:BZP524901 BPQ524901:BPT524901 BFU524901:BFX524901 AVY524901:AWB524901 AMC524901:AMF524901 ACG524901:ACJ524901 SK524901:SN524901 IO524901:IR524901 WVA459365:WVD459365 WLE459365:WLH459365 WBI459365:WBL459365 VRM459365:VRP459365 VHQ459365:VHT459365 UXU459365:UXX459365 UNY459365:UOB459365 UEC459365:UEF459365 TUG459365:TUJ459365 TKK459365:TKN459365 TAO459365:TAR459365 SQS459365:SQV459365 SGW459365:SGZ459365 RXA459365:RXD459365 RNE459365:RNH459365 RDI459365:RDL459365 QTM459365:QTP459365 QJQ459365:QJT459365 PZU459365:PZX459365 PPY459365:PQB459365 PGC459365:PGF459365 OWG459365:OWJ459365 OMK459365:OMN459365 OCO459365:OCR459365 NSS459365:NSV459365 NIW459365:NIZ459365 MZA459365:MZD459365 MPE459365:MPH459365 MFI459365:MFL459365 LVM459365:LVP459365 LLQ459365:LLT459365 LBU459365:LBX459365 KRY459365:KSB459365 KIC459365:KIF459365 JYG459365:JYJ459365 JOK459365:JON459365 JEO459365:JER459365 IUS459365:IUV459365 IKW459365:IKZ459365 IBA459365:IBD459365 HRE459365:HRH459365 HHI459365:HHL459365 GXM459365:GXP459365 GNQ459365:GNT459365 GDU459365:GDX459365 FTY459365:FUB459365 FKC459365:FKF459365 FAG459365:FAJ459365 EQK459365:EQN459365 EGO459365:EGR459365 DWS459365:DWV459365 DMW459365:DMZ459365 DDA459365:DDD459365 CTE459365:CTH459365 CJI459365:CJL459365 BZM459365:BZP459365 BPQ459365:BPT459365 BFU459365:BFX459365 AVY459365:AWB459365 AMC459365:AMF459365 ACG459365:ACJ459365 SK459365:SN459365 IO459365:IR459365 WVA393829:WVD393829 WLE393829:WLH393829 WBI393829:WBL393829 VRM393829:VRP393829 VHQ393829:VHT393829 UXU393829:UXX393829 UNY393829:UOB393829 UEC393829:UEF393829 TUG393829:TUJ393829 TKK393829:TKN393829 TAO393829:TAR393829 SQS393829:SQV393829 SGW393829:SGZ393829 RXA393829:RXD393829 RNE393829:RNH393829 RDI393829:RDL393829 QTM393829:QTP393829 QJQ393829:QJT393829 PZU393829:PZX393829 PPY393829:PQB393829 PGC393829:PGF393829 OWG393829:OWJ393829 OMK393829:OMN393829 OCO393829:OCR393829 NSS393829:NSV393829 NIW393829:NIZ393829 MZA393829:MZD393829 MPE393829:MPH393829 MFI393829:MFL393829 LVM393829:LVP393829 LLQ393829:LLT393829 LBU393829:LBX393829 KRY393829:KSB393829 KIC393829:KIF393829 JYG393829:JYJ393829 JOK393829:JON393829 JEO393829:JER393829 IUS393829:IUV393829 IKW393829:IKZ393829 IBA393829:IBD393829 HRE393829:HRH393829 HHI393829:HHL393829 GXM393829:GXP393829 GNQ393829:GNT393829 GDU393829:GDX393829 FTY393829:FUB393829 FKC393829:FKF393829 FAG393829:FAJ393829 EQK393829:EQN393829 EGO393829:EGR393829 DWS393829:DWV393829 DMW393829:DMZ393829 DDA393829:DDD393829 CTE393829:CTH393829 CJI393829:CJL393829 BZM393829:BZP393829 BPQ393829:BPT393829 BFU393829:BFX393829 AVY393829:AWB393829 AMC393829:AMF393829 ACG393829:ACJ393829 SK393829:SN393829 IO393829:IR393829 WVA328293:WVD328293 WLE328293:WLH328293 WBI328293:WBL328293 VRM328293:VRP328293 VHQ328293:VHT328293 UXU328293:UXX328293 UNY328293:UOB328293 UEC328293:UEF328293 TUG328293:TUJ328293 TKK328293:TKN328293 TAO328293:TAR328293 SQS328293:SQV328293 SGW328293:SGZ328293 RXA328293:RXD328293 RNE328293:RNH328293 RDI328293:RDL328293 QTM328293:QTP328293 QJQ328293:QJT328293 PZU328293:PZX328293 PPY328293:PQB328293 PGC328293:PGF328293 OWG328293:OWJ328293 OMK328293:OMN328293 OCO328293:OCR328293 NSS328293:NSV328293 NIW328293:NIZ328293 MZA328293:MZD328293 MPE328293:MPH328293 MFI328293:MFL328293 LVM328293:LVP328293 LLQ328293:LLT328293 LBU328293:LBX328293 KRY328293:KSB328293 KIC328293:KIF328293 JYG328293:JYJ328293 JOK328293:JON328293 JEO328293:JER328293 IUS328293:IUV328293 IKW328293:IKZ328293 IBA328293:IBD328293 HRE328293:HRH328293 HHI328293:HHL328293 GXM328293:GXP328293 GNQ328293:GNT328293 GDU328293:GDX328293 FTY328293:FUB328293 FKC328293:FKF328293 FAG328293:FAJ328293 EQK328293:EQN328293 EGO328293:EGR328293 DWS328293:DWV328293 DMW328293:DMZ328293 DDA328293:DDD328293 CTE328293:CTH328293 CJI328293:CJL328293 BZM328293:BZP328293 BPQ328293:BPT328293 BFU328293:BFX328293 AVY328293:AWB328293 AMC328293:AMF328293 ACG328293:ACJ328293 SK328293:SN328293 IO328293:IR328293 WVA262757:WVD262757 WLE262757:WLH262757 WBI262757:WBL262757 VRM262757:VRP262757 VHQ262757:VHT262757 UXU262757:UXX262757 UNY262757:UOB262757 UEC262757:UEF262757 TUG262757:TUJ262757 TKK262757:TKN262757 TAO262757:TAR262757 SQS262757:SQV262757 SGW262757:SGZ262757 RXA262757:RXD262757 RNE262757:RNH262757 RDI262757:RDL262757 QTM262757:QTP262757 QJQ262757:QJT262757 PZU262757:PZX262757 PPY262757:PQB262757 PGC262757:PGF262757 OWG262757:OWJ262757 OMK262757:OMN262757 OCO262757:OCR262757 NSS262757:NSV262757 NIW262757:NIZ262757 MZA262757:MZD262757 MPE262757:MPH262757 MFI262757:MFL262757 LVM262757:LVP262757 LLQ262757:LLT262757 LBU262757:LBX262757 KRY262757:KSB262757 KIC262757:KIF262757 JYG262757:JYJ262757 JOK262757:JON262757 JEO262757:JER262757 IUS262757:IUV262757 IKW262757:IKZ262757 IBA262757:IBD262757 HRE262757:HRH262757 HHI262757:HHL262757 GXM262757:GXP262757 GNQ262757:GNT262757 GDU262757:GDX262757 FTY262757:FUB262757 FKC262757:FKF262757 FAG262757:FAJ262757 EQK262757:EQN262757 EGO262757:EGR262757 DWS262757:DWV262757 DMW262757:DMZ262757 DDA262757:DDD262757 CTE262757:CTH262757 CJI262757:CJL262757 BZM262757:BZP262757 BPQ262757:BPT262757 BFU262757:BFX262757 AVY262757:AWB262757 AMC262757:AMF262757 ACG262757:ACJ262757 SK262757:SN262757 IO262757:IR262757 WVA197221:WVD197221 WLE197221:WLH197221 WBI197221:WBL197221 VRM197221:VRP197221 VHQ197221:VHT197221 UXU197221:UXX197221 UNY197221:UOB197221 UEC197221:UEF197221 TUG197221:TUJ197221 TKK197221:TKN197221 TAO197221:TAR197221 SQS197221:SQV197221 SGW197221:SGZ197221 RXA197221:RXD197221 RNE197221:RNH197221 RDI197221:RDL197221 QTM197221:QTP197221 QJQ197221:QJT197221 PZU197221:PZX197221 PPY197221:PQB197221 PGC197221:PGF197221 OWG197221:OWJ197221 OMK197221:OMN197221 OCO197221:OCR197221 NSS197221:NSV197221 NIW197221:NIZ197221 MZA197221:MZD197221 MPE197221:MPH197221 MFI197221:MFL197221 LVM197221:LVP197221 LLQ197221:LLT197221 LBU197221:LBX197221 KRY197221:KSB197221 KIC197221:KIF197221 JYG197221:JYJ197221 JOK197221:JON197221 JEO197221:JER197221 IUS197221:IUV197221 IKW197221:IKZ197221 IBA197221:IBD197221 HRE197221:HRH197221 HHI197221:HHL197221 GXM197221:GXP197221 GNQ197221:GNT197221 GDU197221:GDX197221 FTY197221:FUB197221 FKC197221:FKF197221 FAG197221:FAJ197221 EQK197221:EQN197221 EGO197221:EGR197221 DWS197221:DWV197221 DMW197221:DMZ197221 DDA197221:DDD197221 CTE197221:CTH197221 CJI197221:CJL197221 BZM197221:BZP197221 BPQ197221:BPT197221 BFU197221:BFX197221 AVY197221:AWB197221 AMC197221:AMF197221 ACG197221:ACJ197221 SK197221:SN197221 IO197221:IR197221 WVA131685:WVD131685 WLE131685:WLH131685 WBI131685:WBL131685 VRM131685:VRP131685 VHQ131685:VHT131685 UXU131685:UXX131685 UNY131685:UOB131685 UEC131685:UEF131685 TUG131685:TUJ131685 TKK131685:TKN131685 TAO131685:TAR131685 SQS131685:SQV131685 SGW131685:SGZ131685 RXA131685:RXD131685 RNE131685:RNH131685 RDI131685:RDL131685 QTM131685:QTP131685 QJQ131685:QJT131685 PZU131685:PZX131685 PPY131685:PQB131685 PGC131685:PGF131685 OWG131685:OWJ131685 OMK131685:OMN131685 OCO131685:OCR131685 NSS131685:NSV131685 NIW131685:NIZ131685 MZA131685:MZD131685 MPE131685:MPH131685 MFI131685:MFL131685 LVM131685:LVP131685 LLQ131685:LLT131685 LBU131685:LBX131685 KRY131685:KSB131685 KIC131685:KIF131685 JYG131685:JYJ131685 JOK131685:JON131685 JEO131685:JER131685 IUS131685:IUV131685 IKW131685:IKZ131685 IBA131685:IBD131685 HRE131685:HRH131685 HHI131685:HHL131685 GXM131685:GXP131685 GNQ131685:GNT131685 GDU131685:GDX131685 FTY131685:FUB131685 FKC131685:FKF131685 FAG131685:FAJ131685 EQK131685:EQN131685 EGO131685:EGR131685 DWS131685:DWV131685 DMW131685:DMZ131685 DDA131685:DDD131685 CTE131685:CTH131685 CJI131685:CJL131685 BZM131685:BZP131685 BPQ131685:BPT131685 BFU131685:BFX131685 AVY131685:AWB131685 AMC131685:AMF131685 ACG131685:ACJ131685 SK131685:SN131685 IO131685:IR131685 WVA66149:WVD66149 WLE66149:WLH66149 WBI66149:WBL66149 VRM66149:VRP66149 VHQ66149:VHT66149 UXU66149:UXX66149 UNY66149:UOB66149 UEC66149:UEF66149 TUG66149:TUJ66149 TKK66149:TKN66149 TAO66149:TAR66149 SQS66149:SQV66149 SGW66149:SGZ66149 RXA66149:RXD66149 RNE66149:RNH66149 RDI66149:RDL66149 QTM66149:QTP66149 QJQ66149:QJT66149 PZU66149:PZX66149 PPY66149:PQB66149 PGC66149:PGF66149 OWG66149:OWJ66149 OMK66149:OMN66149 OCO66149:OCR66149 NSS66149:NSV66149 NIW66149:NIZ66149 MZA66149:MZD66149 MPE66149:MPH66149 MFI66149:MFL66149 LVM66149:LVP66149 LLQ66149:LLT66149 LBU66149:LBX66149 KRY66149:KSB66149 KIC66149:KIF66149 JYG66149:JYJ66149 JOK66149:JON66149 JEO66149:JER66149 IUS66149:IUV66149 IKW66149:IKZ66149 IBA66149:IBD66149 HRE66149:HRH66149 HHI66149:HHL66149 GXM66149:GXP66149 GNQ66149:GNT66149 GDU66149:GDX66149 FTY66149:FUB66149 FKC66149:FKF66149 FAG66149:FAJ66149 EQK66149:EQN66149 EGO66149:EGR66149 DWS66149:DWV66149 DMW66149:DMZ66149 DDA66149:DDD66149 CTE66149:CTH66149 CJI66149:CJL66149 BZM66149:BZP66149 BPQ66149:BPT66149 BFU66149:BFX66149 AVY66149:AWB66149 AMC66149:AMF66149 ACG66149:ACJ66149 SK66149:SN66149 IO66149:IR66149 WVA983651:WVD983651 WLE983651:WLH983651 WBI983651:WBL983651 VRM983651:VRP983651 VHQ983651:VHT983651 UXU983651:UXX983651 UNY983651:UOB983651 UEC983651:UEF983651 TUG983651:TUJ983651 TKK983651:TKN983651 TAO983651:TAR983651 SQS983651:SQV983651 SGW983651:SGZ983651 RXA983651:RXD983651 RNE983651:RNH983651 RDI983651:RDL983651 QTM983651:QTP983651 QJQ983651:QJT983651 PZU983651:PZX983651 PPY983651:PQB983651 PGC983651:PGF983651 OWG983651:OWJ983651 OMK983651:OMN983651 OCO983651:OCR983651 NSS983651:NSV983651 NIW983651:NIZ983651 MZA983651:MZD983651 MPE983651:MPH983651 MFI983651:MFL983651 LVM983651:LVP983651 LLQ983651:LLT983651 LBU983651:LBX983651 KRY983651:KSB983651 KIC983651:KIF983651 JYG983651:JYJ983651 JOK983651:JON983651 JEO983651:JER983651 IUS983651:IUV983651 IKW983651:IKZ983651 IBA983651:IBD983651 HRE983651:HRH983651 HHI983651:HHL983651 GXM983651:GXP983651 GNQ983651:GNT983651 GDU983651:GDX983651 FTY983651:FUB983651 FKC983651:FKF983651 FAG983651:FAJ983651 EQK983651:EQN983651 EGO983651:EGR983651 DWS983651:DWV983651 DMW983651:DMZ983651 DDA983651:DDD983651 CTE983651:CTH983651 CJI983651:CJL983651 BZM983651:BZP983651 BPQ983651:BPT983651 BFU983651:BFX983651 AVY983651:AWB983651 AMC983651:AMF983651 ACG983651:ACJ983651 SK983651:SN983651 IO983651:IR983651 WVA918115:WVD918115 WLE918115:WLH918115 WBI918115:WBL918115 VRM918115:VRP918115 VHQ918115:VHT918115 UXU918115:UXX918115 UNY918115:UOB918115 UEC918115:UEF918115 TUG918115:TUJ918115 TKK918115:TKN918115 TAO918115:TAR918115 SQS918115:SQV918115 SGW918115:SGZ918115 RXA918115:RXD918115 RNE918115:RNH918115 RDI918115:RDL918115 QTM918115:QTP918115 QJQ918115:QJT918115 PZU918115:PZX918115 PPY918115:PQB918115 PGC918115:PGF918115 OWG918115:OWJ918115 OMK918115:OMN918115 OCO918115:OCR918115 NSS918115:NSV918115 NIW918115:NIZ918115 MZA918115:MZD918115 MPE918115:MPH918115 MFI918115:MFL918115 LVM918115:LVP918115 LLQ918115:LLT918115 LBU918115:LBX918115 KRY918115:KSB918115 KIC918115:KIF918115 JYG918115:JYJ918115 JOK918115:JON918115 JEO918115:JER918115 IUS918115:IUV918115 IKW918115:IKZ918115 IBA918115:IBD918115 HRE918115:HRH918115 HHI918115:HHL918115 GXM918115:GXP918115 GNQ918115:GNT918115 GDU918115:GDX918115 FTY918115:FUB918115 FKC918115:FKF918115 FAG918115:FAJ918115 EQK918115:EQN918115 EGO918115:EGR918115 DWS918115:DWV918115 DMW918115:DMZ918115 DDA918115:DDD918115 CTE918115:CTH918115 CJI918115:CJL918115 BZM918115:BZP918115 BPQ918115:BPT918115 BFU918115:BFX918115 AVY918115:AWB918115 AMC918115:AMF918115 ACG918115:ACJ918115 SK918115:SN918115 IO918115:IR918115 WVA852579:WVD852579 WLE852579:WLH852579 WBI852579:WBL852579 VRM852579:VRP852579 VHQ852579:VHT852579 UXU852579:UXX852579 UNY852579:UOB852579 UEC852579:UEF852579 TUG852579:TUJ852579 TKK852579:TKN852579 TAO852579:TAR852579 SQS852579:SQV852579 SGW852579:SGZ852579 RXA852579:RXD852579 RNE852579:RNH852579 RDI852579:RDL852579 QTM852579:QTP852579 QJQ852579:QJT852579 PZU852579:PZX852579 PPY852579:PQB852579 PGC852579:PGF852579 OWG852579:OWJ852579 OMK852579:OMN852579 OCO852579:OCR852579 NSS852579:NSV852579 NIW852579:NIZ852579 MZA852579:MZD852579 MPE852579:MPH852579 MFI852579:MFL852579 LVM852579:LVP852579 LLQ852579:LLT852579 LBU852579:LBX852579 KRY852579:KSB852579 KIC852579:KIF852579 JYG852579:JYJ852579 JOK852579:JON852579 JEO852579:JER852579 IUS852579:IUV852579 IKW852579:IKZ852579 IBA852579:IBD852579 HRE852579:HRH852579 HHI852579:HHL852579 GXM852579:GXP852579 GNQ852579:GNT852579 GDU852579:GDX852579 FTY852579:FUB852579 FKC852579:FKF852579 FAG852579:FAJ852579 EQK852579:EQN852579 EGO852579:EGR852579 DWS852579:DWV852579 DMW852579:DMZ852579 DDA852579:DDD852579 CTE852579:CTH852579 CJI852579:CJL852579 BZM852579:BZP852579 BPQ852579:BPT852579 BFU852579:BFX852579 AVY852579:AWB852579 AMC852579:AMF852579 ACG852579:ACJ852579 SK852579:SN852579 IO852579:IR852579 WVA787043:WVD787043 WLE787043:WLH787043 WBI787043:WBL787043 VRM787043:VRP787043 VHQ787043:VHT787043 UXU787043:UXX787043 UNY787043:UOB787043 UEC787043:UEF787043 TUG787043:TUJ787043 TKK787043:TKN787043 TAO787043:TAR787043 SQS787043:SQV787043 SGW787043:SGZ787043 RXA787043:RXD787043 RNE787043:RNH787043 RDI787043:RDL787043 QTM787043:QTP787043 QJQ787043:QJT787043 PZU787043:PZX787043 PPY787043:PQB787043 PGC787043:PGF787043 OWG787043:OWJ787043 OMK787043:OMN787043 OCO787043:OCR787043 NSS787043:NSV787043 NIW787043:NIZ787043 MZA787043:MZD787043 MPE787043:MPH787043 MFI787043:MFL787043 LVM787043:LVP787043 LLQ787043:LLT787043 LBU787043:LBX787043 KRY787043:KSB787043 KIC787043:KIF787043 JYG787043:JYJ787043 JOK787043:JON787043 JEO787043:JER787043 IUS787043:IUV787043 IKW787043:IKZ787043 IBA787043:IBD787043 HRE787043:HRH787043 HHI787043:HHL787043 GXM787043:GXP787043 GNQ787043:GNT787043 GDU787043:GDX787043 FTY787043:FUB787043 FKC787043:FKF787043 FAG787043:FAJ787043 EQK787043:EQN787043 EGO787043:EGR787043 DWS787043:DWV787043 DMW787043:DMZ787043 DDA787043:DDD787043 CTE787043:CTH787043 CJI787043:CJL787043 BZM787043:BZP787043 BPQ787043:BPT787043 BFU787043:BFX787043 AVY787043:AWB787043 AMC787043:AMF787043 ACG787043:ACJ787043 SK787043:SN787043 IO787043:IR787043 WVA721507:WVD721507 WLE721507:WLH721507 WBI721507:WBL721507 VRM721507:VRP721507 VHQ721507:VHT721507 UXU721507:UXX721507 UNY721507:UOB721507 UEC721507:UEF721507 TUG721507:TUJ721507 TKK721507:TKN721507 TAO721507:TAR721507 SQS721507:SQV721507 SGW721507:SGZ721507 RXA721507:RXD721507 RNE721507:RNH721507 RDI721507:RDL721507 QTM721507:QTP721507 QJQ721507:QJT721507 PZU721507:PZX721507 PPY721507:PQB721507 PGC721507:PGF721507 OWG721507:OWJ721507 OMK721507:OMN721507 OCO721507:OCR721507 NSS721507:NSV721507 NIW721507:NIZ721507 MZA721507:MZD721507 MPE721507:MPH721507 MFI721507:MFL721507 LVM721507:LVP721507 LLQ721507:LLT721507 LBU721507:LBX721507 KRY721507:KSB721507 KIC721507:KIF721507 JYG721507:JYJ721507 JOK721507:JON721507 JEO721507:JER721507 IUS721507:IUV721507 IKW721507:IKZ721507 IBA721507:IBD721507 HRE721507:HRH721507 HHI721507:HHL721507 GXM721507:GXP721507 GNQ721507:GNT721507 GDU721507:GDX721507 FTY721507:FUB721507 FKC721507:FKF721507 FAG721507:FAJ721507 EQK721507:EQN721507 EGO721507:EGR721507 DWS721507:DWV721507 DMW721507:DMZ721507 DDA721507:DDD721507 CTE721507:CTH721507 CJI721507:CJL721507 BZM721507:BZP721507 BPQ721507:BPT721507 BFU721507:BFX721507 AVY721507:AWB721507 AMC721507:AMF721507 ACG721507:ACJ721507 SK721507:SN721507 IO721507:IR721507 WVA655971:WVD655971 WLE655971:WLH655971 WBI655971:WBL655971 VRM655971:VRP655971 VHQ655971:VHT655971 UXU655971:UXX655971 UNY655971:UOB655971 UEC655971:UEF655971 TUG655971:TUJ655971 TKK655971:TKN655971 TAO655971:TAR655971 SQS655971:SQV655971 SGW655971:SGZ655971 RXA655971:RXD655971 RNE655971:RNH655971 RDI655971:RDL655971 QTM655971:QTP655971 QJQ655971:QJT655971 PZU655971:PZX655971 PPY655971:PQB655971 PGC655971:PGF655971 OWG655971:OWJ655971 OMK655971:OMN655971 OCO655971:OCR655971 NSS655971:NSV655971 NIW655971:NIZ655971 MZA655971:MZD655971 MPE655971:MPH655971 MFI655971:MFL655971 LVM655971:LVP655971 LLQ655971:LLT655971 LBU655971:LBX655971 KRY655971:KSB655971 KIC655971:KIF655971 JYG655971:JYJ655971 JOK655971:JON655971 JEO655971:JER655971 IUS655971:IUV655971 IKW655971:IKZ655971 IBA655971:IBD655971 HRE655971:HRH655971 HHI655971:HHL655971 GXM655971:GXP655971 GNQ655971:GNT655971 GDU655971:GDX655971 FTY655971:FUB655971 FKC655971:FKF655971 FAG655971:FAJ655971 EQK655971:EQN655971 EGO655971:EGR655971 DWS655971:DWV655971 DMW655971:DMZ655971 DDA655971:DDD655971 CTE655971:CTH655971 CJI655971:CJL655971 BZM655971:BZP655971 BPQ655971:BPT655971 BFU655971:BFX655971 AVY655971:AWB655971 AMC655971:AMF655971 ACG655971:ACJ655971 SK655971:SN655971 IO655971:IR655971 WVA590435:WVD590435 WLE590435:WLH590435 WBI590435:WBL590435 VRM590435:VRP590435 VHQ590435:VHT590435 UXU590435:UXX590435 UNY590435:UOB590435 UEC590435:UEF590435 TUG590435:TUJ590435 TKK590435:TKN590435 TAO590435:TAR590435 SQS590435:SQV590435 SGW590435:SGZ590435 RXA590435:RXD590435 RNE590435:RNH590435 RDI590435:RDL590435 QTM590435:QTP590435 QJQ590435:QJT590435 PZU590435:PZX590435 PPY590435:PQB590435 PGC590435:PGF590435 OWG590435:OWJ590435 OMK590435:OMN590435 OCO590435:OCR590435 NSS590435:NSV590435 NIW590435:NIZ590435 MZA590435:MZD590435 MPE590435:MPH590435 MFI590435:MFL590435 LVM590435:LVP590435 LLQ590435:LLT590435 LBU590435:LBX590435 KRY590435:KSB590435 KIC590435:KIF590435 JYG590435:JYJ590435 JOK590435:JON590435 JEO590435:JER590435 IUS590435:IUV590435 IKW590435:IKZ590435 IBA590435:IBD590435 HRE590435:HRH590435 HHI590435:HHL590435 GXM590435:GXP590435 GNQ590435:GNT590435 GDU590435:GDX590435 FTY590435:FUB590435 FKC590435:FKF590435 FAG590435:FAJ590435 EQK590435:EQN590435 EGO590435:EGR590435 DWS590435:DWV590435 DMW590435:DMZ590435 DDA590435:DDD590435 CTE590435:CTH590435 CJI590435:CJL590435 BZM590435:BZP590435 BPQ590435:BPT590435 BFU590435:BFX590435 AVY590435:AWB590435 AMC590435:AMF590435 ACG590435:ACJ590435 SK590435:SN590435 IO590435:IR590435 WVA524899:WVD524899 WLE524899:WLH524899 WBI524899:WBL524899 VRM524899:VRP524899 VHQ524899:VHT524899 UXU524899:UXX524899 UNY524899:UOB524899 UEC524899:UEF524899 TUG524899:TUJ524899 TKK524899:TKN524899 TAO524899:TAR524899 SQS524899:SQV524899 SGW524899:SGZ524899 RXA524899:RXD524899 RNE524899:RNH524899 RDI524899:RDL524899 QTM524899:QTP524899 QJQ524899:QJT524899 PZU524899:PZX524899 PPY524899:PQB524899 PGC524899:PGF524899 OWG524899:OWJ524899 OMK524899:OMN524899 OCO524899:OCR524899 NSS524899:NSV524899 NIW524899:NIZ524899 MZA524899:MZD524899 MPE524899:MPH524899 MFI524899:MFL524899 LVM524899:LVP524899 LLQ524899:LLT524899 LBU524899:LBX524899 KRY524899:KSB524899 KIC524899:KIF524899 JYG524899:JYJ524899 JOK524899:JON524899 JEO524899:JER524899 IUS524899:IUV524899 IKW524899:IKZ524899 IBA524899:IBD524899 HRE524899:HRH524899 HHI524899:HHL524899 GXM524899:GXP524899 GNQ524899:GNT524899 GDU524899:GDX524899 FTY524899:FUB524899 FKC524899:FKF524899 FAG524899:FAJ524899 EQK524899:EQN524899 EGO524899:EGR524899 DWS524899:DWV524899 DMW524899:DMZ524899 DDA524899:DDD524899 CTE524899:CTH524899 CJI524899:CJL524899 BZM524899:BZP524899 BPQ524899:BPT524899 BFU524899:BFX524899 AVY524899:AWB524899 AMC524899:AMF524899 ACG524899:ACJ524899 SK524899:SN524899 IO524899:IR524899 WVA459363:WVD459363 WLE459363:WLH459363 WBI459363:WBL459363 VRM459363:VRP459363 VHQ459363:VHT459363 UXU459363:UXX459363 UNY459363:UOB459363 UEC459363:UEF459363 TUG459363:TUJ459363 TKK459363:TKN459363 TAO459363:TAR459363 SQS459363:SQV459363 SGW459363:SGZ459363 RXA459363:RXD459363 RNE459363:RNH459363 RDI459363:RDL459363 QTM459363:QTP459363 QJQ459363:QJT459363 PZU459363:PZX459363 PPY459363:PQB459363 PGC459363:PGF459363 OWG459363:OWJ459363 OMK459363:OMN459363 OCO459363:OCR459363 NSS459363:NSV459363 NIW459363:NIZ459363 MZA459363:MZD459363 MPE459363:MPH459363 MFI459363:MFL459363 LVM459363:LVP459363 LLQ459363:LLT459363 LBU459363:LBX459363 KRY459363:KSB459363 KIC459363:KIF459363 JYG459363:JYJ459363 JOK459363:JON459363 JEO459363:JER459363 IUS459363:IUV459363 IKW459363:IKZ459363 IBA459363:IBD459363 HRE459363:HRH459363 HHI459363:HHL459363 GXM459363:GXP459363 GNQ459363:GNT459363 GDU459363:GDX459363 FTY459363:FUB459363 FKC459363:FKF459363 FAG459363:FAJ459363 EQK459363:EQN459363 EGO459363:EGR459363 DWS459363:DWV459363 DMW459363:DMZ459363 DDA459363:DDD459363 CTE459363:CTH459363 CJI459363:CJL459363 BZM459363:BZP459363 BPQ459363:BPT459363 BFU459363:BFX459363 AVY459363:AWB459363 AMC459363:AMF459363 ACG459363:ACJ459363 SK459363:SN459363 IO459363:IR459363 WVA393827:WVD393827 WLE393827:WLH393827 WBI393827:WBL393827 VRM393827:VRP393827 VHQ393827:VHT393827 UXU393827:UXX393827 UNY393827:UOB393827 UEC393827:UEF393827 TUG393827:TUJ393827 TKK393827:TKN393827 TAO393827:TAR393827 SQS393827:SQV393827 SGW393827:SGZ393827 RXA393827:RXD393827 RNE393827:RNH393827 RDI393827:RDL393827 QTM393827:QTP393827 QJQ393827:QJT393827 PZU393827:PZX393827 PPY393827:PQB393827 PGC393827:PGF393827 OWG393827:OWJ393827 OMK393827:OMN393827 OCO393827:OCR393827 NSS393827:NSV393827 NIW393827:NIZ393827 MZA393827:MZD393827 MPE393827:MPH393827 MFI393827:MFL393827 LVM393827:LVP393827 LLQ393827:LLT393827 LBU393827:LBX393827 KRY393827:KSB393827 KIC393827:KIF393827 JYG393827:JYJ393827 JOK393827:JON393827 JEO393827:JER393827 IUS393827:IUV393827 IKW393827:IKZ393827 IBA393827:IBD393827 HRE393827:HRH393827 HHI393827:HHL393827 GXM393827:GXP393827 GNQ393827:GNT393827 GDU393827:GDX393827 FTY393827:FUB393827 FKC393827:FKF393827 FAG393827:FAJ393827 EQK393827:EQN393827 EGO393827:EGR393827 DWS393827:DWV393827 DMW393827:DMZ393827 DDA393827:DDD393827 CTE393827:CTH393827 CJI393827:CJL393827 BZM393827:BZP393827 BPQ393827:BPT393827 BFU393827:BFX393827 AVY393827:AWB393827 AMC393827:AMF393827 ACG393827:ACJ393827 SK393827:SN393827 IO393827:IR393827 WVA328291:WVD328291 WLE328291:WLH328291 WBI328291:WBL328291 VRM328291:VRP328291 VHQ328291:VHT328291 UXU328291:UXX328291 UNY328291:UOB328291 UEC328291:UEF328291 TUG328291:TUJ328291 TKK328291:TKN328291 TAO328291:TAR328291 SQS328291:SQV328291 SGW328291:SGZ328291 RXA328291:RXD328291 RNE328291:RNH328291 RDI328291:RDL328291 QTM328291:QTP328291 QJQ328291:QJT328291 PZU328291:PZX328291 PPY328291:PQB328291 PGC328291:PGF328291 OWG328291:OWJ328291 OMK328291:OMN328291 OCO328291:OCR328291 NSS328291:NSV328291 NIW328291:NIZ328291 MZA328291:MZD328291 MPE328291:MPH328291 MFI328291:MFL328291 LVM328291:LVP328291 LLQ328291:LLT328291 LBU328291:LBX328291 KRY328291:KSB328291 KIC328291:KIF328291 JYG328291:JYJ328291 JOK328291:JON328291 JEO328291:JER328291 IUS328291:IUV328291 IKW328291:IKZ328291 IBA328291:IBD328291 HRE328291:HRH328291 HHI328291:HHL328291 GXM328291:GXP328291 GNQ328291:GNT328291 GDU328291:GDX328291 FTY328291:FUB328291 FKC328291:FKF328291 FAG328291:FAJ328291 EQK328291:EQN328291 EGO328291:EGR328291 DWS328291:DWV328291 DMW328291:DMZ328291 DDA328291:DDD328291 CTE328291:CTH328291 CJI328291:CJL328291 BZM328291:BZP328291 BPQ328291:BPT328291 BFU328291:BFX328291 AVY328291:AWB328291 AMC328291:AMF328291 ACG328291:ACJ328291 SK328291:SN328291 IO328291:IR328291 WVA262755:WVD262755 WLE262755:WLH262755 WBI262755:WBL262755 VRM262755:VRP262755 VHQ262755:VHT262755 UXU262755:UXX262755 UNY262755:UOB262755 UEC262755:UEF262755 TUG262755:TUJ262755 TKK262755:TKN262755 TAO262755:TAR262755 SQS262755:SQV262755 SGW262755:SGZ262755 RXA262755:RXD262755 RNE262755:RNH262755 RDI262755:RDL262755 QTM262755:QTP262755 QJQ262755:QJT262755 PZU262755:PZX262755 PPY262755:PQB262755 PGC262755:PGF262755 OWG262755:OWJ262755 OMK262755:OMN262755 OCO262755:OCR262755 NSS262755:NSV262755 NIW262755:NIZ262755 MZA262755:MZD262755 MPE262755:MPH262755 MFI262755:MFL262755 LVM262755:LVP262755 LLQ262755:LLT262755 LBU262755:LBX262755 KRY262755:KSB262755 KIC262755:KIF262755 JYG262755:JYJ262755 JOK262755:JON262755 JEO262755:JER262755 IUS262755:IUV262755 IKW262755:IKZ262755 IBA262755:IBD262755 HRE262755:HRH262755 HHI262755:HHL262755 GXM262755:GXP262755 GNQ262755:GNT262755 GDU262755:GDX262755 FTY262755:FUB262755 FKC262755:FKF262755 FAG262755:FAJ262755 EQK262755:EQN262755 EGO262755:EGR262755 DWS262755:DWV262755 DMW262755:DMZ262755 DDA262755:DDD262755 CTE262755:CTH262755 CJI262755:CJL262755 BZM262755:BZP262755 BPQ262755:BPT262755 BFU262755:BFX262755 AVY262755:AWB262755 AMC262755:AMF262755 ACG262755:ACJ262755 SK262755:SN262755 IO262755:IR262755 WVA197219:WVD197219 WLE197219:WLH197219 WBI197219:WBL197219 VRM197219:VRP197219 VHQ197219:VHT197219 UXU197219:UXX197219 UNY197219:UOB197219 UEC197219:UEF197219 TUG197219:TUJ197219 TKK197219:TKN197219 TAO197219:TAR197219 SQS197219:SQV197219 SGW197219:SGZ197219 RXA197219:RXD197219 RNE197219:RNH197219 RDI197219:RDL197219 QTM197219:QTP197219 QJQ197219:QJT197219 PZU197219:PZX197219 PPY197219:PQB197219 PGC197219:PGF197219 OWG197219:OWJ197219 OMK197219:OMN197219 OCO197219:OCR197219 NSS197219:NSV197219 NIW197219:NIZ197219 MZA197219:MZD197219 MPE197219:MPH197219 MFI197219:MFL197219 LVM197219:LVP197219 LLQ197219:LLT197219 LBU197219:LBX197219 KRY197219:KSB197219 KIC197219:KIF197219 JYG197219:JYJ197219 JOK197219:JON197219 JEO197219:JER197219 IUS197219:IUV197219 IKW197219:IKZ197219 IBA197219:IBD197219 HRE197219:HRH197219 HHI197219:HHL197219 GXM197219:GXP197219 GNQ197219:GNT197219 GDU197219:GDX197219 FTY197219:FUB197219 FKC197219:FKF197219 FAG197219:FAJ197219 EQK197219:EQN197219 EGO197219:EGR197219 DWS197219:DWV197219 DMW197219:DMZ197219 DDA197219:DDD197219 CTE197219:CTH197219 CJI197219:CJL197219 BZM197219:BZP197219 BPQ197219:BPT197219 BFU197219:BFX197219 AVY197219:AWB197219 AMC197219:AMF197219 ACG197219:ACJ197219 SK197219:SN197219 IO197219:IR197219 WVA131683:WVD131683 WLE131683:WLH131683 WBI131683:WBL131683 VRM131683:VRP131683 VHQ131683:VHT131683 UXU131683:UXX131683 UNY131683:UOB131683 UEC131683:UEF131683 TUG131683:TUJ131683 TKK131683:TKN131683 TAO131683:TAR131683 SQS131683:SQV131683 SGW131683:SGZ131683 RXA131683:RXD131683 RNE131683:RNH131683 RDI131683:RDL131683 QTM131683:QTP131683 QJQ131683:QJT131683 PZU131683:PZX131683 PPY131683:PQB131683 PGC131683:PGF131683 OWG131683:OWJ131683 OMK131683:OMN131683 OCO131683:OCR131683 NSS131683:NSV131683 NIW131683:NIZ131683 MZA131683:MZD131683 MPE131683:MPH131683 MFI131683:MFL131683 LVM131683:LVP131683 LLQ131683:LLT131683 LBU131683:LBX131683 KRY131683:KSB131683 KIC131683:KIF131683 JYG131683:JYJ131683 JOK131683:JON131683 JEO131683:JER131683 IUS131683:IUV131683 IKW131683:IKZ131683 IBA131683:IBD131683 HRE131683:HRH131683 HHI131683:HHL131683 GXM131683:GXP131683 GNQ131683:GNT131683 GDU131683:GDX131683 FTY131683:FUB131683 FKC131683:FKF131683 FAG131683:FAJ131683 EQK131683:EQN131683 EGO131683:EGR131683 DWS131683:DWV131683 DMW131683:DMZ131683 DDA131683:DDD131683 CTE131683:CTH131683 CJI131683:CJL131683 BZM131683:BZP131683 BPQ131683:BPT131683 BFU131683:BFX131683 AVY131683:AWB131683 AMC131683:AMF131683 ACG131683:ACJ131683 SK131683:SN131683 IO131683:IR131683 WVA66147:WVD66147 WLE66147:WLH66147 WBI66147:WBL66147 VRM66147:VRP66147 VHQ66147:VHT66147 UXU66147:UXX66147 UNY66147:UOB66147 UEC66147:UEF66147 TUG66147:TUJ66147 TKK66147:TKN66147 TAO66147:TAR66147 SQS66147:SQV66147 SGW66147:SGZ66147 RXA66147:RXD66147 RNE66147:RNH66147 RDI66147:RDL66147 QTM66147:QTP66147 QJQ66147:QJT66147 PZU66147:PZX66147 PPY66147:PQB66147 PGC66147:PGF66147 OWG66147:OWJ66147 OMK66147:OMN66147 OCO66147:OCR66147 NSS66147:NSV66147 NIW66147:NIZ66147 MZA66147:MZD66147 MPE66147:MPH66147 MFI66147:MFL66147 LVM66147:LVP66147 LLQ66147:LLT66147 LBU66147:LBX66147 KRY66147:KSB66147 KIC66147:KIF66147 JYG66147:JYJ66147 JOK66147:JON66147 JEO66147:JER66147 IUS66147:IUV66147 IKW66147:IKZ66147 IBA66147:IBD66147 HRE66147:HRH66147 HHI66147:HHL66147 GXM66147:GXP66147 GNQ66147:GNT66147 GDU66147:GDX66147 FTY66147:FUB66147 FKC66147:FKF66147 FAG66147:FAJ66147 EQK66147:EQN66147 EGO66147:EGR66147 DWS66147:DWV66147 DMW66147:DMZ66147 DDA66147:DDD66147 CTE66147:CTH66147 CJI66147:CJL66147 BZM66147:BZP66147 BPQ66147:BPT66147 BFU66147:BFX66147 AVY66147:AWB66147 AMC66147:AMF66147 ACG66147:ACJ66147 SK66147:SN66147 IO66147:IR66147 WVA983649:WVD983649 WLE983649:WLH983649 WBI983649:WBL983649 VRM983649:VRP983649 VHQ983649:VHT983649 UXU983649:UXX983649 UNY983649:UOB983649 UEC983649:UEF983649 TUG983649:TUJ983649 TKK983649:TKN983649 TAO983649:TAR983649 SQS983649:SQV983649 SGW983649:SGZ983649 RXA983649:RXD983649 RNE983649:RNH983649 RDI983649:RDL983649 QTM983649:QTP983649 QJQ983649:QJT983649 PZU983649:PZX983649 PPY983649:PQB983649 PGC983649:PGF983649 OWG983649:OWJ983649 OMK983649:OMN983649 OCO983649:OCR983649 NSS983649:NSV983649 NIW983649:NIZ983649 MZA983649:MZD983649 MPE983649:MPH983649 MFI983649:MFL983649 LVM983649:LVP983649 LLQ983649:LLT983649 LBU983649:LBX983649 KRY983649:KSB983649 KIC983649:KIF983649 JYG983649:JYJ983649 JOK983649:JON983649 JEO983649:JER983649 IUS983649:IUV983649 IKW983649:IKZ983649 IBA983649:IBD983649 HRE983649:HRH983649 HHI983649:HHL983649 GXM983649:GXP983649 GNQ983649:GNT983649 GDU983649:GDX983649 FTY983649:FUB983649 FKC983649:FKF983649 FAG983649:FAJ983649 EQK983649:EQN983649 EGO983649:EGR983649 DWS983649:DWV983649 DMW983649:DMZ983649 DDA983649:DDD983649 CTE983649:CTH983649 CJI983649:CJL983649 BZM983649:BZP983649 BPQ983649:BPT983649 BFU983649:BFX983649 AVY983649:AWB983649 AMC983649:AMF983649 ACG983649:ACJ983649 SK983649:SN983649 IO983649:IR983649 WVA918113:WVD918113 WLE918113:WLH918113 WBI918113:WBL918113 VRM918113:VRP918113 VHQ918113:VHT918113 UXU918113:UXX918113 UNY918113:UOB918113 UEC918113:UEF918113 TUG918113:TUJ918113 TKK918113:TKN918113 TAO918113:TAR918113 SQS918113:SQV918113 SGW918113:SGZ918113 RXA918113:RXD918113 RNE918113:RNH918113 RDI918113:RDL918113 QTM918113:QTP918113 QJQ918113:QJT918113 PZU918113:PZX918113 PPY918113:PQB918113 PGC918113:PGF918113 OWG918113:OWJ918113 OMK918113:OMN918113 OCO918113:OCR918113 NSS918113:NSV918113 NIW918113:NIZ918113 MZA918113:MZD918113 MPE918113:MPH918113 MFI918113:MFL918113 LVM918113:LVP918113 LLQ918113:LLT918113 LBU918113:LBX918113 KRY918113:KSB918113 KIC918113:KIF918113 JYG918113:JYJ918113 JOK918113:JON918113 JEO918113:JER918113 IUS918113:IUV918113 IKW918113:IKZ918113 IBA918113:IBD918113 HRE918113:HRH918113 HHI918113:HHL918113 GXM918113:GXP918113 GNQ918113:GNT918113 GDU918113:GDX918113 FTY918113:FUB918113 FKC918113:FKF918113 FAG918113:FAJ918113 EQK918113:EQN918113 EGO918113:EGR918113 DWS918113:DWV918113 DMW918113:DMZ918113 DDA918113:DDD918113 CTE918113:CTH918113 CJI918113:CJL918113 BZM918113:BZP918113 BPQ918113:BPT918113 BFU918113:BFX918113 AVY918113:AWB918113 AMC918113:AMF918113 ACG918113:ACJ918113 SK918113:SN918113 IO918113:IR918113 WVA852577:WVD852577 WLE852577:WLH852577 WBI852577:WBL852577 VRM852577:VRP852577 VHQ852577:VHT852577 UXU852577:UXX852577 UNY852577:UOB852577 UEC852577:UEF852577 TUG852577:TUJ852577 TKK852577:TKN852577 TAO852577:TAR852577 SQS852577:SQV852577 SGW852577:SGZ852577 RXA852577:RXD852577 RNE852577:RNH852577 RDI852577:RDL852577 QTM852577:QTP852577 QJQ852577:QJT852577 PZU852577:PZX852577 PPY852577:PQB852577 PGC852577:PGF852577 OWG852577:OWJ852577 OMK852577:OMN852577 OCO852577:OCR852577 NSS852577:NSV852577 NIW852577:NIZ852577 MZA852577:MZD852577 MPE852577:MPH852577 MFI852577:MFL852577 LVM852577:LVP852577 LLQ852577:LLT852577 LBU852577:LBX852577 KRY852577:KSB852577 KIC852577:KIF852577 JYG852577:JYJ852577 JOK852577:JON852577 JEO852577:JER852577 IUS852577:IUV852577 IKW852577:IKZ852577 IBA852577:IBD852577 HRE852577:HRH852577 HHI852577:HHL852577 GXM852577:GXP852577 GNQ852577:GNT852577 GDU852577:GDX852577 FTY852577:FUB852577 FKC852577:FKF852577 FAG852577:FAJ852577 EQK852577:EQN852577 EGO852577:EGR852577 DWS852577:DWV852577 DMW852577:DMZ852577 DDA852577:DDD852577 CTE852577:CTH852577 CJI852577:CJL852577 BZM852577:BZP852577 BPQ852577:BPT852577 BFU852577:BFX852577 AVY852577:AWB852577 AMC852577:AMF852577 ACG852577:ACJ852577 SK852577:SN852577 IO852577:IR852577 WVA787041:WVD787041 WLE787041:WLH787041 WBI787041:WBL787041 VRM787041:VRP787041 VHQ787041:VHT787041 UXU787041:UXX787041 UNY787041:UOB787041 UEC787041:UEF787041 TUG787041:TUJ787041 TKK787041:TKN787041 TAO787041:TAR787041 SQS787041:SQV787041 SGW787041:SGZ787041 RXA787041:RXD787041 RNE787041:RNH787041 RDI787041:RDL787041 QTM787041:QTP787041 QJQ787041:QJT787041 PZU787041:PZX787041 PPY787041:PQB787041 PGC787041:PGF787041 OWG787041:OWJ787041 OMK787041:OMN787041 OCO787041:OCR787041 NSS787041:NSV787041 NIW787041:NIZ787041 MZA787041:MZD787041 MPE787041:MPH787041 MFI787041:MFL787041 LVM787041:LVP787041 LLQ787041:LLT787041 LBU787041:LBX787041 KRY787041:KSB787041 KIC787041:KIF787041 JYG787041:JYJ787041 JOK787041:JON787041 JEO787041:JER787041 IUS787041:IUV787041 IKW787041:IKZ787041 IBA787041:IBD787041 HRE787041:HRH787041 HHI787041:HHL787041 GXM787041:GXP787041 GNQ787041:GNT787041 GDU787041:GDX787041 FTY787041:FUB787041 FKC787041:FKF787041 FAG787041:FAJ787041 EQK787041:EQN787041 EGO787041:EGR787041 DWS787041:DWV787041 DMW787041:DMZ787041 DDA787041:DDD787041 CTE787041:CTH787041 CJI787041:CJL787041 BZM787041:BZP787041 BPQ787041:BPT787041 BFU787041:BFX787041 AVY787041:AWB787041 AMC787041:AMF787041 ACG787041:ACJ787041 SK787041:SN787041 IO787041:IR787041 WVA721505:WVD721505 WLE721505:WLH721505 WBI721505:WBL721505 VRM721505:VRP721505 VHQ721505:VHT721505 UXU721505:UXX721505 UNY721505:UOB721505 UEC721505:UEF721505 TUG721505:TUJ721505 TKK721505:TKN721505 TAO721505:TAR721505 SQS721505:SQV721505 SGW721505:SGZ721505 RXA721505:RXD721505 RNE721505:RNH721505 RDI721505:RDL721505 QTM721505:QTP721505 QJQ721505:QJT721505 PZU721505:PZX721505 PPY721505:PQB721505 PGC721505:PGF721505 OWG721505:OWJ721505 OMK721505:OMN721505 OCO721505:OCR721505 NSS721505:NSV721505 NIW721505:NIZ721505 MZA721505:MZD721505 MPE721505:MPH721505 MFI721505:MFL721505 LVM721505:LVP721505 LLQ721505:LLT721505 LBU721505:LBX721505 KRY721505:KSB721505 KIC721505:KIF721505 JYG721505:JYJ721505 JOK721505:JON721505 JEO721505:JER721505 IUS721505:IUV721505 IKW721505:IKZ721505 IBA721505:IBD721505 HRE721505:HRH721505 HHI721505:HHL721505 GXM721505:GXP721505 GNQ721505:GNT721505 GDU721505:GDX721505 FTY721505:FUB721505 FKC721505:FKF721505 FAG721505:FAJ721505 EQK721505:EQN721505 EGO721505:EGR721505 DWS721505:DWV721505 DMW721505:DMZ721505 DDA721505:DDD721505 CTE721505:CTH721505 CJI721505:CJL721505 BZM721505:BZP721505 BPQ721505:BPT721505 BFU721505:BFX721505 AVY721505:AWB721505 AMC721505:AMF721505 ACG721505:ACJ721505 SK721505:SN721505 IO721505:IR721505 WVA655969:WVD655969 WLE655969:WLH655969 WBI655969:WBL655969 VRM655969:VRP655969 VHQ655969:VHT655969 UXU655969:UXX655969 UNY655969:UOB655969 UEC655969:UEF655969 TUG655969:TUJ655969 TKK655969:TKN655969 TAO655969:TAR655969 SQS655969:SQV655969 SGW655969:SGZ655969 RXA655969:RXD655969 RNE655969:RNH655969 RDI655969:RDL655969 QTM655969:QTP655969 QJQ655969:QJT655969 PZU655969:PZX655969 PPY655969:PQB655969 PGC655969:PGF655969 OWG655969:OWJ655969 OMK655969:OMN655969 OCO655969:OCR655969 NSS655969:NSV655969 NIW655969:NIZ655969 MZA655969:MZD655969 MPE655969:MPH655969 MFI655969:MFL655969 LVM655969:LVP655969 LLQ655969:LLT655969 LBU655969:LBX655969 KRY655969:KSB655969 KIC655969:KIF655969 JYG655969:JYJ655969 JOK655969:JON655969 JEO655969:JER655969 IUS655969:IUV655969 IKW655969:IKZ655969 IBA655969:IBD655969 HRE655969:HRH655969 HHI655969:HHL655969 GXM655969:GXP655969 GNQ655969:GNT655969 GDU655969:GDX655969 FTY655969:FUB655969 FKC655969:FKF655969 FAG655969:FAJ655969 EQK655969:EQN655969 EGO655969:EGR655969 DWS655969:DWV655969 DMW655969:DMZ655969 DDA655969:DDD655969 CTE655969:CTH655969 CJI655969:CJL655969 BZM655969:BZP655969 BPQ655969:BPT655969 BFU655969:BFX655969 AVY655969:AWB655969 AMC655969:AMF655969 ACG655969:ACJ655969 SK655969:SN655969 IO655969:IR655969 WVA590433:WVD590433 WLE590433:WLH590433 WBI590433:WBL590433 VRM590433:VRP590433 VHQ590433:VHT590433 UXU590433:UXX590433 UNY590433:UOB590433 UEC590433:UEF590433 TUG590433:TUJ590433 TKK590433:TKN590433 TAO590433:TAR590433 SQS590433:SQV590433 SGW590433:SGZ590433 RXA590433:RXD590433 RNE590433:RNH590433 RDI590433:RDL590433 QTM590433:QTP590433 QJQ590433:QJT590433 PZU590433:PZX590433 PPY590433:PQB590433 PGC590433:PGF590433 OWG590433:OWJ590433 OMK590433:OMN590433 OCO590433:OCR590433 NSS590433:NSV590433 NIW590433:NIZ590433 MZA590433:MZD590433 MPE590433:MPH590433 MFI590433:MFL590433 LVM590433:LVP590433 LLQ590433:LLT590433 LBU590433:LBX590433 KRY590433:KSB590433 KIC590433:KIF590433 JYG590433:JYJ590433 JOK590433:JON590433 JEO590433:JER590433 IUS590433:IUV590433 IKW590433:IKZ590433 IBA590433:IBD590433 HRE590433:HRH590433 HHI590433:HHL590433 GXM590433:GXP590433 GNQ590433:GNT590433 GDU590433:GDX590433 FTY590433:FUB590433 FKC590433:FKF590433 FAG590433:FAJ590433 EQK590433:EQN590433 EGO590433:EGR590433 DWS590433:DWV590433 DMW590433:DMZ590433 DDA590433:DDD590433 CTE590433:CTH590433 CJI590433:CJL590433 BZM590433:BZP590433 BPQ590433:BPT590433 BFU590433:BFX590433 AVY590433:AWB590433 AMC590433:AMF590433 ACG590433:ACJ590433 SK590433:SN590433 IO590433:IR590433 WVA524897:WVD524897 WLE524897:WLH524897 WBI524897:WBL524897 VRM524897:VRP524897 VHQ524897:VHT524897 UXU524897:UXX524897 UNY524897:UOB524897 UEC524897:UEF524897 TUG524897:TUJ524897 TKK524897:TKN524897 TAO524897:TAR524897 SQS524897:SQV524897 SGW524897:SGZ524897 RXA524897:RXD524897 RNE524897:RNH524897 RDI524897:RDL524897 QTM524897:QTP524897 QJQ524897:QJT524897 PZU524897:PZX524897 PPY524897:PQB524897 PGC524897:PGF524897 OWG524897:OWJ524897 OMK524897:OMN524897 OCO524897:OCR524897 NSS524897:NSV524897 NIW524897:NIZ524897 MZA524897:MZD524897 MPE524897:MPH524897 MFI524897:MFL524897 LVM524897:LVP524897 LLQ524897:LLT524897 LBU524897:LBX524897 KRY524897:KSB524897 KIC524897:KIF524897 JYG524897:JYJ524897 JOK524897:JON524897 JEO524897:JER524897 IUS524897:IUV524897 IKW524897:IKZ524897 IBA524897:IBD524897 HRE524897:HRH524897 HHI524897:HHL524897 GXM524897:GXP524897 GNQ524897:GNT524897 GDU524897:GDX524897 FTY524897:FUB524897 FKC524897:FKF524897 FAG524897:FAJ524897 EQK524897:EQN524897 EGO524897:EGR524897 DWS524897:DWV524897 DMW524897:DMZ524897 DDA524897:DDD524897 CTE524897:CTH524897 CJI524897:CJL524897 BZM524897:BZP524897 BPQ524897:BPT524897 BFU524897:BFX524897 AVY524897:AWB524897 AMC524897:AMF524897 ACG524897:ACJ524897 SK524897:SN524897 IO524897:IR524897 WVA459361:WVD459361 WLE459361:WLH459361 WBI459361:WBL459361 VRM459361:VRP459361 VHQ459361:VHT459361 UXU459361:UXX459361 UNY459361:UOB459361 UEC459361:UEF459361 TUG459361:TUJ459361 TKK459361:TKN459361 TAO459361:TAR459361 SQS459361:SQV459361 SGW459361:SGZ459361 RXA459361:RXD459361 RNE459361:RNH459361 RDI459361:RDL459361 QTM459361:QTP459361 QJQ459361:QJT459361 PZU459361:PZX459361 PPY459361:PQB459361 PGC459361:PGF459361 OWG459361:OWJ459361 OMK459361:OMN459361 OCO459361:OCR459361 NSS459361:NSV459361 NIW459361:NIZ459361 MZA459361:MZD459361 MPE459361:MPH459361 MFI459361:MFL459361 LVM459361:LVP459361 LLQ459361:LLT459361 LBU459361:LBX459361 KRY459361:KSB459361 KIC459361:KIF459361 JYG459361:JYJ459361 JOK459361:JON459361 JEO459361:JER459361 IUS459361:IUV459361 IKW459361:IKZ459361 IBA459361:IBD459361 HRE459361:HRH459361 HHI459361:HHL459361 GXM459361:GXP459361 GNQ459361:GNT459361 GDU459361:GDX459361 FTY459361:FUB459361 FKC459361:FKF459361 FAG459361:FAJ459361 EQK459361:EQN459361 EGO459361:EGR459361 DWS459361:DWV459361 DMW459361:DMZ459361 DDA459361:DDD459361 CTE459361:CTH459361 CJI459361:CJL459361 BZM459361:BZP459361 BPQ459361:BPT459361 BFU459361:BFX459361 AVY459361:AWB459361 AMC459361:AMF459361 ACG459361:ACJ459361 SK459361:SN459361 IO459361:IR459361 WVA393825:WVD393825 WLE393825:WLH393825 WBI393825:WBL393825 VRM393825:VRP393825 VHQ393825:VHT393825 UXU393825:UXX393825 UNY393825:UOB393825 UEC393825:UEF393825 TUG393825:TUJ393825 TKK393825:TKN393825 TAO393825:TAR393825 SQS393825:SQV393825 SGW393825:SGZ393825 RXA393825:RXD393825 RNE393825:RNH393825 RDI393825:RDL393825 QTM393825:QTP393825 QJQ393825:QJT393825 PZU393825:PZX393825 PPY393825:PQB393825 PGC393825:PGF393825 OWG393825:OWJ393825 OMK393825:OMN393825 OCO393825:OCR393825 NSS393825:NSV393825 NIW393825:NIZ393825 MZA393825:MZD393825 MPE393825:MPH393825 MFI393825:MFL393825 LVM393825:LVP393825 LLQ393825:LLT393825 LBU393825:LBX393825 KRY393825:KSB393825 KIC393825:KIF393825 JYG393825:JYJ393825 JOK393825:JON393825 JEO393825:JER393825 IUS393825:IUV393825 IKW393825:IKZ393825 IBA393825:IBD393825 HRE393825:HRH393825 HHI393825:HHL393825 GXM393825:GXP393825 GNQ393825:GNT393825 GDU393825:GDX393825 FTY393825:FUB393825 FKC393825:FKF393825 FAG393825:FAJ393825 EQK393825:EQN393825 EGO393825:EGR393825 DWS393825:DWV393825 DMW393825:DMZ393825 DDA393825:DDD393825 CTE393825:CTH393825 CJI393825:CJL393825 BZM393825:BZP393825 BPQ393825:BPT393825 BFU393825:BFX393825 AVY393825:AWB393825 AMC393825:AMF393825 ACG393825:ACJ393825 SK393825:SN393825 IO393825:IR393825 WVA328289:WVD328289 WLE328289:WLH328289 WBI328289:WBL328289 VRM328289:VRP328289 VHQ328289:VHT328289 UXU328289:UXX328289 UNY328289:UOB328289 UEC328289:UEF328289 TUG328289:TUJ328289 TKK328289:TKN328289 TAO328289:TAR328289 SQS328289:SQV328289 SGW328289:SGZ328289 RXA328289:RXD328289 RNE328289:RNH328289 RDI328289:RDL328289 QTM328289:QTP328289 QJQ328289:QJT328289 PZU328289:PZX328289 PPY328289:PQB328289 PGC328289:PGF328289 OWG328289:OWJ328289 OMK328289:OMN328289 OCO328289:OCR328289 NSS328289:NSV328289 NIW328289:NIZ328289 MZA328289:MZD328289 MPE328289:MPH328289 MFI328289:MFL328289 LVM328289:LVP328289 LLQ328289:LLT328289 LBU328289:LBX328289 KRY328289:KSB328289 KIC328289:KIF328289 JYG328289:JYJ328289 JOK328289:JON328289 JEO328289:JER328289 IUS328289:IUV328289 IKW328289:IKZ328289 IBA328289:IBD328289 HRE328289:HRH328289 HHI328289:HHL328289 GXM328289:GXP328289 GNQ328289:GNT328289 GDU328289:GDX328289 FTY328289:FUB328289 FKC328289:FKF328289 FAG328289:FAJ328289 EQK328289:EQN328289 EGO328289:EGR328289 DWS328289:DWV328289 DMW328289:DMZ328289 DDA328289:DDD328289 CTE328289:CTH328289 CJI328289:CJL328289 BZM328289:BZP328289 BPQ328289:BPT328289 BFU328289:BFX328289 AVY328289:AWB328289 AMC328289:AMF328289 ACG328289:ACJ328289 SK328289:SN328289 IO328289:IR328289 WVA262753:WVD262753 WLE262753:WLH262753 WBI262753:WBL262753 VRM262753:VRP262753 VHQ262753:VHT262753 UXU262753:UXX262753 UNY262753:UOB262753 UEC262753:UEF262753 TUG262753:TUJ262753 TKK262753:TKN262753 TAO262753:TAR262753 SQS262753:SQV262753 SGW262753:SGZ262753 RXA262753:RXD262753 RNE262753:RNH262753 RDI262753:RDL262753 QTM262753:QTP262753 QJQ262753:QJT262753 PZU262753:PZX262753 PPY262753:PQB262753 PGC262753:PGF262753 OWG262753:OWJ262753 OMK262753:OMN262753 OCO262753:OCR262753 NSS262753:NSV262753 NIW262753:NIZ262753 MZA262753:MZD262753 MPE262753:MPH262753 MFI262753:MFL262753 LVM262753:LVP262753 LLQ262753:LLT262753 LBU262753:LBX262753 KRY262753:KSB262753 KIC262753:KIF262753 JYG262753:JYJ262753 JOK262753:JON262753 JEO262753:JER262753 IUS262753:IUV262753 IKW262753:IKZ262753 IBA262753:IBD262753 HRE262753:HRH262753 HHI262753:HHL262753 GXM262753:GXP262753 GNQ262753:GNT262753 GDU262753:GDX262753 FTY262753:FUB262753 FKC262753:FKF262753 FAG262753:FAJ262753 EQK262753:EQN262753 EGO262753:EGR262753 DWS262753:DWV262753 DMW262753:DMZ262753 DDA262753:DDD262753 CTE262753:CTH262753 CJI262753:CJL262753 BZM262753:BZP262753 BPQ262753:BPT262753 BFU262753:BFX262753 AVY262753:AWB262753 AMC262753:AMF262753 ACG262753:ACJ262753 SK262753:SN262753 IO262753:IR262753 WVA197217:WVD197217 WLE197217:WLH197217 WBI197217:WBL197217 VRM197217:VRP197217 VHQ197217:VHT197217 UXU197217:UXX197217 UNY197217:UOB197217 UEC197217:UEF197217 TUG197217:TUJ197217 TKK197217:TKN197217 TAO197217:TAR197217 SQS197217:SQV197217 SGW197217:SGZ197217 RXA197217:RXD197217 RNE197217:RNH197217 RDI197217:RDL197217 QTM197217:QTP197217 QJQ197217:QJT197217 PZU197217:PZX197217 PPY197217:PQB197217 PGC197217:PGF197217 OWG197217:OWJ197217 OMK197217:OMN197217 OCO197217:OCR197217 NSS197217:NSV197217 NIW197217:NIZ197217 MZA197217:MZD197217 MPE197217:MPH197217 MFI197217:MFL197217 LVM197217:LVP197217 LLQ197217:LLT197217 LBU197217:LBX197217 KRY197217:KSB197217 KIC197217:KIF197217 JYG197217:JYJ197217 JOK197217:JON197217 JEO197217:JER197217 IUS197217:IUV197217 IKW197217:IKZ197217 IBA197217:IBD197217 HRE197217:HRH197217 HHI197217:HHL197217 GXM197217:GXP197217 GNQ197217:GNT197217 GDU197217:GDX197217 FTY197217:FUB197217 FKC197217:FKF197217 FAG197217:FAJ197217 EQK197217:EQN197217 EGO197217:EGR197217 DWS197217:DWV197217 DMW197217:DMZ197217 DDA197217:DDD197217 CTE197217:CTH197217 CJI197217:CJL197217 BZM197217:BZP197217 BPQ197217:BPT197217 BFU197217:BFX197217 AVY197217:AWB197217 AMC197217:AMF197217 ACG197217:ACJ197217 SK197217:SN197217 IO197217:IR197217 WVA131681:WVD131681 WLE131681:WLH131681 WBI131681:WBL131681 VRM131681:VRP131681 VHQ131681:VHT131681 UXU131681:UXX131681 UNY131681:UOB131681 UEC131681:UEF131681 TUG131681:TUJ131681 TKK131681:TKN131681 TAO131681:TAR131681 SQS131681:SQV131681 SGW131681:SGZ131681 RXA131681:RXD131681 RNE131681:RNH131681 RDI131681:RDL131681 QTM131681:QTP131681 QJQ131681:QJT131681 PZU131681:PZX131681 PPY131681:PQB131681 PGC131681:PGF131681 OWG131681:OWJ131681 OMK131681:OMN131681 OCO131681:OCR131681 NSS131681:NSV131681 NIW131681:NIZ131681 MZA131681:MZD131681 MPE131681:MPH131681 MFI131681:MFL131681 LVM131681:LVP131681 LLQ131681:LLT131681 LBU131681:LBX131681 KRY131681:KSB131681 KIC131681:KIF131681 JYG131681:JYJ131681 JOK131681:JON131681 JEO131681:JER131681 IUS131681:IUV131681 IKW131681:IKZ131681 IBA131681:IBD131681 HRE131681:HRH131681 HHI131681:HHL131681 GXM131681:GXP131681 GNQ131681:GNT131681 GDU131681:GDX131681 FTY131681:FUB131681 FKC131681:FKF131681 FAG131681:FAJ131681 EQK131681:EQN131681 EGO131681:EGR131681 DWS131681:DWV131681 DMW131681:DMZ131681 DDA131681:DDD131681 CTE131681:CTH131681 CJI131681:CJL131681 BZM131681:BZP131681 BPQ131681:BPT131681 BFU131681:BFX131681 AVY131681:AWB131681 AMC131681:AMF131681 ACG131681:ACJ131681 SK131681:SN131681 IO131681:IR131681 WVA66145:WVD66145 WLE66145:WLH66145 WBI66145:WBL66145 VRM66145:VRP66145 VHQ66145:VHT66145 UXU66145:UXX66145 UNY66145:UOB66145 UEC66145:UEF66145 TUG66145:TUJ66145 TKK66145:TKN66145 TAO66145:TAR66145 SQS66145:SQV66145 SGW66145:SGZ66145 RXA66145:RXD66145 RNE66145:RNH66145 RDI66145:RDL66145 QTM66145:QTP66145 QJQ66145:QJT66145 PZU66145:PZX66145 PPY66145:PQB66145 PGC66145:PGF66145 OWG66145:OWJ66145 OMK66145:OMN66145 OCO66145:OCR66145 NSS66145:NSV66145 NIW66145:NIZ66145 MZA66145:MZD66145 MPE66145:MPH66145 MFI66145:MFL66145 LVM66145:LVP66145 LLQ66145:LLT66145 LBU66145:LBX66145 KRY66145:KSB66145 KIC66145:KIF66145 JYG66145:JYJ66145 JOK66145:JON66145 JEO66145:JER66145 IUS66145:IUV66145 IKW66145:IKZ66145 IBA66145:IBD66145 HRE66145:HRH66145 HHI66145:HHL66145 GXM66145:GXP66145 GNQ66145:GNT66145 GDU66145:GDX66145 FTY66145:FUB66145 FKC66145:FKF66145 FAG66145:FAJ66145 EQK66145:EQN66145 EGO66145:EGR66145 DWS66145:DWV66145 DMW66145:DMZ66145 DDA66145:DDD66145 CTE66145:CTH66145 CJI66145:CJL66145 BZM66145:BZP66145 BPQ66145:BPT66145 BFU66145:BFX66145 AVY66145:AWB66145 AMC66145:AMF66145 ACG66145:ACJ66145 SK66145:SN66145 IO66145:IR66145"/>
    <dataValidation allowBlank="1" showErrorMessage="1" prompt="El 16 de Febrero se realizó reunión con algunos funcionarios de la Delegada y se dió a aconocer el Plan Estretégico y el Plan Operativo. Posteriormente se socializó a todos los funcionarios" sqref="WVL983587 WLP983587 WBT983587 VRX983587 VIB983587 UYF983587 UOJ983587 UEN983587 TUR983587 TKV983587 TAZ983587 SRD983587 SHH983587 RXL983587 RNP983587 RDT983587 QTX983587 QKB983587 QAF983587 PQJ983587 PGN983587 OWR983587 OMV983587 OCZ983587 NTD983587 NJH983587 MZL983587 MPP983587 MFT983587 LVX983587 LMB983587 LCF983587 KSJ983587 KIN983587 JYR983587 JOV983587 JEZ983587 IVD983587 ILH983587 IBL983587 HRP983587 HHT983587 GXX983587 GOB983587 GEF983587 FUJ983587 FKN983587 FAR983587 EQV983587 EGZ983587 DXD983587 DNH983587 DDL983587 CTP983587 CJT983587 BZX983587 BQB983587 BGF983587 AWJ983587 AMN983587 ACR983587 SV983587 IZ983587 R983587 WVL918051 WLP918051 WBT918051 VRX918051 VIB918051 UYF918051 UOJ918051 UEN918051 TUR918051 TKV918051 TAZ918051 SRD918051 SHH918051 RXL918051 RNP918051 RDT918051 QTX918051 QKB918051 QAF918051 PQJ918051 PGN918051 OWR918051 OMV918051 OCZ918051 NTD918051 NJH918051 MZL918051 MPP918051 MFT918051 LVX918051 LMB918051 LCF918051 KSJ918051 KIN918051 JYR918051 JOV918051 JEZ918051 IVD918051 ILH918051 IBL918051 HRP918051 HHT918051 GXX918051 GOB918051 GEF918051 FUJ918051 FKN918051 FAR918051 EQV918051 EGZ918051 DXD918051 DNH918051 DDL918051 CTP918051 CJT918051 BZX918051 BQB918051 BGF918051 AWJ918051 AMN918051 ACR918051 SV918051 IZ918051 R918051 WVL852515 WLP852515 WBT852515 VRX852515 VIB852515 UYF852515 UOJ852515 UEN852515 TUR852515 TKV852515 TAZ852515 SRD852515 SHH852515 RXL852515 RNP852515 RDT852515 QTX852515 QKB852515 QAF852515 PQJ852515 PGN852515 OWR852515 OMV852515 OCZ852515 NTD852515 NJH852515 MZL852515 MPP852515 MFT852515 LVX852515 LMB852515 LCF852515 KSJ852515 KIN852515 JYR852515 JOV852515 JEZ852515 IVD852515 ILH852515 IBL852515 HRP852515 HHT852515 GXX852515 GOB852515 GEF852515 FUJ852515 FKN852515 FAR852515 EQV852515 EGZ852515 DXD852515 DNH852515 DDL852515 CTP852515 CJT852515 BZX852515 BQB852515 BGF852515 AWJ852515 AMN852515 ACR852515 SV852515 IZ852515 R852515 WVL786979 WLP786979 WBT786979 VRX786979 VIB786979 UYF786979 UOJ786979 UEN786979 TUR786979 TKV786979 TAZ786979 SRD786979 SHH786979 RXL786979 RNP786979 RDT786979 QTX786979 QKB786979 QAF786979 PQJ786979 PGN786979 OWR786979 OMV786979 OCZ786979 NTD786979 NJH786979 MZL786979 MPP786979 MFT786979 LVX786979 LMB786979 LCF786979 KSJ786979 KIN786979 JYR786979 JOV786979 JEZ786979 IVD786979 ILH786979 IBL786979 HRP786979 HHT786979 GXX786979 GOB786979 GEF786979 FUJ786979 FKN786979 FAR786979 EQV786979 EGZ786979 DXD786979 DNH786979 DDL786979 CTP786979 CJT786979 BZX786979 BQB786979 BGF786979 AWJ786979 AMN786979 ACR786979 SV786979 IZ786979 R786979 WVL721443 WLP721443 WBT721443 VRX721443 VIB721443 UYF721443 UOJ721443 UEN721443 TUR721443 TKV721443 TAZ721443 SRD721443 SHH721443 RXL721443 RNP721443 RDT721443 QTX721443 QKB721443 QAF721443 PQJ721443 PGN721443 OWR721443 OMV721443 OCZ721443 NTD721443 NJH721443 MZL721443 MPP721443 MFT721443 LVX721443 LMB721443 LCF721443 KSJ721443 KIN721443 JYR721443 JOV721443 JEZ721443 IVD721443 ILH721443 IBL721443 HRP721443 HHT721443 GXX721443 GOB721443 GEF721443 FUJ721443 FKN721443 FAR721443 EQV721443 EGZ721443 DXD721443 DNH721443 DDL721443 CTP721443 CJT721443 BZX721443 BQB721443 BGF721443 AWJ721443 AMN721443 ACR721443 SV721443 IZ721443 R721443 WVL655907 WLP655907 WBT655907 VRX655907 VIB655907 UYF655907 UOJ655907 UEN655907 TUR655907 TKV655907 TAZ655907 SRD655907 SHH655907 RXL655907 RNP655907 RDT655907 QTX655907 QKB655907 QAF655907 PQJ655907 PGN655907 OWR655907 OMV655907 OCZ655907 NTD655907 NJH655907 MZL655907 MPP655907 MFT655907 LVX655907 LMB655907 LCF655907 KSJ655907 KIN655907 JYR655907 JOV655907 JEZ655907 IVD655907 ILH655907 IBL655907 HRP655907 HHT655907 GXX655907 GOB655907 GEF655907 FUJ655907 FKN655907 FAR655907 EQV655907 EGZ655907 DXD655907 DNH655907 DDL655907 CTP655907 CJT655907 BZX655907 BQB655907 BGF655907 AWJ655907 AMN655907 ACR655907 SV655907 IZ655907 R655907 WVL590371 WLP590371 WBT590371 VRX590371 VIB590371 UYF590371 UOJ590371 UEN590371 TUR590371 TKV590371 TAZ590371 SRD590371 SHH590371 RXL590371 RNP590371 RDT590371 QTX590371 QKB590371 QAF590371 PQJ590371 PGN590371 OWR590371 OMV590371 OCZ590371 NTD590371 NJH590371 MZL590371 MPP590371 MFT590371 LVX590371 LMB590371 LCF590371 KSJ590371 KIN590371 JYR590371 JOV590371 JEZ590371 IVD590371 ILH590371 IBL590371 HRP590371 HHT590371 GXX590371 GOB590371 GEF590371 FUJ590371 FKN590371 FAR590371 EQV590371 EGZ590371 DXD590371 DNH590371 DDL590371 CTP590371 CJT590371 BZX590371 BQB590371 BGF590371 AWJ590371 AMN590371 ACR590371 SV590371 IZ590371 R590371 WVL524835 WLP524835 WBT524835 VRX524835 VIB524835 UYF524835 UOJ524835 UEN524835 TUR524835 TKV524835 TAZ524835 SRD524835 SHH524835 RXL524835 RNP524835 RDT524835 QTX524835 QKB524835 QAF524835 PQJ524835 PGN524835 OWR524835 OMV524835 OCZ524835 NTD524835 NJH524835 MZL524835 MPP524835 MFT524835 LVX524835 LMB524835 LCF524835 KSJ524835 KIN524835 JYR524835 JOV524835 JEZ524835 IVD524835 ILH524835 IBL524835 HRP524835 HHT524835 GXX524835 GOB524835 GEF524835 FUJ524835 FKN524835 FAR524835 EQV524835 EGZ524835 DXD524835 DNH524835 DDL524835 CTP524835 CJT524835 BZX524835 BQB524835 BGF524835 AWJ524835 AMN524835 ACR524835 SV524835 IZ524835 R524835 WVL459299 WLP459299 WBT459299 VRX459299 VIB459299 UYF459299 UOJ459299 UEN459299 TUR459299 TKV459299 TAZ459299 SRD459299 SHH459299 RXL459299 RNP459299 RDT459299 QTX459299 QKB459299 QAF459299 PQJ459299 PGN459299 OWR459299 OMV459299 OCZ459299 NTD459299 NJH459299 MZL459299 MPP459299 MFT459299 LVX459299 LMB459299 LCF459299 KSJ459299 KIN459299 JYR459299 JOV459299 JEZ459299 IVD459299 ILH459299 IBL459299 HRP459299 HHT459299 GXX459299 GOB459299 GEF459299 FUJ459299 FKN459299 FAR459299 EQV459299 EGZ459299 DXD459299 DNH459299 DDL459299 CTP459299 CJT459299 BZX459299 BQB459299 BGF459299 AWJ459299 AMN459299 ACR459299 SV459299 IZ459299 R459299 WVL393763 WLP393763 WBT393763 VRX393763 VIB393763 UYF393763 UOJ393763 UEN393763 TUR393763 TKV393763 TAZ393763 SRD393763 SHH393763 RXL393763 RNP393763 RDT393763 QTX393763 QKB393763 QAF393763 PQJ393763 PGN393763 OWR393763 OMV393763 OCZ393763 NTD393763 NJH393763 MZL393763 MPP393763 MFT393763 LVX393763 LMB393763 LCF393763 KSJ393763 KIN393763 JYR393763 JOV393763 JEZ393763 IVD393763 ILH393763 IBL393763 HRP393763 HHT393763 GXX393763 GOB393763 GEF393763 FUJ393763 FKN393763 FAR393763 EQV393763 EGZ393763 DXD393763 DNH393763 DDL393763 CTP393763 CJT393763 BZX393763 BQB393763 BGF393763 AWJ393763 AMN393763 ACR393763 SV393763 IZ393763 R393763 WVL328227 WLP328227 WBT328227 VRX328227 VIB328227 UYF328227 UOJ328227 UEN328227 TUR328227 TKV328227 TAZ328227 SRD328227 SHH328227 RXL328227 RNP328227 RDT328227 QTX328227 QKB328227 QAF328227 PQJ328227 PGN328227 OWR328227 OMV328227 OCZ328227 NTD328227 NJH328227 MZL328227 MPP328227 MFT328227 LVX328227 LMB328227 LCF328227 KSJ328227 KIN328227 JYR328227 JOV328227 JEZ328227 IVD328227 ILH328227 IBL328227 HRP328227 HHT328227 GXX328227 GOB328227 GEF328227 FUJ328227 FKN328227 FAR328227 EQV328227 EGZ328227 DXD328227 DNH328227 DDL328227 CTP328227 CJT328227 BZX328227 BQB328227 BGF328227 AWJ328227 AMN328227 ACR328227 SV328227 IZ328227 R328227 WVL262691 WLP262691 WBT262691 VRX262691 VIB262691 UYF262691 UOJ262691 UEN262691 TUR262691 TKV262691 TAZ262691 SRD262691 SHH262691 RXL262691 RNP262691 RDT262691 QTX262691 QKB262691 QAF262691 PQJ262691 PGN262691 OWR262691 OMV262691 OCZ262691 NTD262691 NJH262691 MZL262691 MPP262691 MFT262691 LVX262691 LMB262691 LCF262691 KSJ262691 KIN262691 JYR262691 JOV262691 JEZ262691 IVD262691 ILH262691 IBL262691 HRP262691 HHT262691 GXX262691 GOB262691 GEF262691 FUJ262691 FKN262691 FAR262691 EQV262691 EGZ262691 DXD262691 DNH262691 DDL262691 CTP262691 CJT262691 BZX262691 BQB262691 BGF262691 AWJ262691 AMN262691 ACR262691 SV262691 IZ262691 R262691 WVL197155 WLP197155 WBT197155 VRX197155 VIB197155 UYF197155 UOJ197155 UEN197155 TUR197155 TKV197155 TAZ197155 SRD197155 SHH197155 RXL197155 RNP197155 RDT197155 QTX197155 QKB197155 QAF197155 PQJ197155 PGN197155 OWR197155 OMV197155 OCZ197155 NTD197155 NJH197155 MZL197155 MPP197155 MFT197155 LVX197155 LMB197155 LCF197155 KSJ197155 KIN197155 JYR197155 JOV197155 JEZ197155 IVD197155 ILH197155 IBL197155 HRP197155 HHT197155 GXX197155 GOB197155 GEF197155 FUJ197155 FKN197155 FAR197155 EQV197155 EGZ197155 DXD197155 DNH197155 DDL197155 CTP197155 CJT197155 BZX197155 BQB197155 BGF197155 AWJ197155 AMN197155 ACR197155 SV197155 IZ197155 R197155 WVL131619 WLP131619 WBT131619 VRX131619 VIB131619 UYF131619 UOJ131619 UEN131619 TUR131619 TKV131619 TAZ131619 SRD131619 SHH131619 RXL131619 RNP131619 RDT131619 QTX131619 QKB131619 QAF131619 PQJ131619 PGN131619 OWR131619 OMV131619 OCZ131619 NTD131619 NJH131619 MZL131619 MPP131619 MFT131619 LVX131619 LMB131619 LCF131619 KSJ131619 KIN131619 JYR131619 JOV131619 JEZ131619 IVD131619 ILH131619 IBL131619 HRP131619 HHT131619 GXX131619 GOB131619 GEF131619 FUJ131619 FKN131619 FAR131619 EQV131619 EGZ131619 DXD131619 DNH131619 DDL131619 CTP131619 CJT131619 BZX131619 BQB131619 BGF131619 AWJ131619 AMN131619 ACR131619 SV131619 IZ131619 R131619 WVL66083 WLP66083 WBT66083 VRX66083 VIB66083 UYF66083 UOJ66083 UEN66083 TUR66083 TKV66083 TAZ66083 SRD66083 SHH66083 RXL66083 RNP66083 RDT66083 QTX66083 QKB66083 QAF66083 PQJ66083 PGN66083 OWR66083 OMV66083 OCZ66083 NTD66083 NJH66083 MZL66083 MPP66083 MFT66083 LVX66083 LMB66083 LCF66083 KSJ66083 KIN66083 JYR66083 JOV66083 JEZ66083 IVD66083 ILH66083 IBL66083 HRP66083 HHT66083 GXX66083 GOB66083 GEF66083 FUJ66083 FKN66083 FAR66083 EQV66083 EGZ66083 DXD66083 DNH66083 DDL66083 CTP66083 CJT66083 BZX66083 BQB66083 BGF66083 AWJ66083 AMN66083 ACR66083 SV66083 IZ66083 R66083"/>
    <dataValidation allowBlank="1" showErrorMessage="1" prompt="Dado que la Delegada de Tránsito no tuvo reportó información para la vigencia 2015, se asume tiempo promedio más alto entre las Delegadas de Puertos y Concesiones para poder medir la reducción del tiempo promedio de atención de PQRs en esta vigencia" sqref="WUZ983639 WLD983639 WBH983639 VRL983639 VHP983639 UXT983639 UNX983639 UEB983639 TUF983639 TKJ983639 TAN983639 SQR983639 SGV983639 RWZ983639 RND983639 RDH983639 QTL983639 QJP983639 PZT983639 PPX983639 PGB983639 OWF983639 OMJ983639 OCN983639 NSR983639 NIV983639 MYZ983639 MPD983639 MFH983639 LVL983639 LLP983639 LBT983639 KRX983639 KIB983639 JYF983639 JOJ983639 JEN983639 IUR983639 IKV983639 IAZ983639 HRD983639 HHH983639 GXL983639 GNP983639 GDT983639 FTX983639 FKB983639 FAF983639 EQJ983639 EGN983639 DWR983639 DMV983639 DCZ983639 CTD983639 CJH983639 BZL983639 BPP983639 BFT983639 AVX983639 AMB983639 ACF983639 SJ983639 IN983639 WUZ918103 WLD918103 WBH918103 VRL918103 VHP918103 UXT918103 UNX918103 UEB918103 TUF918103 TKJ918103 TAN918103 SQR918103 SGV918103 RWZ918103 RND918103 RDH918103 QTL918103 QJP918103 PZT918103 PPX918103 PGB918103 OWF918103 OMJ918103 OCN918103 NSR918103 NIV918103 MYZ918103 MPD918103 MFH918103 LVL918103 LLP918103 LBT918103 KRX918103 KIB918103 JYF918103 JOJ918103 JEN918103 IUR918103 IKV918103 IAZ918103 HRD918103 HHH918103 GXL918103 GNP918103 GDT918103 FTX918103 FKB918103 FAF918103 EQJ918103 EGN918103 DWR918103 DMV918103 DCZ918103 CTD918103 CJH918103 BZL918103 BPP918103 BFT918103 AVX918103 AMB918103 ACF918103 SJ918103 IN918103 WUZ852567 WLD852567 WBH852567 VRL852567 VHP852567 UXT852567 UNX852567 UEB852567 TUF852567 TKJ852567 TAN852567 SQR852567 SGV852567 RWZ852567 RND852567 RDH852567 QTL852567 QJP852567 PZT852567 PPX852567 PGB852567 OWF852567 OMJ852567 OCN852567 NSR852567 NIV852567 MYZ852567 MPD852567 MFH852567 LVL852567 LLP852567 LBT852567 KRX852567 KIB852567 JYF852567 JOJ852567 JEN852567 IUR852567 IKV852567 IAZ852567 HRD852567 HHH852567 GXL852567 GNP852567 GDT852567 FTX852567 FKB852567 FAF852567 EQJ852567 EGN852567 DWR852567 DMV852567 DCZ852567 CTD852567 CJH852567 BZL852567 BPP852567 BFT852567 AVX852567 AMB852567 ACF852567 SJ852567 IN852567 WUZ787031 WLD787031 WBH787031 VRL787031 VHP787031 UXT787031 UNX787031 UEB787031 TUF787031 TKJ787031 TAN787031 SQR787031 SGV787031 RWZ787031 RND787031 RDH787031 QTL787031 QJP787031 PZT787031 PPX787031 PGB787031 OWF787031 OMJ787031 OCN787031 NSR787031 NIV787031 MYZ787031 MPD787031 MFH787031 LVL787031 LLP787031 LBT787031 KRX787031 KIB787031 JYF787031 JOJ787031 JEN787031 IUR787031 IKV787031 IAZ787031 HRD787031 HHH787031 GXL787031 GNP787031 GDT787031 FTX787031 FKB787031 FAF787031 EQJ787031 EGN787031 DWR787031 DMV787031 DCZ787031 CTD787031 CJH787031 BZL787031 BPP787031 BFT787031 AVX787031 AMB787031 ACF787031 SJ787031 IN787031 WUZ721495 WLD721495 WBH721495 VRL721495 VHP721495 UXT721495 UNX721495 UEB721495 TUF721495 TKJ721495 TAN721495 SQR721495 SGV721495 RWZ721495 RND721495 RDH721495 QTL721495 QJP721495 PZT721495 PPX721495 PGB721495 OWF721495 OMJ721495 OCN721495 NSR721495 NIV721495 MYZ721495 MPD721495 MFH721495 LVL721495 LLP721495 LBT721495 KRX721495 KIB721495 JYF721495 JOJ721495 JEN721495 IUR721495 IKV721495 IAZ721495 HRD721495 HHH721495 GXL721495 GNP721495 GDT721495 FTX721495 FKB721495 FAF721495 EQJ721495 EGN721495 DWR721495 DMV721495 DCZ721495 CTD721495 CJH721495 BZL721495 BPP721495 BFT721495 AVX721495 AMB721495 ACF721495 SJ721495 IN721495 WUZ655959 WLD655959 WBH655959 VRL655959 VHP655959 UXT655959 UNX655959 UEB655959 TUF655959 TKJ655959 TAN655959 SQR655959 SGV655959 RWZ655959 RND655959 RDH655959 QTL655959 QJP655959 PZT655959 PPX655959 PGB655959 OWF655959 OMJ655959 OCN655959 NSR655959 NIV655959 MYZ655959 MPD655959 MFH655959 LVL655959 LLP655959 LBT655959 KRX655959 KIB655959 JYF655959 JOJ655959 JEN655959 IUR655959 IKV655959 IAZ655959 HRD655959 HHH655959 GXL655959 GNP655959 GDT655959 FTX655959 FKB655959 FAF655959 EQJ655959 EGN655959 DWR655959 DMV655959 DCZ655959 CTD655959 CJH655959 BZL655959 BPP655959 BFT655959 AVX655959 AMB655959 ACF655959 SJ655959 IN655959 WUZ590423 WLD590423 WBH590423 VRL590423 VHP590423 UXT590423 UNX590423 UEB590423 TUF590423 TKJ590423 TAN590423 SQR590423 SGV590423 RWZ590423 RND590423 RDH590423 QTL590423 QJP590423 PZT590423 PPX590423 PGB590423 OWF590423 OMJ590423 OCN590423 NSR590423 NIV590423 MYZ590423 MPD590423 MFH590423 LVL590423 LLP590423 LBT590423 KRX590423 KIB590423 JYF590423 JOJ590423 JEN590423 IUR590423 IKV590423 IAZ590423 HRD590423 HHH590423 GXL590423 GNP590423 GDT590423 FTX590423 FKB590423 FAF590423 EQJ590423 EGN590423 DWR590423 DMV590423 DCZ590423 CTD590423 CJH590423 BZL590423 BPP590423 BFT590423 AVX590423 AMB590423 ACF590423 SJ590423 IN590423 WUZ524887 WLD524887 WBH524887 VRL524887 VHP524887 UXT524887 UNX524887 UEB524887 TUF524887 TKJ524887 TAN524887 SQR524887 SGV524887 RWZ524887 RND524887 RDH524887 QTL524887 QJP524887 PZT524887 PPX524887 PGB524887 OWF524887 OMJ524887 OCN524887 NSR524887 NIV524887 MYZ524887 MPD524887 MFH524887 LVL524887 LLP524887 LBT524887 KRX524887 KIB524887 JYF524887 JOJ524887 JEN524887 IUR524887 IKV524887 IAZ524887 HRD524887 HHH524887 GXL524887 GNP524887 GDT524887 FTX524887 FKB524887 FAF524887 EQJ524887 EGN524887 DWR524887 DMV524887 DCZ524887 CTD524887 CJH524887 BZL524887 BPP524887 BFT524887 AVX524887 AMB524887 ACF524887 SJ524887 IN524887 WUZ459351 WLD459351 WBH459351 VRL459351 VHP459351 UXT459351 UNX459351 UEB459351 TUF459351 TKJ459351 TAN459351 SQR459351 SGV459351 RWZ459351 RND459351 RDH459351 QTL459351 QJP459351 PZT459351 PPX459351 PGB459351 OWF459351 OMJ459351 OCN459351 NSR459351 NIV459351 MYZ459351 MPD459351 MFH459351 LVL459351 LLP459351 LBT459351 KRX459351 KIB459351 JYF459351 JOJ459351 JEN459351 IUR459351 IKV459351 IAZ459351 HRD459351 HHH459351 GXL459351 GNP459351 GDT459351 FTX459351 FKB459351 FAF459351 EQJ459351 EGN459351 DWR459351 DMV459351 DCZ459351 CTD459351 CJH459351 BZL459351 BPP459351 BFT459351 AVX459351 AMB459351 ACF459351 SJ459351 IN459351 WUZ393815 WLD393815 WBH393815 VRL393815 VHP393815 UXT393815 UNX393815 UEB393815 TUF393815 TKJ393815 TAN393815 SQR393815 SGV393815 RWZ393815 RND393815 RDH393815 QTL393815 QJP393815 PZT393815 PPX393815 PGB393815 OWF393815 OMJ393815 OCN393815 NSR393815 NIV393815 MYZ393815 MPD393815 MFH393815 LVL393815 LLP393815 LBT393815 KRX393815 KIB393815 JYF393815 JOJ393815 JEN393815 IUR393815 IKV393815 IAZ393815 HRD393815 HHH393815 GXL393815 GNP393815 GDT393815 FTX393815 FKB393815 FAF393815 EQJ393815 EGN393815 DWR393815 DMV393815 DCZ393815 CTD393815 CJH393815 BZL393815 BPP393815 BFT393815 AVX393815 AMB393815 ACF393815 SJ393815 IN393815 WUZ328279 WLD328279 WBH328279 VRL328279 VHP328279 UXT328279 UNX328279 UEB328279 TUF328279 TKJ328279 TAN328279 SQR328279 SGV328279 RWZ328279 RND328279 RDH328279 QTL328279 QJP328279 PZT328279 PPX328279 PGB328279 OWF328279 OMJ328279 OCN328279 NSR328279 NIV328279 MYZ328279 MPD328279 MFH328279 LVL328279 LLP328279 LBT328279 KRX328279 KIB328279 JYF328279 JOJ328279 JEN328279 IUR328279 IKV328279 IAZ328279 HRD328279 HHH328279 GXL328279 GNP328279 GDT328279 FTX328279 FKB328279 FAF328279 EQJ328279 EGN328279 DWR328279 DMV328279 DCZ328279 CTD328279 CJH328279 BZL328279 BPP328279 BFT328279 AVX328279 AMB328279 ACF328279 SJ328279 IN328279 WUZ262743 WLD262743 WBH262743 VRL262743 VHP262743 UXT262743 UNX262743 UEB262743 TUF262743 TKJ262743 TAN262743 SQR262743 SGV262743 RWZ262743 RND262743 RDH262743 QTL262743 QJP262743 PZT262743 PPX262743 PGB262743 OWF262743 OMJ262743 OCN262743 NSR262743 NIV262743 MYZ262743 MPD262743 MFH262743 LVL262743 LLP262743 LBT262743 KRX262743 KIB262743 JYF262743 JOJ262743 JEN262743 IUR262743 IKV262743 IAZ262743 HRD262743 HHH262743 GXL262743 GNP262743 GDT262743 FTX262743 FKB262743 FAF262743 EQJ262743 EGN262743 DWR262743 DMV262743 DCZ262743 CTD262743 CJH262743 BZL262743 BPP262743 BFT262743 AVX262743 AMB262743 ACF262743 SJ262743 IN262743 WUZ197207 WLD197207 WBH197207 VRL197207 VHP197207 UXT197207 UNX197207 UEB197207 TUF197207 TKJ197207 TAN197207 SQR197207 SGV197207 RWZ197207 RND197207 RDH197207 QTL197207 QJP197207 PZT197207 PPX197207 PGB197207 OWF197207 OMJ197207 OCN197207 NSR197207 NIV197207 MYZ197207 MPD197207 MFH197207 LVL197207 LLP197207 LBT197207 KRX197207 KIB197207 JYF197207 JOJ197207 JEN197207 IUR197207 IKV197207 IAZ197207 HRD197207 HHH197207 GXL197207 GNP197207 GDT197207 FTX197207 FKB197207 FAF197207 EQJ197207 EGN197207 DWR197207 DMV197207 DCZ197207 CTD197207 CJH197207 BZL197207 BPP197207 BFT197207 AVX197207 AMB197207 ACF197207 SJ197207 IN197207 WUZ131671 WLD131671 WBH131671 VRL131671 VHP131671 UXT131671 UNX131671 UEB131671 TUF131671 TKJ131671 TAN131671 SQR131671 SGV131671 RWZ131671 RND131671 RDH131671 QTL131671 QJP131671 PZT131671 PPX131671 PGB131671 OWF131671 OMJ131671 OCN131671 NSR131671 NIV131671 MYZ131671 MPD131671 MFH131671 LVL131671 LLP131671 LBT131671 KRX131671 KIB131671 JYF131671 JOJ131671 JEN131671 IUR131671 IKV131671 IAZ131671 HRD131671 HHH131671 GXL131671 GNP131671 GDT131671 FTX131671 FKB131671 FAF131671 EQJ131671 EGN131671 DWR131671 DMV131671 DCZ131671 CTD131671 CJH131671 BZL131671 BPP131671 BFT131671 AVX131671 AMB131671 ACF131671 SJ131671 IN131671 WUZ66135 WLD66135 WBH66135 VRL66135 VHP66135 UXT66135 UNX66135 UEB66135 TUF66135 TKJ66135 TAN66135 SQR66135 SGV66135 RWZ66135 RND66135 RDH66135 QTL66135 QJP66135 PZT66135 PPX66135 PGB66135 OWF66135 OMJ66135 OCN66135 NSR66135 NIV66135 MYZ66135 MPD66135 MFH66135 LVL66135 LLP66135 LBT66135 KRX66135 KIB66135 JYF66135 JOJ66135 JEN66135 IUR66135 IKV66135 IAZ66135 HRD66135 HHH66135 GXL66135 GNP66135 GDT66135 FTX66135 FKB66135 FAF66135 EQJ66135 EGN66135 DWR66135 DMV66135 DCZ66135 CTD66135 CJH66135 BZL66135 BPP66135 BFT66135 AVX66135 AMB66135 ACF66135 SJ66135 IN66135"/>
    <dataValidation allowBlank="1" showErrorMessage="1" prompt="La meta se define mensualmente de acuerdo con las solicitudes recibidas" sqref="WVX983627 WMB983627 WCF983627 VSJ983627 VIN983627 UYR983627 UOV983627 UEZ983627 TVD983627 TLH983627 TBL983627 SRP983627 SHT983627 RXX983627 ROB983627 REF983627 QUJ983627 QKN983627 QAR983627 PQV983627 PGZ983627 OXD983627 ONH983627 ODL983627 NTP983627 NJT983627 MZX983627 MQB983627 MGF983627 LWJ983627 LMN983627 LCR983627 KSV983627 KIZ983627 JZD983627 JPH983627 JFL983627 IVP983627 ILT983627 IBX983627 HSB983627 HIF983627 GYJ983627 GON983627 GER983627 FUV983627 FKZ983627 FBD983627 ERH983627 EHL983627 DXP983627 DNT983627 DDX983627 CUB983627 CKF983627 CAJ983627 BQN983627 BGR983627 AWV983627 AMZ983627 ADD983627 TH983627 JL983627 WVX918091 WMB918091 WCF918091 VSJ918091 VIN918091 UYR918091 UOV918091 UEZ918091 TVD918091 TLH918091 TBL918091 SRP918091 SHT918091 RXX918091 ROB918091 REF918091 QUJ918091 QKN918091 QAR918091 PQV918091 PGZ918091 OXD918091 ONH918091 ODL918091 NTP918091 NJT918091 MZX918091 MQB918091 MGF918091 LWJ918091 LMN918091 LCR918091 KSV918091 KIZ918091 JZD918091 JPH918091 JFL918091 IVP918091 ILT918091 IBX918091 HSB918091 HIF918091 GYJ918091 GON918091 GER918091 FUV918091 FKZ918091 FBD918091 ERH918091 EHL918091 DXP918091 DNT918091 DDX918091 CUB918091 CKF918091 CAJ918091 BQN918091 BGR918091 AWV918091 AMZ918091 ADD918091 TH918091 JL918091 WVX852555 WMB852555 WCF852555 VSJ852555 VIN852555 UYR852555 UOV852555 UEZ852555 TVD852555 TLH852555 TBL852555 SRP852555 SHT852555 RXX852555 ROB852555 REF852555 QUJ852555 QKN852555 QAR852555 PQV852555 PGZ852555 OXD852555 ONH852555 ODL852555 NTP852555 NJT852555 MZX852555 MQB852555 MGF852555 LWJ852555 LMN852555 LCR852555 KSV852555 KIZ852555 JZD852555 JPH852555 JFL852555 IVP852555 ILT852555 IBX852555 HSB852555 HIF852555 GYJ852555 GON852555 GER852555 FUV852555 FKZ852555 FBD852555 ERH852555 EHL852555 DXP852555 DNT852555 DDX852555 CUB852555 CKF852555 CAJ852555 BQN852555 BGR852555 AWV852555 AMZ852555 ADD852555 TH852555 JL852555 WVX787019 WMB787019 WCF787019 VSJ787019 VIN787019 UYR787019 UOV787019 UEZ787019 TVD787019 TLH787019 TBL787019 SRP787019 SHT787019 RXX787019 ROB787019 REF787019 QUJ787019 QKN787019 QAR787019 PQV787019 PGZ787019 OXD787019 ONH787019 ODL787019 NTP787019 NJT787019 MZX787019 MQB787019 MGF787019 LWJ787019 LMN787019 LCR787019 KSV787019 KIZ787019 JZD787019 JPH787019 JFL787019 IVP787019 ILT787019 IBX787019 HSB787019 HIF787019 GYJ787019 GON787019 GER787019 FUV787019 FKZ787019 FBD787019 ERH787019 EHL787019 DXP787019 DNT787019 DDX787019 CUB787019 CKF787019 CAJ787019 BQN787019 BGR787019 AWV787019 AMZ787019 ADD787019 TH787019 JL787019 WVX721483 WMB721483 WCF721483 VSJ721483 VIN721483 UYR721483 UOV721483 UEZ721483 TVD721483 TLH721483 TBL721483 SRP721483 SHT721483 RXX721483 ROB721483 REF721483 QUJ721483 QKN721483 QAR721483 PQV721483 PGZ721483 OXD721483 ONH721483 ODL721483 NTP721483 NJT721483 MZX721483 MQB721483 MGF721483 LWJ721483 LMN721483 LCR721483 KSV721483 KIZ721483 JZD721483 JPH721483 JFL721483 IVP721483 ILT721483 IBX721483 HSB721483 HIF721483 GYJ721483 GON721483 GER721483 FUV721483 FKZ721483 FBD721483 ERH721483 EHL721483 DXP721483 DNT721483 DDX721483 CUB721483 CKF721483 CAJ721483 BQN721483 BGR721483 AWV721483 AMZ721483 ADD721483 TH721483 JL721483 WVX655947 WMB655947 WCF655947 VSJ655947 VIN655947 UYR655947 UOV655947 UEZ655947 TVD655947 TLH655947 TBL655947 SRP655947 SHT655947 RXX655947 ROB655947 REF655947 QUJ655947 QKN655947 QAR655947 PQV655947 PGZ655947 OXD655947 ONH655947 ODL655947 NTP655947 NJT655947 MZX655947 MQB655947 MGF655947 LWJ655947 LMN655947 LCR655947 KSV655947 KIZ655947 JZD655947 JPH655947 JFL655947 IVP655947 ILT655947 IBX655947 HSB655947 HIF655947 GYJ655947 GON655947 GER655947 FUV655947 FKZ655947 FBD655947 ERH655947 EHL655947 DXP655947 DNT655947 DDX655947 CUB655947 CKF655947 CAJ655947 BQN655947 BGR655947 AWV655947 AMZ655947 ADD655947 TH655947 JL655947 WVX590411 WMB590411 WCF590411 VSJ590411 VIN590411 UYR590411 UOV590411 UEZ590411 TVD590411 TLH590411 TBL590411 SRP590411 SHT590411 RXX590411 ROB590411 REF590411 QUJ590411 QKN590411 QAR590411 PQV590411 PGZ590411 OXD590411 ONH590411 ODL590411 NTP590411 NJT590411 MZX590411 MQB590411 MGF590411 LWJ590411 LMN590411 LCR590411 KSV590411 KIZ590411 JZD590411 JPH590411 JFL590411 IVP590411 ILT590411 IBX590411 HSB590411 HIF590411 GYJ590411 GON590411 GER590411 FUV590411 FKZ590411 FBD590411 ERH590411 EHL590411 DXP590411 DNT590411 DDX590411 CUB590411 CKF590411 CAJ590411 BQN590411 BGR590411 AWV590411 AMZ590411 ADD590411 TH590411 JL590411 WVX524875 WMB524875 WCF524875 VSJ524875 VIN524875 UYR524875 UOV524875 UEZ524875 TVD524875 TLH524875 TBL524875 SRP524875 SHT524875 RXX524875 ROB524875 REF524875 QUJ524875 QKN524875 QAR524875 PQV524875 PGZ524875 OXD524875 ONH524875 ODL524875 NTP524875 NJT524875 MZX524875 MQB524875 MGF524875 LWJ524875 LMN524875 LCR524875 KSV524875 KIZ524875 JZD524875 JPH524875 JFL524875 IVP524875 ILT524875 IBX524875 HSB524875 HIF524875 GYJ524875 GON524875 GER524875 FUV524875 FKZ524875 FBD524875 ERH524875 EHL524875 DXP524875 DNT524875 DDX524875 CUB524875 CKF524875 CAJ524875 BQN524875 BGR524875 AWV524875 AMZ524875 ADD524875 TH524875 JL524875 WVX459339 WMB459339 WCF459339 VSJ459339 VIN459339 UYR459339 UOV459339 UEZ459339 TVD459339 TLH459339 TBL459339 SRP459339 SHT459339 RXX459339 ROB459339 REF459339 QUJ459339 QKN459339 QAR459339 PQV459339 PGZ459339 OXD459339 ONH459339 ODL459339 NTP459339 NJT459339 MZX459339 MQB459339 MGF459339 LWJ459339 LMN459339 LCR459339 KSV459339 KIZ459339 JZD459339 JPH459339 JFL459339 IVP459339 ILT459339 IBX459339 HSB459339 HIF459339 GYJ459339 GON459339 GER459339 FUV459339 FKZ459339 FBD459339 ERH459339 EHL459339 DXP459339 DNT459339 DDX459339 CUB459339 CKF459339 CAJ459339 BQN459339 BGR459339 AWV459339 AMZ459339 ADD459339 TH459339 JL459339 WVX393803 WMB393803 WCF393803 VSJ393803 VIN393803 UYR393803 UOV393803 UEZ393803 TVD393803 TLH393803 TBL393803 SRP393803 SHT393803 RXX393803 ROB393803 REF393803 QUJ393803 QKN393803 QAR393803 PQV393803 PGZ393803 OXD393803 ONH393803 ODL393803 NTP393803 NJT393803 MZX393803 MQB393803 MGF393803 LWJ393803 LMN393803 LCR393803 KSV393803 KIZ393803 JZD393803 JPH393803 JFL393803 IVP393803 ILT393803 IBX393803 HSB393803 HIF393803 GYJ393803 GON393803 GER393803 FUV393803 FKZ393803 FBD393803 ERH393803 EHL393803 DXP393803 DNT393803 DDX393803 CUB393803 CKF393803 CAJ393803 BQN393803 BGR393803 AWV393803 AMZ393803 ADD393803 TH393803 JL393803 WVX328267 WMB328267 WCF328267 VSJ328267 VIN328267 UYR328267 UOV328267 UEZ328267 TVD328267 TLH328267 TBL328267 SRP328267 SHT328267 RXX328267 ROB328267 REF328267 QUJ328267 QKN328267 QAR328267 PQV328267 PGZ328267 OXD328267 ONH328267 ODL328267 NTP328267 NJT328267 MZX328267 MQB328267 MGF328267 LWJ328267 LMN328267 LCR328267 KSV328267 KIZ328267 JZD328267 JPH328267 JFL328267 IVP328267 ILT328267 IBX328267 HSB328267 HIF328267 GYJ328267 GON328267 GER328267 FUV328267 FKZ328267 FBD328267 ERH328267 EHL328267 DXP328267 DNT328267 DDX328267 CUB328267 CKF328267 CAJ328267 BQN328267 BGR328267 AWV328267 AMZ328267 ADD328267 TH328267 JL328267 WVX262731 WMB262731 WCF262731 VSJ262731 VIN262731 UYR262731 UOV262731 UEZ262731 TVD262731 TLH262731 TBL262731 SRP262731 SHT262731 RXX262731 ROB262731 REF262731 QUJ262731 QKN262731 QAR262731 PQV262731 PGZ262731 OXD262731 ONH262731 ODL262731 NTP262731 NJT262731 MZX262731 MQB262731 MGF262731 LWJ262731 LMN262731 LCR262731 KSV262731 KIZ262731 JZD262731 JPH262731 JFL262731 IVP262731 ILT262731 IBX262731 HSB262731 HIF262731 GYJ262731 GON262731 GER262731 FUV262731 FKZ262731 FBD262731 ERH262731 EHL262731 DXP262731 DNT262731 DDX262731 CUB262731 CKF262731 CAJ262731 BQN262731 BGR262731 AWV262731 AMZ262731 ADD262731 TH262731 JL262731 WVX197195 WMB197195 WCF197195 VSJ197195 VIN197195 UYR197195 UOV197195 UEZ197195 TVD197195 TLH197195 TBL197195 SRP197195 SHT197195 RXX197195 ROB197195 REF197195 QUJ197195 QKN197195 QAR197195 PQV197195 PGZ197195 OXD197195 ONH197195 ODL197195 NTP197195 NJT197195 MZX197195 MQB197195 MGF197195 LWJ197195 LMN197195 LCR197195 KSV197195 KIZ197195 JZD197195 JPH197195 JFL197195 IVP197195 ILT197195 IBX197195 HSB197195 HIF197195 GYJ197195 GON197195 GER197195 FUV197195 FKZ197195 FBD197195 ERH197195 EHL197195 DXP197195 DNT197195 DDX197195 CUB197195 CKF197195 CAJ197195 BQN197195 BGR197195 AWV197195 AMZ197195 ADD197195 TH197195 JL197195 WVX131659 WMB131659 WCF131659 VSJ131659 VIN131659 UYR131659 UOV131659 UEZ131659 TVD131659 TLH131659 TBL131659 SRP131659 SHT131659 RXX131659 ROB131659 REF131659 QUJ131659 QKN131659 QAR131659 PQV131659 PGZ131659 OXD131659 ONH131659 ODL131659 NTP131659 NJT131659 MZX131659 MQB131659 MGF131659 LWJ131659 LMN131659 LCR131659 KSV131659 KIZ131659 JZD131659 JPH131659 JFL131659 IVP131659 ILT131659 IBX131659 HSB131659 HIF131659 GYJ131659 GON131659 GER131659 FUV131659 FKZ131659 FBD131659 ERH131659 EHL131659 DXP131659 DNT131659 DDX131659 CUB131659 CKF131659 CAJ131659 BQN131659 BGR131659 AWV131659 AMZ131659 ADD131659 TH131659 JL131659 WVX66123 WMB66123 WCF66123 VSJ66123 VIN66123 UYR66123 UOV66123 UEZ66123 TVD66123 TLH66123 TBL66123 SRP66123 SHT66123 RXX66123 ROB66123 REF66123 QUJ66123 QKN66123 QAR66123 PQV66123 PGZ66123 OXD66123 ONH66123 ODL66123 NTP66123 NJT66123 MZX66123 MQB66123 MGF66123 LWJ66123 LMN66123 LCR66123 KSV66123 KIZ66123 JZD66123 JPH66123 JFL66123 IVP66123 ILT66123 IBX66123 HSB66123 HIF66123 GYJ66123 GON66123 GER66123 FUV66123 FKZ66123 FBD66123 ERH66123 EHL66123 DXP66123 DNT66123 DDX66123 CUB66123 CKF66123 CAJ66123 BQN66123 BGR66123 AWV66123 AMZ66123 ADD66123 TH66123 JL66123 AC66123:AO66123 AC983627:AO983627 AC918091:AO918091 AC852555:AO852555 AC787019:AO787019 AC721483:AO721483 AC655947:AO655947 AC590411:AO590411 AC524875:AO524875 AC459339:AO459339 AC393803:AO393803 AC328267:AO328267 AC262731:AO262731 AC197195:AO197195 AC131659:AO131659"/>
    <dataValidation allowBlank="1" showErrorMessage="1" prompt="Información con corte a Diciembre 31/2015:_x000a_Puertos: 30 funcionarios (13 planta, 17 contratistas)_x000a_Concesiones: 37 funcionarios (16 planta, 21 contratistas)_x000a_Tránsito: 110 funcionarios (21 planta, 68 contratistas)" sqref="WUZ983586:WUZ983594 WLD983586:WLD983594 WBH983586:WBH983594 VRL983586:VRL983594 VHP983586:VHP983594 UXT983586:UXT983594 UNX983586:UNX983594 UEB983586:UEB983594 TUF983586:TUF983594 TKJ983586:TKJ983594 TAN983586:TAN983594 SQR983586:SQR983594 SGV983586:SGV983594 RWZ983586:RWZ983594 RND983586:RND983594 RDH983586:RDH983594 QTL983586:QTL983594 QJP983586:QJP983594 PZT983586:PZT983594 PPX983586:PPX983594 PGB983586:PGB983594 OWF983586:OWF983594 OMJ983586:OMJ983594 OCN983586:OCN983594 NSR983586:NSR983594 NIV983586:NIV983594 MYZ983586:MYZ983594 MPD983586:MPD983594 MFH983586:MFH983594 LVL983586:LVL983594 LLP983586:LLP983594 LBT983586:LBT983594 KRX983586:KRX983594 KIB983586:KIB983594 JYF983586:JYF983594 JOJ983586:JOJ983594 JEN983586:JEN983594 IUR983586:IUR983594 IKV983586:IKV983594 IAZ983586:IAZ983594 HRD983586:HRD983594 HHH983586:HHH983594 GXL983586:GXL983594 GNP983586:GNP983594 GDT983586:GDT983594 FTX983586:FTX983594 FKB983586:FKB983594 FAF983586:FAF983594 EQJ983586:EQJ983594 EGN983586:EGN983594 DWR983586:DWR983594 DMV983586:DMV983594 DCZ983586:DCZ983594 CTD983586:CTD983594 CJH983586:CJH983594 BZL983586:BZL983594 BPP983586:BPP983594 BFT983586:BFT983594 AVX983586:AVX983594 AMB983586:AMB983594 ACF983586:ACF983594 SJ983586:SJ983594 IN983586:IN983594 WUZ918050:WUZ918058 WLD918050:WLD918058 WBH918050:WBH918058 VRL918050:VRL918058 VHP918050:VHP918058 UXT918050:UXT918058 UNX918050:UNX918058 UEB918050:UEB918058 TUF918050:TUF918058 TKJ918050:TKJ918058 TAN918050:TAN918058 SQR918050:SQR918058 SGV918050:SGV918058 RWZ918050:RWZ918058 RND918050:RND918058 RDH918050:RDH918058 QTL918050:QTL918058 QJP918050:QJP918058 PZT918050:PZT918058 PPX918050:PPX918058 PGB918050:PGB918058 OWF918050:OWF918058 OMJ918050:OMJ918058 OCN918050:OCN918058 NSR918050:NSR918058 NIV918050:NIV918058 MYZ918050:MYZ918058 MPD918050:MPD918058 MFH918050:MFH918058 LVL918050:LVL918058 LLP918050:LLP918058 LBT918050:LBT918058 KRX918050:KRX918058 KIB918050:KIB918058 JYF918050:JYF918058 JOJ918050:JOJ918058 JEN918050:JEN918058 IUR918050:IUR918058 IKV918050:IKV918058 IAZ918050:IAZ918058 HRD918050:HRD918058 HHH918050:HHH918058 GXL918050:GXL918058 GNP918050:GNP918058 GDT918050:GDT918058 FTX918050:FTX918058 FKB918050:FKB918058 FAF918050:FAF918058 EQJ918050:EQJ918058 EGN918050:EGN918058 DWR918050:DWR918058 DMV918050:DMV918058 DCZ918050:DCZ918058 CTD918050:CTD918058 CJH918050:CJH918058 BZL918050:BZL918058 BPP918050:BPP918058 BFT918050:BFT918058 AVX918050:AVX918058 AMB918050:AMB918058 ACF918050:ACF918058 SJ918050:SJ918058 IN918050:IN918058 WUZ852514:WUZ852522 WLD852514:WLD852522 WBH852514:WBH852522 VRL852514:VRL852522 VHP852514:VHP852522 UXT852514:UXT852522 UNX852514:UNX852522 UEB852514:UEB852522 TUF852514:TUF852522 TKJ852514:TKJ852522 TAN852514:TAN852522 SQR852514:SQR852522 SGV852514:SGV852522 RWZ852514:RWZ852522 RND852514:RND852522 RDH852514:RDH852522 QTL852514:QTL852522 QJP852514:QJP852522 PZT852514:PZT852522 PPX852514:PPX852522 PGB852514:PGB852522 OWF852514:OWF852522 OMJ852514:OMJ852522 OCN852514:OCN852522 NSR852514:NSR852522 NIV852514:NIV852522 MYZ852514:MYZ852522 MPD852514:MPD852522 MFH852514:MFH852522 LVL852514:LVL852522 LLP852514:LLP852522 LBT852514:LBT852522 KRX852514:KRX852522 KIB852514:KIB852522 JYF852514:JYF852522 JOJ852514:JOJ852522 JEN852514:JEN852522 IUR852514:IUR852522 IKV852514:IKV852522 IAZ852514:IAZ852522 HRD852514:HRD852522 HHH852514:HHH852522 GXL852514:GXL852522 GNP852514:GNP852522 GDT852514:GDT852522 FTX852514:FTX852522 FKB852514:FKB852522 FAF852514:FAF852522 EQJ852514:EQJ852522 EGN852514:EGN852522 DWR852514:DWR852522 DMV852514:DMV852522 DCZ852514:DCZ852522 CTD852514:CTD852522 CJH852514:CJH852522 BZL852514:BZL852522 BPP852514:BPP852522 BFT852514:BFT852522 AVX852514:AVX852522 AMB852514:AMB852522 ACF852514:ACF852522 SJ852514:SJ852522 IN852514:IN852522 WUZ786978:WUZ786986 WLD786978:WLD786986 WBH786978:WBH786986 VRL786978:VRL786986 VHP786978:VHP786986 UXT786978:UXT786986 UNX786978:UNX786986 UEB786978:UEB786986 TUF786978:TUF786986 TKJ786978:TKJ786986 TAN786978:TAN786986 SQR786978:SQR786986 SGV786978:SGV786986 RWZ786978:RWZ786986 RND786978:RND786986 RDH786978:RDH786986 QTL786978:QTL786986 QJP786978:QJP786986 PZT786978:PZT786986 PPX786978:PPX786986 PGB786978:PGB786986 OWF786978:OWF786986 OMJ786978:OMJ786986 OCN786978:OCN786986 NSR786978:NSR786986 NIV786978:NIV786986 MYZ786978:MYZ786986 MPD786978:MPD786986 MFH786978:MFH786986 LVL786978:LVL786986 LLP786978:LLP786986 LBT786978:LBT786986 KRX786978:KRX786986 KIB786978:KIB786986 JYF786978:JYF786986 JOJ786978:JOJ786986 JEN786978:JEN786986 IUR786978:IUR786986 IKV786978:IKV786986 IAZ786978:IAZ786986 HRD786978:HRD786986 HHH786978:HHH786986 GXL786978:GXL786986 GNP786978:GNP786986 GDT786978:GDT786986 FTX786978:FTX786986 FKB786978:FKB786986 FAF786978:FAF786986 EQJ786978:EQJ786986 EGN786978:EGN786986 DWR786978:DWR786986 DMV786978:DMV786986 DCZ786978:DCZ786986 CTD786978:CTD786986 CJH786978:CJH786986 BZL786978:BZL786986 BPP786978:BPP786986 BFT786978:BFT786986 AVX786978:AVX786986 AMB786978:AMB786986 ACF786978:ACF786986 SJ786978:SJ786986 IN786978:IN786986 WUZ721442:WUZ721450 WLD721442:WLD721450 WBH721442:WBH721450 VRL721442:VRL721450 VHP721442:VHP721450 UXT721442:UXT721450 UNX721442:UNX721450 UEB721442:UEB721450 TUF721442:TUF721450 TKJ721442:TKJ721450 TAN721442:TAN721450 SQR721442:SQR721450 SGV721442:SGV721450 RWZ721442:RWZ721450 RND721442:RND721450 RDH721442:RDH721450 QTL721442:QTL721450 QJP721442:QJP721450 PZT721442:PZT721450 PPX721442:PPX721450 PGB721442:PGB721450 OWF721442:OWF721450 OMJ721442:OMJ721450 OCN721442:OCN721450 NSR721442:NSR721450 NIV721442:NIV721450 MYZ721442:MYZ721450 MPD721442:MPD721450 MFH721442:MFH721450 LVL721442:LVL721450 LLP721442:LLP721450 LBT721442:LBT721450 KRX721442:KRX721450 KIB721442:KIB721450 JYF721442:JYF721450 JOJ721442:JOJ721450 JEN721442:JEN721450 IUR721442:IUR721450 IKV721442:IKV721450 IAZ721442:IAZ721450 HRD721442:HRD721450 HHH721442:HHH721450 GXL721442:GXL721450 GNP721442:GNP721450 GDT721442:GDT721450 FTX721442:FTX721450 FKB721442:FKB721450 FAF721442:FAF721450 EQJ721442:EQJ721450 EGN721442:EGN721450 DWR721442:DWR721450 DMV721442:DMV721450 DCZ721442:DCZ721450 CTD721442:CTD721450 CJH721442:CJH721450 BZL721442:BZL721450 BPP721442:BPP721450 BFT721442:BFT721450 AVX721442:AVX721450 AMB721442:AMB721450 ACF721442:ACF721450 SJ721442:SJ721450 IN721442:IN721450 WUZ655906:WUZ655914 WLD655906:WLD655914 WBH655906:WBH655914 VRL655906:VRL655914 VHP655906:VHP655914 UXT655906:UXT655914 UNX655906:UNX655914 UEB655906:UEB655914 TUF655906:TUF655914 TKJ655906:TKJ655914 TAN655906:TAN655914 SQR655906:SQR655914 SGV655906:SGV655914 RWZ655906:RWZ655914 RND655906:RND655914 RDH655906:RDH655914 QTL655906:QTL655914 QJP655906:QJP655914 PZT655906:PZT655914 PPX655906:PPX655914 PGB655906:PGB655914 OWF655906:OWF655914 OMJ655906:OMJ655914 OCN655906:OCN655914 NSR655906:NSR655914 NIV655906:NIV655914 MYZ655906:MYZ655914 MPD655906:MPD655914 MFH655906:MFH655914 LVL655906:LVL655914 LLP655906:LLP655914 LBT655906:LBT655914 KRX655906:KRX655914 KIB655906:KIB655914 JYF655906:JYF655914 JOJ655906:JOJ655914 JEN655906:JEN655914 IUR655906:IUR655914 IKV655906:IKV655914 IAZ655906:IAZ655914 HRD655906:HRD655914 HHH655906:HHH655914 GXL655906:GXL655914 GNP655906:GNP655914 GDT655906:GDT655914 FTX655906:FTX655914 FKB655906:FKB655914 FAF655906:FAF655914 EQJ655906:EQJ655914 EGN655906:EGN655914 DWR655906:DWR655914 DMV655906:DMV655914 DCZ655906:DCZ655914 CTD655906:CTD655914 CJH655906:CJH655914 BZL655906:BZL655914 BPP655906:BPP655914 BFT655906:BFT655914 AVX655906:AVX655914 AMB655906:AMB655914 ACF655906:ACF655914 SJ655906:SJ655914 IN655906:IN655914 WUZ590370:WUZ590378 WLD590370:WLD590378 WBH590370:WBH590378 VRL590370:VRL590378 VHP590370:VHP590378 UXT590370:UXT590378 UNX590370:UNX590378 UEB590370:UEB590378 TUF590370:TUF590378 TKJ590370:TKJ590378 TAN590370:TAN590378 SQR590370:SQR590378 SGV590370:SGV590378 RWZ590370:RWZ590378 RND590370:RND590378 RDH590370:RDH590378 QTL590370:QTL590378 QJP590370:QJP590378 PZT590370:PZT590378 PPX590370:PPX590378 PGB590370:PGB590378 OWF590370:OWF590378 OMJ590370:OMJ590378 OCN590370:OCN590378 NSR590370:NSR590378 NIV590370:NIV590378 MYZ590370:MYZ590378 MPD590370:MPD590378 MFH590370:MFH590378 LVL590370:LVL590378 LLP590370:LLP590378 LBT590370:LBT590378 KRX590370:KRX590378 KIB590370:KIB590378 JYF590370:JYF590378 JOJ590370:JOJ590378 JEN590370:JEN590378 IUR590370:IUR590378 IKV590370:IKV590378 IAZ590370:IAZ590378 HRD590370:HRD590378 HHH590370:HHH590378 GXL590370:GXL590378 GNP590370:GNP590378 GDT590370:GDT590378 FTX590370:FTX590378 FKB590370:FKB590378 FAF590370:FAF590378 EQJ590370:EQJ590378 EGN590370:EGN590378 DWR590370:DWR590378 DMV590370:DMV590378 DCZ590370:DCZ590378 CTD590370:CTD590378 CJH590370:CJH590378 BZL590370:BZL590378 BPP590370:BPP590378 BFT590370:BFT590378 AVX590370:AVX590378 AMB590370:AMB590378 ACF590370:ACF590378 SJ590370:SJ590378 IN590370:IN590378 WUZ524834:WUZ524842 WLD524834:WLD524842 WBH524834:WBH524842 VRL524834:VRL524842 VHP524834:VHP524842 UXT524834:UXT524842 UNX524834:UNX524842 UEB524834:UEB524842 TUF524834:TUF524842 TKJ524834:TKJ524842 TAN524834:TAN524842 SQR524834:SQR524842 SGV524834:SGV524842 RWZ524834:RWZ524842 RND524834:RND524842 RDH524834:RDH524842 QTL524834:QTL524842 QJP524834:QJP524842 PZT524834:PZT524842 PPX524834:PPX524842 PGB524834:PGB524842 OWF524834:OWF524842 OMJ524834:OMJ524842 OCN524834:OCN524842 NSR524834:NSR524842 NIV524834:NIV524842 MYZ524834:MYZ524842 MPD524834:MPD524842 MFH524834:MFH524842 LVL524834:LVL524842 LLP524834:LLP524842 LBT524834:LBT524842 KRX524834:KRX524842 KIB524834:KIB524842 JYF524834:JYF524842 JOJ524834:JOJ524842 JEN524834:JEN524842 IUR524834:IUR524842 IKV524834:IKV524842 IAZ524834:IAZ524842 HRD524834:HRD524842 HHH524834:HHH524842 GXL524834:GXL524842 GNP524834:GNP524842 GDT524834:GDT524842 FTX524834:FTX524842 FKB524834:FKB524842 FAF524834:FAF524842 EQJ524834:EQJ524842 EGN524834:EGN524842 DWR524834:DWR524842 DMV524834:DMV524842 DCZ524834:DCZ524842 CTD524834:CTD524842 CJH524834:CJH524842 BZL524834:BZL524842 BPP524834:BPP524842 BFT524834:BFT524842 AVX524834:AVX524842 AMB524834:AMB524842 ACF524834:ACF524842 SJ524834:SJ524842 IN524834:IN524842 WUZ459298:WUZ459306 WLD459298:WLD459306 WBH459298:WBH459306 VRL459298:VRL459306 VHP459298:VHP459306 UXT459298:UXT459306 UNX459298:UNX459306 UEB459298:UEB459306 TUF459298:TUF459306 TKJ459298:TKJ459306 TAN459298:TAN459306 SQR459298:SQR459306 SGV459298:SGV459306 RWZ459298:RWZ459306 RND459298:RND459306 RDH459298:RDH459306 QTL459298:QTL459306 QJP459298:QJP459306 PZT459298:PZT459306 PPX459298:PPX459306 PGB459298:PGB459306 OWF459298:OWF459306 OMJ459298:OMJ459306 OCN459298:OCN459306 NSR459298:NSR459306 NIV459298:NIV459306 MYZ459298:MYZ459306 MPD459298:MPD459306 MFH459298:MFH459306 LVL459298:LVL459306 LLP459298:LLP459306 LBT459298:LBT459306 KRX459298:KRX459306 KIB459298:KIB459306 JYF459298:JYF459306 JOJ459298:JOJ459306 JEN459298:JEN459306 IUR459298:IUR459306 IKV459298:IKV459306 IAZ459298:IAZ459306 HRD459298:HRD459306 HHH459298:HHH459306 GXL459298:GXL459306 GNP459298:GNP459306 GDT459298:GDT459306 FTX459298:FTX459306 FKB459298:FKB459306 FAF459298:FAF459306 EQJ459298:EQJ459306 EGN459298:EGN459306 DWR459298:DWR459306 DMV459298:DMV459306 DCZ459298:DCZ459306 CTD459298:CTD459306 CJH459298:CJH459306 BZL459298:BZL459306 BPP459298:BPP459306 BFT459298:BFT459306 AVX459298:AVX459306 AMB459298:AMB459306 ACF459298:ACF459306 SJ459298:SJ459306 IN459298:IN459306 WUZ393762:WUZ393770 WLD393762:WLD393770 WBH393762:WBH393770 VRL393762:VRL393770 VHP393762:VHP393770 UXT393762:UXT393770 UNX393762:UNX393770 UEB393762:UEB393770 TUF393762:TUF393770 TKJ393762:TKJ393770 TAN393762:TAN393770 SQR393762:SQR393770 SGV393762:SGV393770 RWZ393762:RWZ393770 RND393762:RND393770 RDH393762:RDH393770 QTL393762:QTL393770 QJP393762:QJP393770 PZT393762:PZT393770 PPX393762:PPX393770 PGB393762:PGB393770 OWF393762:OWF393770 OMJ393762:OMJ393770 OCN393762:OCN393770 NSR393762:NSR393770 NIV393762:NIV393770 MYZ393762:MYZ393770 MPD393762:MPD393770 MFH393762:MFH393770 LVL393762:LVL393770 LLP393762:LLP393770 LBT393762:LBT393770 KRX393762:KRX393770 KIB393762:KIB393770 JYF393762:JYF393770 JOJ393762:JOJ393770 JEN393762:JEN393770 IUR393762:IUR393770 IKV393762:IKV393770 IAZ393762:IAZ393770 HRD393762:HRD393770 HHH393762:HHH393770 GXL393762:GXL393770 GNP393762:GNP393770 GDT393762:GDT393770 FTX393762:FTX393770 FKB393762:FKB393770 FAF393762:FAF393770 EQJ393762:EQJ393770 EGN393762:EGN393770 DWR393762:DWR393770 DMV393762:DMV393770 DCZ393762:DCZ393770 CTD393762:CTD393770 CJH393762:CJH393770 BZL393762:BZL393770 BPP393762:BPP393770 BFT393762:BFT393770 AVX393762:AVX393770 AMB393762:AMB393770 ACF393762:ACF393770 SJ393762:SJ393770 IN393762:IN393770 WUZ328226:WUZ328234 WLD328226:WLD328234 WBH328226:WBH328234 VRL328226:VRL328234 VHP328226:VHP328234 UXT328226:UXT328234 UNX328226:UNX328234 UEB328226:UEB328234 TUF328226:TUF328234 TKJ328226:TKJ328234 TAN328226:TAN328234 SQR328226:SQR328234 SGV328226:SGV328234 RWZ328226:RWZ328234 RND328226:RND328234 RDH328226:RDH328234 QTL328226:QTL328234 QJP328226:QJP328234 PZT328226:PZT328234 PPX328226:PPX328234 PGB328226:PGB328234 OWF328226:OWF328234 OMJ328226:OMJ328234 OCN328226:OCN328234 NSR328226:NSR328234 NIV328226:NIV328234 MYZ328226:MYZ328234 MPD328226:MPD328234 MFH328226:MFH328234 LVL328226:LVL328234 LLP328226:LLP328234 LBT328226:LBT328234 KRX328226:KRX328234 KIB328226:KIB328234 JYF328226:JYF328234 JOJ328226:JOJ328234 JEN328226:JEN328234 IUR328226:IUR328234 IKV328226:IKV328234 IAZ328226:IAZ328234 HRD328226:HRD328234 HHH328226:HHH328234 GXL328226:GXL328234 GNP328226:GNP328234 GDT328226:GDT328234 FTX328226:FTX328234 FKB328226:FKB328234 FAF328226:FAF328234 EQJ328226:EQJ328234 EGN328226:EGN328234 DWR328226:DWR328234 DMV328226:DMV328234 DCZ328226:DCZ328234 CTD328226:CTD328234 CJH328226:CJH328234 BZL328226:BZL328234 BPP328226:BPP328234 BFT328226:BFT328234 AVX328226:AVX328234 AMB328226:AMB328234 ACF328226:ACF328234 SJ328226:SJ328234 IN328226:IN328234 WUZ262690:WUZ262698 WLD262690:WLD262698 WBH262690:WBH262698 VRL262690:VRL262698 VHP262690:VHP262698 UXT262690:UXT262698 UNX262690:UNX262698 UEB262690:UEB262698 TUF262690:TUF262698 TKJ262690:TKJ262698 TAN262690:TAN262698 SQR262690:SQR262698 SGV262690:SGV262698 RWZ262690:RWZ262698 RND262690:RND262698 RDH262690:RDH262698 QTL262690:QTL262698 QJP262690:QJP262698 PZT262690:PZT262698 PPX262690:PPX262698 PGB262690:PGB262698 OWF262690:OWF262698 OMJ262690:OMJ262698 OCN262690:OCN262698 NSR262690:NSR262698 NIV262690:NIV262698 MYZ262690:MYZ262698 MPD262690:MPD262698 MFH262690:MFH262698 LVL262690:LVL262698 LLP262690:LLP262698 LBT262690:LBT262698 KRX262690:KRX262698 KIB262690:KIB262698 JYF262690:JYF262698 JOJ262690:JOJ262698 JEN262690:JEN262698 IUR262690:IUR262698 IKV262690:IKV262698 IAZ262690:IAZ262698 HRD262690:HRD262698 HHH262690:HHH262698 GXL262690:GXL262698 GNP262690:GNP262698 GDT262690:GDT262698 FTX262690:FTX262698 FKB262690:FKB262698 FAF262690:FAF262698 EQJ262690:EQJ262698 EGN262690:EGN262698 DWR262690:DWR262698 DMV262690:DMV262698 DCZ262690:DCZ262698 CTD262690:CTD262698 CJH262690:CJH262698 BZL262690:BZL262698 BPP262690:BPP262698 BFT262690:BFT262698 AVX262690:AVX262698 AMB262690:AMB262698 ACF262690:ACF262698 SJ262690:SJ262698 IN262690:IN262698 WUZ197154:WUZ197162 WLD197154:WLD197162 WBH197154:WBH197162 VRL197154:VRL197162 VHP197154:VHP197162 UXT197154:UXT197162 UNX197154:UNX197162 UEB197154:UEB197162 TUF197154:TUF197162 TKJ197154:TKJ197162 TAN197154:TAN197162 SQR197154:SQR197162 SGV197154:SGV197162 RWZ197154:RWZ197162 RND197154:RND197162 RDH197154:RDH197162 QTL197154:QTL197162 QJP197154:QJP197162 PZT197154:PZT197162 PPX197154:PPX197162 PGB197154:PGB197162 OWF197154:OWF197162 OMJ197154:OMJ197162 OCN197154:OCN197162 NSR197154:NSR197162 NIV197154:NIV197162 MYZ197154:MYZ197162 MPD197154:MPD197162 MFH197154:MFH197162 LVL197154:LVL197162 LLP197154:LLP197162 LBT197154:LBT197162 KRX197154:KRX197162 KIB197154:KIB197162 JYF197154:JYF197162 JOJ197154:JOJ197162 JEN197154:JEN197162 IUR197154:IUR197162 IKV197154:IKV197162 IAZ197154:IAZ197162 HRD197154:HRD197162 HHH197154:HHH197162 GXL197154:GXL197162 GNP197154:GNP197162 GDT197154:GDT197162 FTX197154:FTX197162 FKB197154:FKB197162 FAF197154:FAF197162 EQJ197154:EQJ197162 EGN197154:EGN197162 DWR197154:DWR197162 DMV197154:DMV197162 DCZ197154:DCZ197162 CTD197154:CTD197162 CJH197154:CJH197162 BZL197154:BZL197162 BPP197154:BPP197162 BFT197154:BFT197162 AVX197154:AVX197162 AMB197154:AMB197162 ACF197154:ACF197162 SJ197154:SJ197162 IN197154:IN197162 WUZ131618:WUZ131626 WLD131618:WLD131626 WBH131618:WBH131626 VRL131618:VRL131626 VHP131618:VHP131626 UXT131618:UXT131626 UNX131618:UNX131626 UEB131618:UEB131626 TUF131618:TUF131626 TKJ131618:TKJ131626 TAN131618:TAN131626 SQR131618:SQR131626 SGV131618:SGV131626 RWZ131618:RWZ131626 RND131618:RND131626 RDH131618:RDH131626 QTL131618:QTL131626 QJP131618:QJP131626 PZT131618:PZT131626 PPX131618:PPX131626 PGB131618:PGB131626 OWF131618:OWF131626 OMJ131618:OMJ131626 OCN131618:OCN131626 NSR131618:NSR131626 NIV131618:NIV131626 MYZ131618:MYZ131626 MPD131618:MPD131626 MFH131618:MFH131626 LVL131618:LVL131626 LLP131618:LLP131626 LBT131618:LBT131626 KRX131618:KRX131626 KIB131618:KIB131626 JYF131618:JYF131626 JOJ131618:JOJ131626 JEN131618:JEN131626 IUR131618:IUR131626 IKV131618:IKV131626 IAZ131618:IAZ131626 HRD131618:HRD131626 HHH131618:HHH131626 GXL131618:GXL131626 GNP131618:GNP131626 GDT131618:GDT131626 FTX131618:FTX131626 FKB131618:FKB131626 FAF131618:FAF131626 EQJ131618:EQJ131626 EGN131618:EGN131626 DWR131618:DWR131626 DMV131618:DMV131626 DCZ131618:DCZ131626 CTD131618:CTD131626 CJH131618:CJH131626 BZL131618:BZL131626 BPP131618:BPP131626 BFT131618:BFT131626 AVX131618:AVX131626 AMB131618:AMB131626 ACF131618:ACF131626 SJ131618:SJ131626 IN131618:IN131626 WUZ66082:WUZ66090 WLD66082:WLD66090 WBH66082:WBH66090 VRL66082:VRL66090 VHP66082:VHP66090 UXT66082:UXT66090 UNX66082:UNX66090 UEB66082:UEB66090 TUF66082:TUF66090 TKJ66082:TKJ66090 TAN66082:TAN66090 SQR66082:SQR66090 SGV66082:SGV66090 RWZ66082:RWZ66090 RND66082:RND66090 RDH66082:RDH66090 QTL66082:QTL66090 QJP66082:QJP66090 PZT66082:PZT66090 PPX66082:PPX66090 PGB66082:PGB66090 OWF66082:OWF66090 OMJ66082:OMJ66090 OCN66082:OCN66090 NSR66082:NSR66090 NIV66082:NIV66090 MYZ66082:MYZ66090 MPD66082:MPD66090 MFH66082:MFH66090 LVL66082:LVL66090 LLP66082:LLP66090 LBT66082:LBT66090 KRX66082:KRX66090 KIB66082:KIB66090 JYF66082:JYF66090 JOJ66082:JOJ66090 JEN66082:JEN66090 IUR66082:IUR66090 IKV66082:IKV66090 IAZ66082:IAZ66090 HRD66082:HRD66090 HHH66082:HHH66090 GXL66082:GXL66090 GNP66082:GNP66090 GDT66082:GDT66090 FTX66082:FTX66090 FKB66082:FKB66090 FAF66082:FAF66090 EQJ66082:EQJ66090 EGN66082:EGN66090 DWR66082:DWR66090 DMV66082:DMV66090 DCZ66082:DCZ66090 CTD66082:CTD66090 CJH66082:CJH66090 BZL66082:BZL66090 BPP66082:BPP66090 BFT66082:BFT66090 AVX66082:AVX66090 AMB66082:AMB66090 ACF66082:ACF66090 SJ66082:SJ66090 IN66082:IN66090"/>
    <dataValidation allowBlank="1" showErrorMessage="1" prompt="Cantidad de Operadores Portuarios reportada en el Informe de Gestión 2015" sqref="WUZ983627 WLD983627 WBH983627 VRL983627 VHP983627 UXT983627 UNX983627 UEB983627 TUF983627 TKJ983627 TAN983627 SQR983627 SGV983627 RWZ983627 RND983627 RDH983627 QTL983627 QJP983627 PZT983627 PPX983627 PGB983627 OWF983627 OMJ983627 OCN983627 NSR983627 NIV983627 MYZ983627 MPD983627 MFH983627 LVL983627 LLP983627 LBT983627 KRX983627 KIB983627 JYF983627 JOJ983627 JEN983627 IUR983627 IKV983627 IAZ983627 HRD983627 HHH983627 GXL983627 GNP983627 GDT983627 FTX983627 FKB983627 FAF983627 EQJ983627 EGN983627 DWR983627 DMV983627 DCZ983627 CTD983627 CJH983627 BZL983627 BPP983627 BFT983627 AVX983627 AMB983627 ACF983627 SJ983627 IN983627 WUZ918091 WLD918091 WBH918091 VRL918091 VHP918091 UXT918091 UNX918091 UEB918091 TUF918091 TKJ918091 TAN918091 SQR918091 SGV918091 RWZ918091 RND918091 RDH918091 QTL918091 QJP918091 PZT918091 PPX918091 PGB918091 OWF918091 OMJ918091 OCN918091 NSR918091 NIV918091 MYZ918091 MPD918091 MFH918091 LVL918091 LLP918091 LBT918091 KRX918091 KIB918091 JYF918091 JOJ918091 JEN918091 IUR918091 IKV918091 IAZ918091 HRD918091 HHH918091 GXL918091 GNP918091 GDT918091 FTX918091 FKB918091 FAF918091 EQJ918091 EGN918091 DWR918091 DMV918091 DCZ918091 CTD918091 CJH918091 BZL918091 BPP918091 BFT918091 AVX918091 AMB918091 ACF918091 SJ918091 IN918091 WUZ852555 WLD852555 WBH852555 VRL852555 VHP852555 UXT852555 UNX852555 UEB852555 TUF852555 TKJ852555 TAN852555 SQR852555 SGV852555 RWZ852555 RND852555 RDH852555 QTL852555 QJP852555 PZT852555 PPX852555 PGB852555 OWF852555 OMJ852555 OCN852555 NSR852555 NIV852555 MYZ852555 MPD852555 MFH852555 LVL852555 LLP852555 LBT852555 KRX852555 KIB852555 JYF852555 JOJ852555 JEN852555 IUR852555 IKV852555 IAZ852555 HRD852555 HHH852555 GXL852555 GNP852555 GDT852555 FTX852555 FKB852555 FAF852555 EQJ852555 EGN852555 DWR852555 DMV852555 DCZ852555 CTD852555 CJH852555 BZL852555 BPP852555 BFT852555 AVX852555 AMB852555 ACF852555 SJ852555 IN852555 WUZ787019 WLD787019 WBH787019 VRL787019 VHP787019 UXT787019 UNX787019 UEB787019 TUF787019 TKJ787019 TAN787019 SQR787019 SGV787019 RWZ787019 RND787019 RDH787019 QTL787019 QJP787019 PZT787019 PPX787019 PGB787019 OWF787019 OMJ787019 OCN787019 NSR787019 NIV787019 MYZ787019 MPD787019 MFH787019 LVL787019 LLP787019 LBT787019 KRX787019 KIB787019 JYF787019 JOJ787019 JEN787019 IUR787019 IKV787019 IAZ787019 HRD787019 HHH787019 GXL787019 GNP787019 GDT787019 FTX787019 FKB787019 FAF787019 EQJ787019 EGN787019 DWR787019 DMV787019 DCZ787019 CTD787019 CJH787019 BZL787019 BPP787019 BFT787019 AVX787019 AMB787019 ACF787019 SJ787019 IN787019 WUZ721483 WLD721483 WBH721483 VRL721483 VHP721483 UXT721483 UNX721483 UEB721483 TUF721483 TKJ721483 TAN721483 SQR721483 SGV721483 RWZ721483 RND721483 RDH721483 QTL721483 QJP721483 PZT721483 PPX721483 PGB721483 OWF721483 OMJ721483 OCN721483 NSR721483 NIV721483 MYZ721483 MPD721483 MFH721483 LVL721483 LLP721483 LBT721483 KRX721483 KIB721483 JYF721483 JOJ721483 JEN721483 IUR721483 IKV721483 IAZ721483 HRD721483 HHH721483 GXL721483 GNP721483 GDT721483 FTX721483 FKB721483 FAF721483 EQJ721483 EGN721483 DWR721483 DMV721483 DCZ721483 CTD721483 CJH721483 BZL721483 BPP721483 BFT721483 AVX721483 AMB721483 ACF721483 SJ721483 IN721483 WUZ655947 WLD655947 WBH655947 VRL655947 VHP655947 UXT655947 UNX655947 UEB655947 TUF655947 TKJ655947 TAN655947 SQR655947 SGV655947 RWZ655947 RND655947 RDH655947 QTL655947 QJP655947 PZT655947 PPX655947 PGB655947 OWF655947 OMJ655947 OCN655947 NSR655947 NIV655947 MYZ655947 MPD655947 MFH655947 LVL655947 LLP655947 LBT655947 KRX655947 KIB655947 JYF655947 JOJ655947 JEN655947 IUR655947 IKV655947 IAZ655947 HRD655947 HHH655947 GXL655947 GNP655947 GDT655947 FTX655947 FKB655947 FAF655947 EQJ655947 EGN655947 DWR655947 DMV655947 DCZ655947 CTD655947 CJH655947 BZL655947 BPP655947 BFT655947 AVX655947 AMB655947 ACF655947 SJ655947 IN655947 WUZ590411 WLD590411 WBH590411 VRL590411 VHP590411 UXT590411 UNX590411 UEB590411 TUF590411 TKJ590411 TAN590411 SQR590411 SGV590411 RWZ590411 RND590411 RDH590411 QTL590411 QJP590411 PZT590411 PPX590411 PGB590411 OWF590411 OMJ590411 OCN590411 NSR590411 NIV590411 MYZ590411 MPD590411 MFH590411 LVL590411 LLP590411 LBT590411 KRX590411 KIB590411 JYF590411 JOJ590411 JEN590411 IUR590411 IKV590411 IAZ590411 HRD590411 HHH590411 GXL590411 GNP590411 GDT590411 FTX590411 FKB590411 FAF590411 EQJ590411 EGN590411 DWR590411 DMV590411 DCZ590411 CTD590411 CJH590411 BZL590411 BPP590411 BFT590411 AVX590411 AMB590411 ACF590411 SJ590411 IN590411 WUZ524875 WLD524875 WBH524875 VRL524875 VHP524875 UXT524875 UNX524875 UEB524875 TUF524875 TKJ524875 TAN524875 SQR524875 SGV524875 RWZ524875 RND524875 RDH524875 QTL524875 QJP524875 PZT524875 PPX524875 PGB524875 OWF524875 OMJ524875 OCN524875 NSR524875 NIV524875 MYZ524875 MPD524875 MFH524875 LVL524875 LLP524875 LBT524875 KRX524875 KIB524875 JYF524875 JOJ524875 JEN524875 IUR524875 IKV524875 IAZ524875 HRD524875 HHH524875 GXL524875 GNP524875 GDT524875 FTX524875 FKB524875 FAF524875 EQJ524875 EGN524875 DWR524875 DMV524875 DCZ524875 CTD524875 CJH524875 BZL524875 BPP524875 BFT524875 AVX524875 AMB524875 ACF524875 SJ524875 IN524875 WUZ459339 WLD459339 WBH459339 VRL459339 VHP459339 UXT459339 UNX459339 UEB459339 TUF459339 TKJ459339 TAN459339 SQR459339 SGV459339 RWZ459339 RND459339 RDH459339 QTL459339 QJP459339 PZT459339 PPX459339 PGB459339 OWF459339 OMJ459339 OCN459339 NSR459339 NIV459339 MYZ459339 MPD459339 MFH459339 LVL459339 LLP459339 LBT459339 KRX459339 KIB459339 JYF459339 JOJ459339 JEN459339 IUR459339 IKV459339 IAZ459339 HRD459339 HHH459339 GXL459339 GNP459339 GDT459339 FTX459339 FKB459339 FAF459339 EQJ459339 EGN459339 DWR459339 DMV459339 DCZ459339 CTD459339 CJH459339 BZL459339 BPP459339 BFT459339 AVX459339 AMB459339 ACF459339 SJ459339 IN459339 WUZ393803 WLD393803 WBH393803 VRL393803 VHP393803 UXT393803 UNX393803 UEB393803 TUF393803 TKJ393803 TAN393803 SQR393803 SGV393803 RWZ393803 RND393803 RDH393803 QTL393803 QJP393803 PZT393803 PPX393803 PGB393803 OWF393803 OMJ393803 OCN393803 NSR393803 NIV393803 MYZ393803 MPD393803 MFH393803 LVL393803 LLP393803 LBT393803 KRX393803 KIB393803 JYF393803 JOJ393803 JEN393803 IUR393803 IKV393803 IAZ393803 HRD393803 HHH393803 GXL393803 GNP393803 GDT393803 FTX393803 FKB393803 FAF393803 EQJ393803 EGN393803 DWR393803 DMV393803 DCZ393803 CTD393803 CJH393803 BZL393803 BPP393803 BFT393803 AVX393803 AMB393803 ACF393803 SJ393803 IN393803 WUZ328267 WLD328267 WBH328267 VRL328267 VHP328267 UXT328267 UNX328267 UEB328267 TUF328267 TKJ328267 TAN328267 SQR328267 SGV328267 RWZ328267 RND328267 RDH328267 QTL328267 QJP328267 PZT328267 PPX328267 PGB328267 OWF328267 OMJ328267 OCN328267 NSR328267 NIV328267 MYZ328267 MPD328267 MFH328267 LVL328267 LLP328267 LBT328267 KRX328267 KIB328267 JYF328267 JOJ328267 JEN328267 IUR328267 IKV328267 IAZ328267 HRD328267 HHH328267 GXL328267 GNP328267 GDT328267 FTX328267 FKB328267 FAF328267 EQJ328267 EGN328267 DWR328267 DMV328267 DCZ328267 CTD328267 CJH328267 BZL328267 BPP328267 BFT328267 AVX328267 AMB328267 ACF328267 SJ328267 IN328267 WUZ262731 WLD262731 WBH262731 VRL262731 VHP262731 UXT262731 UNX262731 UEB262731 TUF262731 TKJ262731 TAN262731 SQR262731 SGV262731 RWZ262731 RND262731 RDH262731 QTL262731 QJP262731 PZT262731 PPX262731 PGB262731 OWF262731 OMJ262731 OCN262731 NSR262731 NIV262731 MYZ262731 MPD262731 MFH262731 LVL262731 LLP262731 LBT262731 KRX262731 KIB262731 JYF262731 JOJ262731 JEN262731 IUR262731 IKV262731 IAZ262731 HRD262731 HHH262731 GXL262731 GNP262731 GDT262731 FTX262731 FKB262731 FAF262731 EQJ262731 EGN262731 DWR262731 DMV262731 DCZ262731 CTD262731 CJH262731 BZL262731 BPP262731 BFT262731 AVX262731 AMB262731 ACF262731 SJ262731 IN262731 WUZ197195 WLD197195 WBH197195 VRL197195 VHP197195 UXT197195 UNX197195 UEB197195 TUF197195 TKJ197195 TAN197195 SQR197195 SGV197195 RWZ197195 RND197195 RDH197195 QTL197195 QJP197195 PZT197195 PPX197195 PGB197195 OWF197195 OMJ197195 OCN197195 NSR197195 NIV197195 MYZ197195 MPD197195 MFH197195 LVL197195 LLP197195 LBT197195 KRX197195 KIB197195 JYF197195 JOJ197195 JEN197195 IUR197195 IKV197195 IAZ197195 HRD197195 HHH197195 GXL197195 GNP197195 GDT197195 FTX197195 FKB197195 FAF197195 EQJ197195 EGN197195 DWR197195 DMV197195 DCZ197195 CTD197195 CJH197195 BZL197195 BPP197195 BFT197195 AVX197195 AMB197195 ACF197195 SJ197195 IN197195 WUZ131659 WLD131659 WBH131659 VRL131659 VHP131659 UXT131659 UNX131659 UEB131659 TUF131659 TKJ131659 TAN131659 SQR131659 SGV131659 RWZ131659 RND131659 RDH131659 QTL131659 QJP131659 PZT131659 PPX131659 PGB131659 OWF131659 OMJ131659 OCN131659 NSR131659 NIV131659 MYZ131659 MPD131659 MFH131659 LVL131659 LLP131659 LBT131659 KRX131659 KIB131659 JYF131659 JOJ131659 JEN131659 IUR131659 IKV131659 IAZ131659 HRD131659 HHH131659 GXL131659 GNP131659 GDT131659 FTX131659 FKB131659 FAF131659 EQJ131659 EGN131659 DWR131659 DMV131659 DCZ131659 CTD131659 CJH131659 BZL131659 BPP131659 BFT131659 AVX131659 AMB131659 ACF131659 SJ131659 IN131659 WUZ66123 WLD66123 WBH66123 VRL66123 VHP66123 UXT66123 UNX66123 UEB66123 TUF66123 TKJ66123 TAN66123 SQR66123 SGV66123 RWZ66123 RND66123 RDH66123 QTL66123 QJP66123 PZT66123 PPX66123 PGB66123 OWF66123 OMJ66123 OCN66123 NSR66123 NIV66123 MYZ66123 MPD66123 MFH66123 LVL66123 LLP66123 LBT66123 KRX66123 KIB66123 JYF66123 JOJ66123 JEN66123 IUR66123 IKV66123 IAZ66123 HRD66123 HHH66123 GXL66123 GNP66123 GDT66123 FTX66123 FKB66123 FAF66123 EQJ66123 EGN66123 DWR66123 DMV66123 DCZ66123 CTD66123 CJH66123 BZL66123 BPP66123 BFT66123 AVX66123 AMB66123 ACF66123 SJ66123 IN66123"/>
    <dataValidation allowBlank="1" showErrorMessage="1" prompt="En esta vigencia lo más seguro es que solo se alcance a emitir el acto administrativo que generara las directrices para el trámite de registro de los operadores portuarios.Actualmente la SPT se encuentra adelantando el trámite ante Función Pública." sqref="WVA983627 WLE983627 WBI983627 VRM983627 VHQ983627 UXU983627 UNY983627 UEC983627 TUG983627 TKK983627 TAO983627 SQS983627 SGW983627 RXA983627 RNE983627 RDI983627 QTM983627 QJQ983627 PZU983627 PPY983627 PGC983627 OWG983627 OMK983627 OCO983627 NSS983627 NIW983627 MZA983627 MPE983627 MFI983627 LVM983627 LLQ983627 LBU983627 KRY983627 KIC983627 JYG983627 JOK983627 JEO983627 IUS983627 IKW983627 IBA983627 HRE983627 HHI983627 GXM983627 GNQ983627 GDU983627 FTY983627 FKC983627 FAG983627 EQK983627 EGO983627 DWS983627 DMW983627 DDA983627 CTE983627 CJI983627 BZM983627 BPQ983627 BFU983627 AVY983627 AMC983627 ACG983627 SK983627 IO983627 WVA918091 WLE918091 WBI918091 VRM918091 VHQ918091 UXU918091 UNY918091 UEC918091 TUG918091 TKK918091 TAO918091 SQS918091 SGW918091 RXA918091 RNE918091 RDI918091 QTM918091 QJQ918091 PZU918091 PPY918091 PGC918091 OWG918091 OMK918091 OCO918091 NSS918091 NIW918091 MZA918091 MPE918091 MFI918091 LVM918091 LLQ918091 LBU918091 KRY918091 KIC918091 JYG918091 JOK918091 JEO918091 IUS918091 IKW918091 IBA918091 HRE918091 HHI918091 GXM918091 GNQ918091 GDU918091 FTY918091 FKC918091 FAG918091 EQK918091 EGO918091 DWS918091 DMW918091 DDA918091 CTE918091 CJI918091 BZM918091 BPQ918091 BFU918091 AVY918091 AMC918091 ACG918091 SK918091 IO918091 WVA852555 WLE852555 WBI852555 VRM852555 VHQ852555 UXU852555 UNY852555 UEC852555 TUG852555 TKK852555 TAO852555 SQS852555 SGW852555 RXA852555 RNE852555 RDI852555 QTM852555 QJQ852555 PZU852555 PPY852555 PGC852555 OWG852555 OMK852555 OCO852555 NSS852555 NIW852555 MZA852555 MPE852555 MFI852555 LVM852555 LLQ852555 LBU852555 KRY852555 KIC852555 JYG852555 JOK852555 JEO852555 IUS852555 IKW852555 IBA852555 HRE852555 HHI852555 GXM852555 GNQ852555 GDU852555 FTY852555 FKC852555 FAG852555 EQK852555 EGO852555 DWS852555 DMW852555 DDA852555 CTE852555 CJI852555 BZM852555 BPQ852555 BFU852555 AVY852555 AMC852555 ACG852555 SK852555 IO852555 WVA787019 WLE787019 WBI787019 VRM787019 VHQ787019 UXU787019 UNY787019 UEC787019 TUG787019 TKK787019 TAO787019 SQS787019 SGW787019 RXA787019 RNE787019 RDI787019 QTM787019 QJQ787019 PZU787019 PPY787019 PGC787019 OWG787019 OMK787019 OCO787019 NSS787019 NIW787019 MZA787019 MPE787019 MFI787019 LVM787019 LLQ787019 LBU787019 KRY787019 KIC787019 JYG787019 JOK787019 JEO787019 IUS787019 IKW787019 IBA787019 HRE787019 HHI787019 GXM787019 GNQ787019 GDU787019 FTY787019 FKC787019 FAG787019 EQK787019 EGO787019 DWS787019 DMW787019 DDA787019 CTE787019 CJI787019 BZM787019 BPQ787019 BFU787019 AVY787019 AMC787019 ACG787019 SK787019 IO787019 WVA721483 WLE721483 WBI721483 VRM721483 VHQ721483 UXU721483 UNY721483 UEC721483 TUG721483 TKK721483 TAO721483 SQS721483 SGW721483 RXA721483 RNE721483 RDI721483 QTM721483 QJQ721483 PZU721483 PPY721483 PGC721483 OWG721483 OMK721483 OCO721483 NSS721483 NIW721483 MZA721483 MPE721483 MFI721483 LVM721483 LLQ721483 LBU721483 KRY721483 KIC721483 JYG721483 JOK721483 JEO721483 IUS721483 IKW721483 IBA721483 HRE721483 HHI721483 GXM721483 GNQ721483 GDU721483 FTY721483 FKC721483 FAG721483 EQK721483 EGO721483 DWS721483 DMW721483 DDA721483 CTE721483 CJI721483 BZM721483 BPQ721483 BFU721483 AVY721483 AMC721483 ACG721483 SK721483 IO721483 WVA655947 WLE655947 WBI655947 VRM655947 VHQ655947 UXU655947 UNY655947 UEC655947 TUG655947 TKK655947 TAO655947 SQS655947 SGW655947 RXA655947 RNE655947 RDI655947 QTM655947 QJQ655947 PZU655947 PPY655947 PGC655947 OWG655947 OMK655947 OCO655947 NSS655947 NIW655947 MZA655947 MPE655947 MFI655947 LVM655947 LLQ655947 LBU655947 KRY655947 KIC655947 JYG655947 JOK655947 JEO655947 IUS655947 IKW655947 IBA655947 HRE655947 HHI655947 GXM655947 GNQ655947 GDU655947 FTY655947 FKC655947 FAG655947 EQK655947 EGO655947 DWS655947 DMW655947 DDA655947 CTE655947 CJI655947 BZM655947 BPQ655947 BFU655947 AVY655947 AMC655947 ACG655947 SK655947 IO655947 WVA590411 WLE590411 WBI590411 VRM590411 VHQ590411 UXU590411 UNY590411 UEC590411 TUG590411 TKK590411 TAO590411 SQS590411 SGW590411 RXA590411 RNE590411 RDI590411 QTM590411 QJQ590411 PZU590411 PPY590411 PGC590411 OWG590411 OMK590411 OCO590411 NSS590411 NIW590411 MZA590411 MPE590411 MFI590411 LVM590411 LLQ590411 LBU590411 KRY590411 KIC590411 JYG590411 JOK590411 JEO590411 IUS590411 IKW590411 IBA590411 HRE590411 HHI590411 GXM590411 GNQ590411 GDU590411 FTY590411 FKC590411 FAG590411 EQK590411 EGO590411 DWS590411 DMW590411 DDA590411 CTE590411 CJI590411 BZM590411 BPQ590411 BFU590411 AVY590411 AMC590411 ACG590411 SK590411 IO590411 WVA524875 WLE524875 WBI524875 VRM524875 VHQ524875 UXU524875 UNY524875 UEC524875 TUG524875 TKK524875 TAO524875 SQS524875 SGW524875 RXA524875 RNE524875 RDI524875 QTM524875 QJQ524875 PZU524875 PPY524875 PGC524875 OWG524875 OMK524875 OCO524875 NSS524875 NIW524875 MZA524875 MPE524875 MFI524875 LVM524875 LLQ524875 LBU524875 KRY524875 KIC524875 JYG524875 JOK524875 JEO524875 IUS524875 IKW524875 IBA524875 HRE524875 HHI524875 GXM524875 GNQ524875 GDU524875 FTY524875 FKC524875 FAG524875 EQK524875 EGO524875 DWS524875 DMW524875 DDA524875 CTE524875 CJI524875 BZM524875 BPQ524875 BFU524875 AVY524875 AMC524875 ACG524875 SK524875 IO524875 WVA459339 WLE459339 WBI459339 VRM459339 VHQ459339 UXU459339 UNY459339 UEC459339 TUG459339 TKK459339 TAO459339 SQS459339 SGW459339 RXA459339 RNE459339 RDI459339 QTM459339 QJQ459339 PZU459339 PPY459339 PGC459339 OWG459339 OMK459339 OCO459339 NSS459339 NIW459339 MZA459339 MPE459339 MFI459339 LVM459339 LLQ459339 LBU459339 KRY459339 KIC459339 JYG459339 JOK459339 JEO459339 IUS459339 IKW459339 IBA459339 HRE459339 HHI459339 GXM459339 GNQ459339 GDU459339 FTY459339 FKC459339 FAG459339 EQK459339 EGO459339 DWS459339 DMW459339 DDA459339 CTE459339 CJI459339 BZM459339 BPQ459339 BFU459339 AVY459339 AMC459339 ACG459339 SK459339 IO459339 WVA393803 WLE393803 WBI393803 VRM393803 VHQ393803 UXU393803 UNY393803 UEC393803 TUG393803 TKK393803 TAO393803 SQS393803 SGW393803 RXA393803 RNE393803 RDI393803 QTM393803 QJQ393803 PZU393803 PPY393803 PGC393803 OWG393803 OMK393803 OCO393803 NSS393803 NIW393803 MZA393803 MPE393803 MFI393803 LVM393803 LLQ393803 LBU393803 KRY393803 KIC393803 JYG393803 JOK393803 JEO393803 IUS393803 IKW393803 IBA393803 HRE393803 HHI393803 GXM393803 GNQ393803 GDU393803 FTY393803 FKC393803 FAG393803 EQK393803 EGO393803 DWS393803 DMW393803 DDA393803 CTE393803 CJI393803 BZM393803 BPQ393803 BFU393803 AVY393803 AMC393803 ACG393803 SK393803 IO393803 WVA328267 WLE328267 WBI328267 VRM328267 VHQ328267 UXU328267 UNY328267 UEC328267 TUG328267 TKK328267 TAO328267 SQS328267 SGW328267 RXA328267 RNE328267 RDI328267 QTM328267 QJQ328267 PZU328267 PPY328267 PGC328267 OWG328267 OMK328267 OCO328267 NSS328267 NIW328267 MZA328267 MPE328267 MFI328267 LVM328267 LLQ328267 LBU328267 KRY328267 KIC328267 JYG328267 JOK328267 JEO328267 IUS328267 IKW328267 IBA328267 HRE328267 HHI328267 GXM328267 GNQ328267 GDU328267 FTY328267 FKC328267 FAG328267 EQK328267 EGO328267 DWS328267 DMW328267 DDA328267 CTE328267 CJI328267 BZM328267 BPQ328267 BFU328267 AVY328267 AMC328267 ACG328267 SK328267 IO328267 WVA262731 WLE262731 WBI262731 VRM262731 VHQ262731 UXU262731 UNY262731 UEC262731 TUG262731 TKK262731 TAO262731 SQS262731 SGW262731 RXA262731 RNE262731 RDI262731 QTM262731 QJQ262731 PZU262731 PPY262731 PGC262731 OWG262731 OMK262731 OCO262731 NSS262731 NIW262731 MZA262731 MPE262731 MFI262731 LVM262731 LLQ262731 LBU262731 KRY262731 KIC262731 JYG262731 JOK262731 JEO262731 IUS262731 IKW262731 IBA262731 HRE262731 HHI262731 GXM262731 GNQ262731 GDU262731 FTY262731 FKC262731 FAG262731 EQK262731 EGO262731 DWS262731 DMW262731 DDA262731 CTE262731 CJI262731 BZM262731 BPQ262731 BFU262731 AVY262731 AMC262731 ACG262731 SK262731 IO262731 WVA197195 WLE197195 WBI197195 VRM197195 VHQ197195 UXU197195 UNY197195 UEC197195 TUG197195 TKK197195 TAO197195 SQS197195 SGW197195 RXA197195 RNE197195 RDI197195 QTM197195 QJQ197195 PZU197195 PPY197195 PGC197195 OWG197195 OMK197195 OCO197195 NSS197195 NIW197195 MZA197195 MPE197195 MFI197195 LVM197195 LLQ197195 LBU197195 KRY197195 KIC197195 JYG197195 JOK197195 JEO197195 IUS197195 IKW197195 IBA197195 HRE197195 HHI197195 GXM197195 GNQ197195 GDU197195 FTY197195 FKC197195 FAG197195 EQK197195 EGO197195 DWS197195 DMW197195 DDA197195 CTE197195 CJI197195 BZM197195 BPQ197195 BFU197195 AVY197195 AMC197195 ACG197195 SK197195 IO197195 WVA131659 WLE131659 WBI131659 VRM131659 VHQ131659 UXU131659 UNY131659 UEC131659 TUG131659 TKK131659 TAO131659 SQS131659 SGW131659 RXA131659 RNE131659 RDI131659 QTM131659 QJQ131659 PZU131659 PPY131659 PGC131659 OWG131659 OMK131659 OCO131659 NSS131659 NIW131659 MZA131659 MPE131659 MFI131659 LVM131659 LLQ131659 LBU131659 KRY131659 KIC131659 JYG131659 JOK131659 JEO131659 IUS131659 IKW131659 IBA131659 HRE131659 HHI131659 GXM131659 GNQ131659 GDU131659 FTY131659 FKC131659 FAG131659 EQK131659 EGO131659 DWS131659 DMW131659 DDA131659 CTE131659 CJI131659 BZM131659 BPQ131659 BFU131659 AVY131659 AMC131659 ACG131659 SK131659 IO131659 WVA66123 WLE66123 WBI66123 VRM66123 VHQ66123 UXU66123 UNY66123 UEC66123 TUG66123 TKK66123 TAO66123 SQS66123 SGW66123 RXA66123 RNE66123 RDI66123 QTM66123 QJQ66123 PZU66123 PPY66123 PGC66123 OWG66123 OMK66123 OCO66123 NSS66123 NIW66123 MZA66123 MPE66123 MFI66123 LVM66123 LLQ66123 LBU66123 KRY66123 KIC66123 JYG66123 JOK66123 JEO66123 IUS66123 IKW66123 IBA66123 HRE66123 HHI66123 GXM66123 GNQ66123 GDU66123 FTY66123 FKC66123 FAG66123 EQK66123 EGO66123 DWS66123 DMW66123 DDA66123 CTE66123 CJI66123 BZM66123 BPQ66123 BFU66123 AVY66123 AMC66123 ACG66123 SK66123 IO66123"/>
    <dataValidation allowBlank="1" showErrorMessage="1" prompt="4 boletines publicados" sqref="WUZ983635:WVD983635 WLD983635:WLH983635 WBH983635:WBL983635 VRL983635:VRP983635 VHP983635:VHT983635 UXT983635:UXX983635 UNX983635:UOB983635 UEB983635:UEF983635 TUF983635:TUJ983635 TKJ983635:TKN983635 TAN983635:TAR983635 SQR983635:SQV983635 SGV983635:SGZ983635 RWZ983635:RXD983635 RND983635:RNH983635 RDH983635:RDL983635 QTL983635:QTP983635 QJP983635:QJT983635 PZT983635:PZX983635 PPX983635:PQB983635 PGB983635:PGF983635 OWF983635:OWJ983635 OMJ983635:OMN983635 OCN983635:OCR983635 NSR983635:NSV983635 NIV983635:NIZ983635 MYZ983635:MZD983635 MPD983635:MPH983635 MFH983635:MFL983635 LVL983635:LVP983635 LLP983635:LLT983635 LBT983635:LBX983635 KRX983635:KSB983635 KIB983635:KIF983635 JYF983635:JYJ983635 JOJ983635:JON983635 JEN983635:JER983635 IUR983635:IUV983635 IKV983635:IKZ983635 IAZ983635:IBD983635 HRD983635:HRH983635 HHH983635:HHL983635 GXL983635:GXP983635 GNP983635:GNT983635 GDT983635:GDX983635 FTX983635:FUB983635 FKB983635:FKF983635 FAF983635:FAJ983635 EQJ983635:EQN983635 EGN983635:EGR983635 DWR983635:DWV983635 DMV983635:DMZ983635 DCZ983635:DDD983635 CTD983635:CTH983635 CJH983635:CJL983635 BZL983635:BZP983635 BPP983635:BPT983635 BFT983635:BFX983635 AVX983635:AWB983635 AMB983635:AMF983635 ACF983635:ACJ983635 SJ983635:SN983635 IN983635:IR983635 WUZ918099:WVD918099 WLD918099:WLH918099 WBH918099:WBL918099 VRL918099:VRP918099 VHP918099:VHT918099 UXT918099:UXX918099 UNX918099:UOB918099 UEB918099:UEF918099 TUF918099:TUJ918099 TKJ918099:TKN918099 TAN918099:TAR918099 SQR918099:SQV918099 SGV918099:SGZ918099 RWZ918099:RXD918099 RND918099:RNH918099 RDH918099:RDL918099 QTL918099:QTP918099 QJP918099:QJT918099 PZT918099:PZX918099 PPX918099:PQB918099 PGB918099:PGF918099 OWF918099:OWJ918099 OMJ918099:OMN918099 OCN918099:OCR918099 NSR918099:NSV918099 NIV918099:NIZ918099 MYZ918099:MZD918099 MPD918099:MPH918099 MFH918099:MFL918099 LVL918099:LVP918099 LLP918099:LLT918099 LBT918099:LBX918099 KRX918099:KSB918099 KIB918099:KIF918099 JYF918099:JYJ918099 JOJ918099:JON918099 JEN918099:JER918099 IUR918099:IUV918099 IKV918099:IKZ918099 IAZ918099:IBD918099 HRD918099:HRH918099 HHH918099:HHL918099 GXL918099:GXP918099 GNP918099:GNT918099 GDT918099:GDX918099 FTX918099:FUB918099 FKB918099:FKF918099 FAF918099:FAJ918099 EQJ918099:EQN918099 EGN918099:EGR918099 DWR918099:DWV918099 DMV918099:DMZ918099 DCZ918099:DDD918099 CTD918099:CTH918099 CJH918099:CJL918099 BZL918099:BZP918099 BPP918099:BPT918099 BFT918099:BFX918099 AVX918099:AWB918099 AMB918099:AMF918099 ACF918099:ACJ918099 SJ918099:SN918099 IN918099:IR918099 WUZ852563:WVD852563 WLD852563:WLH852563 WBH852563:WBL852563 VRL852563:VRP852563 VHP852563:VHT852563 UXT852563:UXX852563 UNX852563:UOB852563 UEB852563:UEF852563 TUF852563:TUJ852563 TKJ852563:TKN852563 TAN852563:TAR852563 SQR852563:SQV852563 SGV852563:SGZ852563 RWZ852563:RXD852563 RND852563:RNH852563 RDH852563:RDL852563 QTL852563:QTP852563 QJP852563:QJT852563 PZT852563:PZX852563 PPX852563:PQB852563 PGB852563:PGF852563 OWF852563:OWJ852563 OMJ852563:OMN852563 OCN852563:OCR852563 NSR852563:NSV852563 NIV852563:NIZ852563 MYZ852563:MZD852563 MPD852563:MPH852563 MFH852563:MFL852563 LVL852563:LVP852563 LLP852563:LLT852563 LBT852563:LBX852563 KRX852563:KSB852563 KIB852563:KIF852563 JYF852563:JYJ852563 JOJ852563:JON852563 JEN852563:JER852563 IUR852563:IUV852563 IKV852563:IKZ852563 IAZ852563:IBD852563 HRD852563:HRH852563 HHH852563:HHL852563 GXL852563:GXP852563 GNP852563:GNT852563 GDT852563:GDX852563 FTX852563:FUB852563 FKB852563:FKF852563 FAF852563:FAJ852563 EQJ852563:EQN852563 EGN852563:EGR852563 DWR852563:DWV852563 DMV852563:DMZ852563 DCZ852563:DDD852563 CTD852563:CTH852563 CJH852563:CJL852563 BZL852563:BZP852563 BPP852563:BPT852563 BFT852563:BFX852563 AVX852563:AWB852563 AMB852563:AMF852563 ACF852563:ACJ852563 SJ852563:SN852563 IN852563:IR852563 WUZ787027:WVD787027 WLD787027:WLH787027 WBH787027:WBL787027 VRL787027:VRP787027 VHP787027:VHT787027 UXT787027:UXX787027 UNX787027:UOB787027 UEB787027:UEF787027 TUF787027:TUJ787027 TKJ787027:TKN787027 TAN787027:TAR787027 SQR787027:SQV787027 SGV787027:SGZ787027 RWZ787027:RXD787027 RND787027:RNH787027 RDH787027:RDL787027 QTL787027:QTP787027 QJP787027:QJT787027 PZT787027:PZX787027 PPX787027:PQB787027 PGB787027:PGF787027 OWF787027:OWJ787027 OMJ787027:OMN787027 OCN787027:OCR787027 NSR787027:NSV787027 NIV787027:NIZ787027 MYZ787027:MZD787027 MPD787027:MPH787027 MFH787027:MFL787027 LVL787027:LVP787027 LLP787027:LLT787027 LBT787027:LBX787027 KRX787027:KSB787027 KIB787027:KIF787027 JYF787027:JYJ787027 JOJ787027:JON787027 JEN787027:JER787027 IUR787027:IUV787027 IKV787027:IKZ787027 IAZ787027:IBD787027 HRD787027:HRH787027 HHH787027:HHL787027 GXL787027:GXP787027 GNP787027:GNT787027 GDT787027:GDX787027 FTX787027:FUB787027 FKB787027:FKF787027 FAF787027:FAJ787027 EQJ787027:EQN787027 EGN787027:EGR787027 DWR787027:DWV787027 DMV787027:DMZ787027 DCZ787027:DDD787027 CTD787027:CTH787027 CJH787027:CJL787027 BZL787027:BZP787027 BPP787027:BPT787027 BFT787027:BFX787027 AVX787027:AWB787027 AMB787027:AMF787027 ACF787027:ACJ787027 SJ787027:SN787027 IN787027:IR787027 WUZ721491:WVD721491 WLD721491:WLH721491 WBH721491:WBL721491 VRL721491:VRP721491 VHP721491:VHT721491 UXT721491:UXX721491 UNX721491:UOB721491 UEB721491:UEF721491 TUF721491:TUJ721491 TKJ721491:TKN721491 TAN721491:TAR721491 SQR721491:SQV721491 SGV721491:SGZ721491 RWZ721491:RXD721491 RND721491:RNH721491 RDH721491:RDL721491 QTL721491:QTP721491 QJP721491:QJT721491 PZT721491:PZX721491 PPX721491:PQB721491 PGB721491:PGF721491 OWF721491:OWJ721491 OMJ721491:OMN721491 OCN721491:OCR721491 NSR721491:NSV721491 NIV721491:NIZ721491 MYZ721491:MZD721491 MPD721491:MPH721491 MFH721491:MFL721491 LVL721491:LVP721491 LLP721491:LLT721491 LBT721491:LBX721491 KRX721491:KSB721491 KIB721491:KIF721491 JYF721491:JYJ721491 JOJ721491:JON721491 JEN721491:JER721491 IUR721491:IUV721491 IKV721491:IKZ721491 IAZ721491:IBD721491 HRD721491:HRH721491 HHH721491:HHL721491 GXL721491:GXP721491 GNP721491:GNT721491 GDT721491:GDX721491 FTX721491:FUB721491 FKB721491:FKF721491 FAF721491:FAJ721491 EQJ721491:EQN721491 EGN721491:EGR721491 DWR721491:DWV721491 DMV721491:DMZ721491 DCZ721491:DDD721491 CTD721491:CTH721491 CJH721491:CJL721491 BZL721491:BZP721491 BPP721491:BPT721491 BFT721491:BFX721491 AVX721491:AWB721491 AMB721491:AMF721491 ACF721491:ACJ721491 SJ721491:SN721491 IN721491:IR721491 WUZ655955:WVD655955 WLD655955:WLH655955 WBH655955:WBL655955 VRL655955:VRP655955 VHP655955:VHT655955 UXT655955:UXX655955 UNX655955:UOB655955 UEB655955:UEF655955 TUF655955:TUJ655955 TKJ655955:TKN655955 TAN655955:TAR655955 SQR655955:SQV655955 SGV655955:SGZ655955 RWZ655955:RXD655955 RND655955:RNH655955 RDH655955:RDL655955 QTL655955:QTP655955 QJP655955:QJT655955 PZT655955:PZX655955 PPX655955:PQB655955 PGB655955:PGF655955 OWF655955:OWJ655955 OMJ655955:OMN655955 OCN655955:OCR655955 NSR655955:NSV655955 NIV655955:NIZ655955 MYZ655955:MZD655955 MPD655955:MPH655955 MFH655955:MFL655955 LVL655955:LVP655955 LLP655955:LLT655955 LBT655955:LBX655955 KRX655955:KSB655955 KIB655955:KIF655955 JYF655955:JYJ655955 JOJ655955:JON655955 JEN655955:JER655955 IUR655955:IUV655955 IKV655955:IKZ655955 IAZ655955:IBD655955 HRD655955:HRH655955 HHH655955:HHL655955 GXL655955:GXP655955 GNP655955:GNT655955 GDT655955:GDX655955 FTX655955:FUB655955 FKB655955:FKF655955 FAF655955:FAJ655955 EQJ655955:EQN655955 EGN655955:EGR655955 DWR655955:DWV655955 DMV655955:DMZ655955 DCZ655955:DDD655955 CTD655955:CTH655955 CJH655955:CJL655955 BZL655955:BZP655955 BPP655955:BPT655955 BFT655955:BFX655955 AVX655955:AWB655955 AMB655955:AMF655955 ACF655955:ACJ655955 SJ655955:SN655955 IN655955:IR655955 WUZ590419:WVD590419 WLD590419:WLH590419 WBH590419:WBL590419 VRL590419:VRP590419 VHP590419:VHT590419 UXT590419:UXX590419 UNX590419:UOB590419 UEB590419:UEF590419 TUF590419:TUJ590419 TKJ590419:TKN590419 TAN590419:TAR590419 SQR590419:SQV590419 SGV590419:SGZ590419 RWZ590419:RXD590419 RND590419:RNH590419 RDH590419:RDL590419 QTL590419:QTP590419 QJP590419:QJT590419 PZT590419:PZX590419 PPX590419:PQB590419 PGB590419:PGF590419 OWF590419:OWJ590419 OMJ590419:OMN590419 OCN590419:OCR590419 NSR590419:NSV590419 NIV590419:NIZ590419 MYZ590419:MZD590419 MPD590419:MPH590419 MFH590419:MFL590419 LVL590419:LVP590419 LLP590419:LLT590419 LBT590419:LBX590419 KRX590419:KSB590419 KIB590419:KIF590419 JYF590419:JYJ590419 JOJ590419:JON590419 JEN590419:JER590419 IUR590419:IUV590419 IKV590419:IKZ590419 IAZ590419:IBD590419 HRD590419:HRH590419 HHH590419:HHL590419 GXL590419:GXP590419 GNP590419:GNT590419 GDT590419:GDX590419 FTX590419:FUB590419 FKB590419:FKF590419 FAF590419:FAJ590419 EQJ590419:EQN590419 EGN590419:EGR590419 DWR590419:DWV590419 DMV590419:DMZ590419 DCZ590419:DDD590419 CTD590419:CTH590419 CJH590419:CJL590419 BZL590419:BZP590419 BPP590419:BPT590419 BFT590419:BFX590419 AVX590419:AWB590419 AMB590419:AMF590419 ACF590419:ACJ590419 SJ590419:SN590419 IN590419:IR590419 WUZ524883:WVD524883 WLD524883:WLH524883 WBH524883:WBL524883 VRL524883:VRP524883 VHP524883:VHT524883 UXT524883:UXX524883 UNX524883:UOB524883 UEB524883:UEF524883 TUF524883:TUJ524883 TKJ524883:TKN524883 TAN524883:TAR524883 SQR524883:SQV524883 SGV524883:SGZ524883 RWZ524883:RXD524883 RND524883:RNH524883 RDH524883:RDL524883 QTL524883:QTP524883 QJP524883:QJT524883 PZT524883:PZX524883 PPX524883:PQB524883 PGB524883:PGF524883 OWF524883:OWJ524883 OMJ524883:OMN524883 OCN524883:OCR524883 NSR524883:NSV524883 NIV524883:NIZ524883 MYZ524883:MZD524883 MPD524883:MPH524883 MFH524883:MFL524883 LVL524883:LVP524883 LLP524883:LLT524883 LBT524883:LBX524883 KRX524883:KSB524883 KIB524883:KIF524883 JYF524883:JYJ524883 JOJ524883:JON524883 JEN524883:JER524883 IUR524883:IUV524883 IKV524883:IKZ524883 IAZ524883:IBD524883 HRD524883:HRH524883 HHH524883:HHL524883 GXL524883:GXP524883 GNP524883:GNT524883 GDT524883:GDX524883 FTX524883:FUB524883 FKB524883:FKF524883 FAF524883:FAJ524883 EQJ524883:EQN524883 EGN524883:EGR524883 DWR524883:DWV524883 DMV524883:DMZ524883 DCZ524883:DDD524883 CTD524883:CTH524883 CJH524883:CJL524883 BZL524883:BZP524883 BPP524883:BPT524883 BFT524883:BFX524883 AVX524883:AWB524883 AMB524883:AMF524883 ACF524883:ACJ524883 SJ524883:SN524883 IN524883:IR524883 WUZ459347:WVD459347 WLD459347:WLH459347 WBH459347:WBL459347 VRL459347:VRP459347 VHP459347:VHT459347 UXT459347:UXX459347 UNX459347:UOB459347 UEB459347:UEF459347 TUF459347:TUJ459347 TKJ459347:TKN459347 TAN459347:TAR459347 SQR459347:SQV459347 SGV459347:SGZ459347 RWZ459347:RXD459347 RND459347:RNH459347 RDH459347:RDL459347 QTL459347:QTP459347 QJP459347:QJT459347 PZT459347:PZX459347 PPX459347:PQB459347 PGB459347:PGF459347 OWF459347:OWJ459347 OMJ459347:OMN459347 OCN459347:OCR459347 NSR459347:NSV459347 NIV459347:NIZ459347 MYZ459347:MZD459347 MPD459347:MPH459347 MFH459347:MFL459347 LVL459347:LVP459347 LLP459347:LLT459347 LBT459347:LBX459347 KRX459347:KSB459347 KIB459347:KIF459347 JYF459347:JYJ459347 JOJ459347:JON459347 JEN459347:JER459347 IUR459347:IUV459347 IKV459347:IKZ459347 IAZ459347:IBD459347 HRD459347:HRH459347 HHH459347:HHL459347 GXL459347:GXP459347 GNP459347:GNT459347 GDT459347:GDX459347 FTX459347:FUB459347 FKB459347:FKF459347 FAF459347:FAJ459347 EQJ459347:EQN459347 EGN459347:EGR459347 DWR459347:DWV459347 DMV459347:DMZ459347 DCZ459347:DDD459347 CTD459347:CTH459347 CJH459347:CJL459347 BZL459347:BZP459347 BPP459347:BPT459347 BFT459347:BFX459347 AVX459347:AWB459347 AMB459347:AMF459347 ACF459347:ACJ459347 SJ459347:SN459347 IN459347:IR459347 WUZ393811:WVD393811 WLD393811:WLH393811 WBH393811:WBL393811 VRL393811:VRP393811 VHP393811:VHT393811 UXT393811:UXX393811 UNX393811:UOB393811 UEB393811:UEF393811 TUF393811:TUJ393811 TKJ393811:TKN393811 TAN393811:TAR393811 SQR393811:SQV393811 SGV393811:SGZ393811 RWZ393811:RXD393811 RND393811:RNH393811 RDH393811:RDL393811 QTL393811:QTP393811 QJP393811:QJT393811 PZT393811:PZX393811 PPX393811:PQB393811 PGB393811:PGF393811 OWF393811:OWJ393811 OMJ393811:OMN393811 OCN393811:OCR393811 NSR393811:NSV393811 NIV393811:NIZ393811 MYZ393811:MZD393811 MPD393811:MPH393811 MFH393811:MFL393811 LVL393811:LVP393811 LLP393811:LLT393811 LBT393811:LBX393811 KRX393811:KSB393811 KIB393811:KIF393811 JYF393811:JYJ393811 JOJ393811:JON393811 JEN393811:JER393811 IUR393811:IUV393811 IKV393811:IKZ393811 IAZ393811:IBD393811 HRD393811:HRH393811 HHH393811:HHL393811 GXL393811:GXP393811 GNP393811:GNT393811 GDT393811:GDX393811 FTX393811:FUB393811 FKB393811:FKF393811 FAF393811:FAJ393811 EQJ393811:EQN393811 EGN393811:EGR393811 DWR393811:DWV393811 DMV393811:DMZ393811 DCZ393811:DDD393811 CTD393811:CTH393811 CJH393811:CJL393811 BZL393811:BZP393811 BPP393811:BPT393811 BFT393811:BFX393811 AVX393811:AWB393811 AMB393811:AMF393811 ACF393811:ACJ393811 SJ393811:SN393811 IN393811:IR393811 WUZ328275:WVD328275 WLD328275:WLH328275 WBH328275:WBL328275 VRL328275:VRP328275 VHP328275:VHT328275 UXT328275:UXX328275 UNX328275:UOB328275 UEB328275:UEF328275 TUF328275:TUJ328275 TKJ328275:TKN328275 TAN328275:TAR328275 SQR328275:SQV328275 SGV328275:SGZ328275 RWZ328275:RXD328275 RND328275:RNH328275 RDH328275:RDL328275 QTL328275:QTP328275 QJP328275:QJT328275 PZT328275:PZX328275 PPX328275:PQB328275 PGB328275:PGF328275 OWF328275:OWJ328275 OMJ328275:OMN328275 OCN328275:OCR328275 NSR328275:NSV328275 NIV328275:NIZ328275 MYZ328275:MZD328275 MPD328275:MPH328275 MFH328275:MFL328275 LVL328275:LVP328275 LLP328275:LLT328275 LBT328275:LBX328275 KRX328275:KSB328275 KIB328275:KIF328275 JYF328275:JYJ328275 JOJ328275:JON328275 JEN328275:JER328275 IUR328275:IUV328275 IKV328275:IKZ328275 IAZ328275:IBD328275 HRD328275:HRH328275 HHH328275:HHL328275 GXL328275:GXP328275 GNP328275:GNT328275 GDT328275:GDX328275 FTX328275:FUB328275 FKB328275:FKF328275 FAF328275:FAJ328275 EQJ328275:EQN328275 EGN328275:EGR328275 DWR328275:DWV328275 DMV328275:DMZ328275 DCZ328275:DDD328275 CTD328275:CTH328275 CJH328275:CJL328275 BZL328275:BZP328275 BPP328275:BPT328275 BFT328275:BFX328275 AVX328275:AWB328275 AMB328275:AMF328275 ACF328275:ACJ328275 SJ328275:SN328275 IN328275:IR328275 WUZ262739:WVD262739 WLD262739:WLH262739 WBH262739:WBL262739 VRL262739:VRP262739 VHP262739:VHT262739 UXT262739:UXX262739 UNX262739:UOB262739 UEB262739:UEF262739 TUF262739:TUJ262739 TKJ262739:TKN262739 TAN262739:TAR262739 SQR262739:SQV262739 SGV262739:SGZ262739 RWZ262739:RXD262739 RND262739:RNH262739 RDH262739:RDL262739 QTL262739:QTP262739 QJP262739:QJT262739 PZT262739:PZX262739 PPX262739:PQB262739 PGB262739:PGF262739 OWF262739:OWJ262739 OMJ262739:OMN262739 OCN262739:OCR262739 NSR262739:NSV262739 NIV262739:NIZ262739 MYZ262739:MZD262739 MPD262739:MPH262739 MFH262739:MFL262739 LVL262739:LVP262739 LLP262739:LLT262739 LBT262739:LBX262739 KRX262739:KSB262739 KIB262739:KIF262739 JYF262739:JYJ262739 JOJ262739:JON262739 JEN262739:JER262739 IUR262739:IUV262739 IKV262739:IKZ262739 IAZ262739:IBD262739 HRD262739:HRH262739 HHH262739:HHL262739 GXL262739:GXP262739 GNP262739:GNT262739 GDT262739:GDX262739 FTX262739:FUB262739 FKB262739:FKF262739 FAF262739:FAJ262739 EQJ262739:EQN262739 EGN262739:EGR262739 DWR262739:DWV262739 DMV262739:DMZ262739 DCZ262739:DDD262739 CTD262739:CTH262739 CJH262739:CJL262739 BZL262739:BZP262739 BPP262739:BPT262739 BFT262739:BFX262739 AVX262739:AWB262739 AMB262739:AMF262739 ACF262739:ACJ262739 SJ262739:SN262739 IN262739:IR262739 WUZ197203:WVD197203 WLD197203:WLH197203 WBH197203:WBL197203 VRL197203:VRP197203 VHP197203:VHT197203 UXT197203:UXX197203 UNX197203:UOB197203 UEB197203:UEF197203 TUF197203:TUJ197203 TKJ197203:TKN197203 TAN197203:TAR197203 SQR197203:SQV197203 SGV197203:SGZ197203 RWZ197203:RXD197203 RND197203:RNH197203 RDH197203:RDL197203 QTL197203:QTP197203 QJP197203:QJT197203 PZT197203:PZX197203 PPX197203:PQB197203 PGB197203:PGF197203 OWF197203:OWJ197203 OMJ197203:OMN197203 OCN197203:OCR197203 NSR197203:NSV197203 NIV197203:NIZ197203 MYZ197203:MZD197203 MPD197203:MPH197203 MFH197203:MFL197203 LVL197203:LVP197203 LLP197203:LLT197203 LBT197203:LBX197203 KRX197203:KSB197203 KIB197203:KIF197203 JYF197203:JYJ197203 JOJ197203:JON197203 JEN197203:JER197203 IUR197203:IUV197203 IKV197203:IKZ197203 IAZ197203:IBD197203 HRD197203:HRH197203 HHH197203:HHL197203 GXL197203:GXP197203 GNP197203:GNT197203 GDT197203:GDX197203 FTX197203:FUB197203 FKB197203:FKF197203 FAF197203:FAJ197203 EQJ197203:EQN197203 EGN197203:EGR197203 DWR197203:DWV197203 DMV197203:DMZ197203 DCZ197203:DDD197203 CTD197203:CTH197203 CJH197203:CJL197203 BZL197203:BZP197203 BPP197203:BPT197203 BFT197203:BFX197203 AVX197203:AWB197203 AMB197203:AMF197203 ACF197203:ACJ197203 SJ197203:SN197203 IN197203:IR197203 WUZ131667:WVD131667 WLD131667:WLH131667 WBH131667:WBL131667 VRL131667:VRP131667 VHP131667:VHT131667 UXT131667:UXX131667 UNX131667:UOB131667 UEB131667:UEF131667 TUF131667:TUJ131667 TKJ131667:TKN131667 TAN131667:TAR131667 SQR131667:SQV131667 SGV131667:SGZ131667 RWZ131667:RXD131667 RND131667:RNH131667 RDH131667:RDL131667 QTL131667:QTP131667 QJP131667:QJT131667 PZT131667:PZX131667 PPX131667:PQB131667 PGB131667:PGF131667 OWF131667:OWJ131667 OMJ131667:OMN131667 OCN131667:OCR131667 NSR131667:NSV131667 NIV131667:NIZ131667 MYZ131667:MZD131667 MPD131667:MPH131667 MFH131667:MFL131667 LVL131667:LVP131667 LLP131667:LLT131667 LBT131667:LBX131667 KRX131667:KSB131667 KIB131667:KIF131667 JYF131667:JYJ131667 JOJ131667:JON131667 JEN131667:JER131667 IUR131667:IUV131667 IKV131667:IKZ131667 IAZ131667:IBD131667 HRD131667:HRH131667 HHH131667:HHL131667 GXL131667:GXP131667 GNP131667:GNT131667 GDT131667:GDX131667 FTX131667:FUB131667 FKB131667:FKF131667 FAF131667:FAJ131667 EQJ131667:EQN131667 EGN131667:EGR131667 DWR131667:DWV131667 DMV131667:DMZ131667 DCZ131667:DDD131667 CTD131667:CTH131667 CJH131667:CJL131667 BZL131667:BZP131667 BPP131667:BPT131667 BFT131667:BFX131667 AVX131667:AWB131667 AMB131667:AMF131667 ACF131667:ACJ131667 SJ131667:SN131667 IN131667:IR131667 WUZ66131:WVD66131 WLD66131:WLH66131 WBH66131:WBL66131 VRL66131:VRP66131 VHP66131:VHT66131 UXT66131:UXX66131 UNX66131:UOB66131 UEB66131:UEF66131 TUF66131:TUJ66131 TKJ66131:TKN66131 TAN66131:TAR66131 SQR66131:SQV66131 SGV66131:SGZ66131 RWZ66131:RXD66131 RND66131:RNH66131 RDH66131:RDL66131 QTL66131:QTP66131 QJP66131:QJT66131 PZT66131:PZX66131 PPX66131:PQB66131 PGB66131:PGF66131 OWF66131:OWJ66131 OMJ66131:OMN66131 OCN66131:OCR66131 NSR66131:NSV66131 NIV66131:NIZ66131 MYZ66131:MZD66131 MPD66131:MPH66131 MFH66131:MFL66131 LVL66131:LVP66131 LLP66131:LLT66131 LBT66131:LBX66131 KRX66131:KSB66131 KIB66131:KIF66131 JYF66131:JYJ66131 JOJ66131:JON66131 JEN66131:JER66131 IUR66131:IUV66131 IKV66131:IKZ66131 IAZ66131:IBD66131 HRD66131:HRH66131 HHH66131:HHL66131 GXL66131:GXP66131 GNP66131:GNT66131 GDT66131:GDX66131 FTX66131:FUB66131 FKB66131:FKF66131 FAF66131:FAJ66131 EQJ66131:EQN66131 EGN66131:EGR66131 DWR66131:DWV66131 DMV66131:DMZ66131 DCZ66131:DDD66131 CTD66131:CTH66131 CJH66131:CJL66131 BZL66131:BZP66131 BPP66131:BPT66131 BFT66131:BFX66131 AVX66131:AWB66131 AMB66131:AMF66131 ACF66131:ACJ66131 SJ66131:SN66131 IN66131:IR66131"/>
    <dataValidation type="list" allowBlank="1" showInputMessage="1" showErrorMessage="1" sqref="L655:L657 I853:K888 K154:K852 I10:J852 K10:K135">
      <formula1>#REF!</formula1>
    </dataValidation>
    <dataValidation allowBlank="1" showInputMessage="1" showErrorMessage="1" prompt="Descripción de la actividad" sqref="G559:G561 G583:G585 G859:G861 G202:G204 G610:G645 G880:G882"/>
    <dataValidation allowBlank="1" showInputMessage="1" showErrorMessage="1" prompt="Meta cuantificable y medible" sqref="L880:L882 L610:L645 L859:L861 L583:L585 L202:L204 L559:L561"/>
    <dataValidation type="list" allowBlank="1" showInputMessage="1" showErrorMessage="1" sqref="B853 B10:B850">
      <formula1>$A$852:$A$855</formula1>
    </dataValidation>
    <dataValidation type="list" allowBlank="1" showInputMessage="1" showErrorMessage="1" sqref="M145:M336 M388:M429 M340:M384 M91:M141 M433:M567 M574:M853 M10:M87">
      <formula1>$G$852:$G$861</formula1>
    </dataValidation>
    <dataValidation type="list" allowBlank="1" showInputMessage="1" showErrorMessage="1" sqref="M88:M90 M430:M432">
      <formula1>$G$818:$G$825</formula1>
    </dataValidation>
    <dataValidation type="list" allowBlank="1" showInputMessage="1" showErrorMessage="1" sqref="O88:O90">
      <formula1>$I$819:$I$837</formula1>
    </dataValidation>
    <dataValidation type="list" allowBlank="1" showInputMessage="1" showErrorMessage="1" sqref="N88:N90 N430:N432">
      <formula1>$H$818:$H$837</formula1>
    </dataValidation>
    <dataValidation type="list" allowBlank="1" showInputMessage="1" showErrorMessage="1" sqref="N856:N861">
      <formula1>$H$829:$H$849</formula1>
    </dataValidation>
    <dataValidation type="list" allowBlank="1" showInputMessage="1" showErrorMessage="1" sqref="M856:M861">
      <formula1>$G$829:$G$838</formula1>
    </dataValidation>
    <dataValidation type="list" allowBlank="1" showInputMessage="1" showErrorMessage="1" sqref="O388:O429 O692:O768 O637:O690 O601:O618 O574:O579 O193:O384 O433:O567 O620:O630 O85:O87 O581:O594 O799:O813 O817:O852 O856:O861 O91:O123 O775:O795 O10:O75">
      <formula1>$I$853:$I$874</formula1>
    </dataValidation>
    <dataValidation type="list" allowBlank="1" showInputMessage="1" showErrorMessage="1" sqref="N388:N429 N571 N433:N567 N91:N141 N574:N853 N145:N384 N10:N87">
      <formula1>$H$852:$H$874</formula1>
    </dataValidation>
    <dataValidation type="list" allowBlank="1" showInputMessage="1" showErrorMessage="1" sqref="M142:M144">
      <formula1>$G$838:$G$847</formula1>
    </dataValidation>
    <dataValidation type="list" allowBlank="1" showInputMessage="1" showErrorMessage="1" sqref="N385:N387">
      <formula1>$H$822:$H$841</formula1>
    </dataValidation>
    <dataValidation type="list" allowBlank="1" showInputMessage="1" showErrorMessage="1" sqref="O385:O387">
      <formula1>$I$823:$I$841</formula1>
    </dataValidation>
    <dataValidation type="list" allowBlank="1" showInputMessage="1" showErrorMessage="1" sqref="M385:M387">
      <formula1>$G$822:$G$829</formula1>
    </dataValidation>
    <dataValidation type="list" allowBlank="1" showInputMessage="1" showErrorMessage="1" sqref="M337:M339 M568:M570">
      <formula1>$G$842:$G$849</formula1>
    </dataValidation>
    <dataValidation type="list" allowBlank="1" showInputMessage="1" showErrorMessage="1" sqref="N862:N888">
      <formula1>$H$882:$H$904</formula1>
    </dataValidation>
    <dataValidation type="list" allowBlank="1" showInputMessage="1" showErrorMessage="1" sqref="O862:O888">
      <formula1>$I$883:$I$904</formula1>
    </dataValidation>
    <dataValidation type="list" allowBlank="1" showInputMessage="1" showErrorMessage="1" sqref="M862:M888">
      <formula1>$G$882:$G$891</formula1>
    </dataValidation>
    <dataValidation type="list" allowBlank="1" showInputMessage="1" showErrorMessage="1" sqref="N568:N570">
      <formula1>$H$842:$H$861</formula1>
    </dataValidation>
    <dataValidation type="list" allowBlank="1" showInputMessage="1" showErrorMessage="1" sqref="O568:O570">
      <formula1>$I$843:$I$861</formula1>
    </dataValidation>
    <dataValidation type="list" allowBlank="1" showInputMessage="1" showErrorMessage="1" sqref="N142:N144">
      <formula1>$H$838:$H$858</formula1>
    </dataValidation>
    <dataValidation type="list" allowBlank="1" showInputMessage="1" showErrorMessage="1" sqref="N572:N573">
      <formula1>$H$855:$H$877</formula1>
    </dataValidation>
    <dataValidation type="list" allowBlank="1" showInputMessage="1" showErrorMessage="1" sqref="O571:O573 O691 O619 O580">
      <formula1>$I$856:$I$877</formula1>
    </dataValidation>
    <dataValidation type="list" allowBlank="1" showInputMessage="1" showErrorMessage="1" sqref="M571:M573">
      <formula1>$G$855:$G$864</formula1>
    </dataValidation>
  </dataValidations>
  <hyperlinks>
    <hyperlink ref="AR248" r:id="rId1"/>
    <hyperlink ref="AR257" r:id="rId2"/>
    <hyperlink ref="AP404" r:id="rId3"/>
    <hyperlink ref="AT683" r:id="rId4"/>
  </hyperlinks>
  <pageMargins left="0.23622047244094491" right="0.23622047244094491" top="0.74803149606299213" bottom="0.74803149606299213" header="0.31496062992125984" footer="0.31496062992125984"/>
  <pageSetup paperSize="14" scale="85" orientation="landscape" horizontalDpi="300" verticalDpi="300" r:id="rId5"/>
  <drawing r:id="rId6"/>
  <legacyDrawing r:id="rId7"/>
  <extLst>
    <ext xmlns:x14="http://schemas.microsoft.com/office/spreadsheetml/2009/9/main" uri="{CCE6A557-97BC-4b89-ADB6-D9C93CAAB3DF}">
      <x14:dataValidations xmlns:xm="http://schemas.microsoft.com/office/excel/2006/main" count="2">
        <x14:dataValidation allowBlank="1" showErrorMessage="1" prompt="No se planeó socialización para este mes">
          <xm:sqref>WVK983587 SV157:SW171 Q66055:R66055 IY66055:IZ66055 SU66055:SV66055 ACQ66055:ACR66055 AMM66055:AMN66055 AWI66055:AWJ66055 BGE66055:BGF66055 BQA66055:BQB66055 BZW66055:BZX66055 CJS66055:CJT66055 CTO66055:CTP66055 DDK66055:DDL66055 DNG66055:DNH66055 DXC66055:DXD66055 EGY66055:EGZ66055 EQU66055:EQV66055 FAQ66055:FAR66055 FKM66055:FKN66055 FUI66055:FUJ66055 GEE66055:GEF66055 GOA66055:GOB66055 GXW66055:GXX66055 HHS66055:HHT66055 HRO66055:HRP66055 IBK66055:IBL66055 ILG66055:ILH66055 IVC66055:IVD66055 JEY66055:JEZ66055 JOU66055:JOV66055 JYQ66055:JYR66055 KIM66055:KIN66055 KSI66055:KSJ66055 LCE66055:LCF66055 LMA66055:LMB66055 LVW66055:LVX66055 MFS66055:MFT66055 MPO66055:MPP66055 MZK66055:MZL66055 NJG66055:NJH66055 NTC66055:NTD66055 OCY66055:OCZ66055 OMU66055:OMV66055 OWQ66055:OWR66055 PGM66055:PGN66055 PQI66055:PQJ66055 QAE66055:QAF66055 QKA66055:QKB66055 QTW66055:QTX66055 RDS66055:RDT66055 RNO66055:RNP66055 RXK66055:RXL66055 SHG66055:SHH66055 SRC66055:SRD66055 TAY66055:TAZ66055 TKU66055:TKV66055 TUQ66055:TUR66055 UEM66055:UEN66055 UOI66055:UOJ66055 UYE66055:UYF66055 VIA66055:VIB66055 VRW66055:VRX66055 WBS66055:WBT66055 WLO66055:WLP66055 WVK66055:WVL66055 Q131591:R131591 IY131591:IZ131591 SU131591:SV131591 ACQ131591:ACR131591 AMM131591:AMN131591 AWI131591:AWJ131591 BGE131591:BGF131591 BQA131591:BQB131591 BZW131591:BZX131591 CJS131591:CJT131591 CTO131591:CTP131591 DDK131591:DDL131591 DNG131591:DNH131591 DXC131591:DXD131591 EGY131591:EGZ131591 EQU131591:EQV131591 FAQ131591:FAR131591 FKM131591:FKN131591 FUI131591:FUJ131591 GEE131591:GEF131591 GOA131591:GOB131591 GXW131591:GXX131591 HHS131591:HHT131591 HRO131591:HRP131591 IBK131591:IBL131591 ILG131591:ILH131591 IVC131591:IVD131591 JEY131591:JEZ131591 JOU131591:JOV131591 JYQ131591:JYR131591 KIM131591:KIN131591 KSI131591:KSJ131591 LCE131591:LCF131591 LMA131591:LMB131591 LVW131591:LVX131591 MFS131591:MFT131591 MPO131591:MPP131591 MZK131591:MZL131591 NJG131591:NJH131591 NTC131591:NTD131591 OCY131591:OCZ131591 OMU131591:OMV131591 OWQ131591:OWR131591 PGM131591:PGN131591 PQI131591:PQJ131591 QAE131591:QAF131591 QKA131591:QKB131591 QTW131591:QTX131591 RDS131591:RDT131591 RNO131591:RNP131591 RXK131591:RXL131591 SHG131591:SHH131591 SRC131591:SRD131591 TAY131591:TAZ131591 TKU131591:TKV131591 TUQ131591:TUR131591 UEM131591:UEN131591 UOI131591:UOJ131591 UYE131591:UYF131591 VIA131591:VIB131591 VRW131591:VRX131591 WBS131591:WBT131591 WLO131591:WLP131591 WVK131591:WVL131591 Q197127:R197127 IY197127:IZ197127 SU197127:SV197127 ACQ197127:ACR197127 AMM197127:AMN197127 AWI197127:AWJ197127 BGE197127:BGF197127 BQA197127:BQB197127 BZW197127:BZX197127 CJS197127:CJT197127 CTO197127:CTP197127 DDK197127:DDL197127 DNG197127:DNH197127 DXC197127:DXD197127 EGY197127:EGZ197127 EQU197127:EQV197127 FAQ197127:FAR197127 FKM197127:FKN197127 FUI197127:FUJ197127 GEE197127:GEF197127 GOA197127:GOB197127 GXW197127:GXX197127 HHS197127:HHT197127 HRO197127:HRP197127 IBK197127:IBL197127 ILG197127:ILH197127 IVC197127:IVD197127 JEY197127:JEZ197127 JOU197127:JOV197127 JYQ197127:JYR197127 KIM197127:KIN197127 KSI197127:KSJ197127 LCE197127:LCF197127 LMA197127:LMB197127 LVW197127:LVX197127 MFS197127:MFT197127 MPO197127:MPP197127 MZK197127:MZL197127 NJG197127:NJH197127 NTC197127:NTD197127 OCY197127:OCZ197127 OMU197127:OMV197127 OWQ197127:OWR197127 PGM197127:PGN197127 PQI197127:PQJ197127 QAE197127:QAF197127 QKA197127:QKB197127 QTW197127:QTX197127 RDS197127:RDT197127 RNO197127:RNP197127 RXK197127:RXL197127 SHG197127:SHH197127 SRC197127:SRD197127 TAY197127:TAZ197127 TKU197127:TKV197127 TUQ197127:TUR197127 UEM197127:UEN197127 UOI197127:UOJ197127 UYE197127:UYF197127 VIA197127:VIB197127 VRW197127:VRX197127 WBS197127:WBT197127 WLO197127:WLP197127 WVK197127:WVL197127 Q262663:R262663 IY262663:IZ262663 SU262663:SV262663 ACQ262663:ACR262663 AMM262663:AMN262663 AWI262663:AWJ262663 BGE262663:BGF262663 BQA262663:BQB262663 BZW262663:BZX262663 CJS262663:CJT262663 CTO262663:CTP262663 DDK262663:DDL262663 DNG262663:DNH262663 DXC262663:DXD262663 EGY262663:EGZ262663 EQU262663:EQV262663 FAQ262663:FAR262663 FKM262663:FKN262663 FUI262663:FUJ262663 GEE262663:GEF262663 GOA262663:GOB262663 GXW262663:GXX262663 HHS262663:HHT262663 HRO262663:HRP262663 IBK262663:IBL262663 ILG262663:ILH262663 IVC262663:IVD262663 JEY262663:JEZ262663 JOU262663:JOV262663 JYQ262663:JYR262663 KIM262663:KIN262663 KSI262663:KSJ262663 LCE262663:LCF262663 LMA262663:LMB262663 LVW262663:LVX262663 MFS262663:MFT262663 MPO262663:MPP262663 MZK262663:MZL262663 NJG262663:NJH262663 NTC262663:NTD262663 OCY262663:OCZ262663 OMU262663:OMV262663 OWQ262663:OWR262663 PGM262663:PGN262663 PQI262663:PQJ262663 QAE262663:QAF262663 QKA262663:QKB262663 QTW262663:QTX262663 RDS262663:RDT262663 RNO262663:RNP262663 RXK262663:RXL262663 SHG262663:SHH262663 SRC262663:SRD262663 TAY262663:TAZ262663 TKU262663:TKV262663 TUQ262663:TUR262663 UEM262663:UEN262663 UOI262663:UOJ262663 UYE262663:UYF262663 VIA262663:VIB262663 VRW262663:VRX262663 WBS262663:WBT262663 WLO262663:WLP262663 WVK262663:WVL262663 Q328199:R328199 IY328199:IZ328199 SU328199:SV328199 ACQ328199:ACR328199 AMM328199:AMN328199 AWI328199:AWJ328199 BGE328199:BGF328199 BQA328199:BQB328199 BZW328199:BZX328199 CJS328199:CJT328199 CTO328199:CTP328199 DDK328199:DDL328199 DNG328199:DNH328199 DXC328199:DXD328199 EGY328199:EGZ328199 EQU328199:EQV328199 FAQ328199:FAR328199 FKM328199:FKN328199 FUI328199:FUJ328199 GEE328199:GEF328199 GOA328199:GOB328199 GXW328199:GXX328199 HHS328199:HHT328199 HRO328199:HRP328199 IBK328199:IBL328199 ILG328199:ILH328199 IVC328199:IVD328199 JEY328199:JEZ328199 JOU328199:JOV328199 JYQ328199:JYR328199 KIM328199:KIN328199 KSI328199:KSJ328199 LCE328199:LCF328199 LMA328199:LMB328199 LVW328199:LVX328199 MFS328199:MFT328199 MPO328199:MPP328199 MZK328199:MZL328199 NJG328199:NJH328199 NTC328199:NTD328199 OCY328199:OCZ328199 OMU328199:OMV328199 OWQ328199:OWR328199 PGM328199:PGN328199 PQI328199:PQJ328199 QAE328199:QAF328199 QKA328199:QKB328199 QTW328199:QTX328199 RDS328199:RDT328199 RNO328199:RNP328199 RXK328199:RXL328199 SHG328199:SHH328199 SRC328199:SRD328199 TAY328199:TAZ328199 TKU328199:TKV328199 TUQ328199:TUR328199 UEM328199:UEN328199 UOI328199:UOJ328199 UYE328199:UYF328199 VIA328199:VIB328199 VRW328199:VRX328199 WBS328199:WBT328199 WLO328199:WLP328199 WVK328199:WVL328199 Q393735:R393735 IY393735:IZ393735 SU393735:SV393735 ACQ393735:ACR393735 AMM393735:AMN393735 AWI393735:AWJ393735 BGE393735:BGF393735 BQA393735:BQB393735 BZW393735:BZX393735 CJS393735:CJT393735 CTO393735:CTP393735 DDK393735:DDL393735 DNG393735:DNH393735 DXC393735:DXD393735 EGY393735:EGZ393735 EQU393735:EQV393735 FAQ393735:FAR393735 FKM393735:FKN393735 FUI393735:FUJ393735 GEE393735:GEF393735 GOA393735:GOB393735 GXW393735:GXX393735 HHS393735:HHT393735 HRO393735:HRP393735 IBK393735:IBL393735 ILG393735:ILH393735 IVC393735:IVD393735 JEY393735:JEZ393735 JOU393735:JOV393735 JYQ393735:JYR393735 KIM393735:KIN393735 KSI393735:KSJ393735 LCE393735:LCF393735 LMA393735:LMB393735 LVW393735:LVX393735 MFS393735:MFT393735 MPO393735:MPP393735 MZK393735:MZL393735 NJG393735:NJH393735 NTC393735:NTD393735 OCY393735:OCZ393735 OMU393735:OMV393735 OWQ393735:OWR393735 PGM393735:PGN393735 PQI393735:PQJ393735 QAE393735:QAF393735 QKA393735:QKB393735 QTW393735:QTX393735 RDS393735:RDT393735 RNO393735:RNP393735 RXK393735:RXL393735 SHG393735:SHH393735 SRC393735:SRD393735 TAY393735:TAZ393735 TKU393735:TKV393735 TUQ393735:TUR393735 UEM393735:UEN393735 UOI393735:UOJ393735 UYE393735:UYF393735 VIA393735:VIB393735 VRW393735:VRX393735 WBS393735:WBT393735 WLO393735:WLP393735 WVK393735:WVL393735 Q459271:R459271 IY459271:IZ459271 SU459271:SV459271 ACQ459271:ACR459271 AMM459271:AMN459271 AWI459271:AWJ459271 BGE459271:BGF459271 BQA459271:BQB459271 BZW459271:BZX459271 CJS459271:CJT459271 CTO459271:CTP459271 DDK459271:DDL459271 DNG459271:DNH459271 DXC459271:DXD459271 EGY459271:EGZ459271 EQU459271:EQV459271 FAQ459271:FAR459271 FKM459271:FKN459271 FUI459271:FUJ459271 GEE459271:GEF459271 GOA459271:GOB459271 GXW459271:GXX459271 HHS459271:HHT459271 HRO459271:HRP459271 IBK459271:IBL459271 ILG459271:ILH459271 IVC459271:IVD459271 JEY459271:JEZ459271 JOU459271:JOV459271 JYQ459271:JYR459271 KIM459271:KIN459271 KSI459271:KSJ459271 LCE459271:LCF459271 LMA459271:LMB459271 LVW459271:LVX459271 MFS459271:MFT459271 MPO459271:MPP459271 MZK459271:MZL459271 NJG459271:NJH459271 NTC459271:NTD459271 OCY459271:OCZ459271 OMU459271:OMV459271 OWQ459271:OWR459271 PGM459271:PGN459271 PQI459271:PQJ459271 QAE459271:QAF459271 QKA459271:QKB459271 QTW459271:QTX459271 RDS459271:RDT459271 RNO459271:RNP459271 RXK459271:RXL459271 SHG459271:SHH459271 SRC459271:SRD459271 TAY459271:TAZ459271 TKU459271:TKV459271 TUQ459271:TUR459271 UEM459271:UEN459271 UOI459271:UOJ459271 UYE459271:UYF459271 VIA459271:VIB459271 VRW459271:VRX459271 WBS459271:WBT459271 WLO459271:WLP459271 WVK459271:WVL459271 Q524807:R524807 IY524807:IZ524807 SU524807:SV524807 ACQ524807:ACR524807 AMM524807:AMN524807 AWI524807:AWJ524807 BGE524807:BGF524807 BQA524807:BQB524807 BZW524807:BZX524807 CJS524807:CJT524807 CTO524807:CTP524807 DDK524807:DDL524807 DNG524807:DNH524807 DXC524807:DXD524807 EGY524807:EGZ524807 EQU524807:EQV524807 FAQ524807:FAR524807 FKM524807:FKN524807 FUI524807:FUJ524807 GEE524807:GEF524807 GOA524807:GOB524807 GXW524807:GXX524807 HHS524807:HHT524807 HRO524807:HRP524807 IBK524807:IBL524807 ILG524807:ILH524807 IVC524807:IVD524807 JEY524807:JEZ524807 JOU524807:JOV524807 JYQ524807:JYR524807 KIM524807:KIN524807 KSI524807:KSJ524807 LCE524807:LCF524807 LMA524807:LMB524807 LVW524807:LVX524807 MFS524807:MFT524807 MPO524807:MPP524807 MZK524807:MZL524807 NJG524807:NJH524807 NTC524807:NTD524807 OCY524807:OCZ524807 OMU524807:OMV524807 OWQ524807:OWR524807 PGM524807:PGN524807 PQI524807:PQJ524807 QAE524807:QAF524807 QKA524807:QKB524807 QTW524807:QTX524807 RDS524807:RDT524807 RNO524807:RNP524807 RXK524807:RXL524807 SHG524807:SHH524807 SRC524807:SRD524807 TAY524807:TAZ524807 TKU524807:TKV524807 TUQ524807:TUR524807 UEM524807:UEN524807 UOI524807:UOJ524807 UYE524807:UYF524807 VIA524807:VIB524807 VRW524807:VRX524807 WBS524807:WBT524807 WLO524807:WLP524807 WVK524807:WVL524807 Q590343:R590343 IY590343:IZ590343 SU590343:SV590343 ACQ590343:ACR590343 AMM590343:AMN590343 AWI590343:AWJ590343 BGE590343:BGF590343 BQA590343:BQB590343 BZW590343:BZX590343 CJS590343:CJT590343 CTO590343:CTP590343 DDK590343:DDL590343 DNG590343:DNH590343 DXC590343:DXD590343 EGY590343:EGZ590343 EQU590343:EQV590343 FAQ590343:FAR590343 FKM590343:FKN590343 FUI590343:FUJ590343 GEE590343:GEF590343 GOA590343:GOB590343 GXW590343:GXX590343 HHS590343:HHT590343 HRO590343:HRP590343 IBK590343:IBL590343 ILG590343:ILH590343 IVC590343:IVD590343 JEY590343:JEZ590343 JOU590343:JOV590343 JYQ590343:JYR590343 KIM590343:KIN590343 KSI590343:KSJ590343 LCE590343:LCF590343 LMA590343:LMB590343 LVW590343:LVX590343 MFS590343:MFT590343 MPO590343:MPP590343 MZK590343:MZL590343 NJG590343:NJH590343 NTC590343:NTD590343 OCY590343:OCZ590343 OMU590343:OMV590343 OWQ590343:OWR590343 PGM590343:PGN590343 PQI590343:PQJ590343 QAE590343:QAF590343 QKA590343:QKB590343 QTW590343:QTX590343 RDS590343:RDT590343 RNO590343:RNP590343 RXK590343:RXL590343 SHG590343:SHH590343 SRC590343:SRD590343 TAY590343:TAZ590343 TKU590343:TKV590343 TUQ590343:TUR590343 UEM590343:UEN590343 UOI590343:UOJ590343 UYE590343:UYF590343 VIA590343:VIB590343 VRW590343:VRX590343 WBS590343:WBT590343 WLO590343:WLP590343 WVK590343:WVL590343 Q655879:R655879 IY655879:IZ655879 SU655879:SV655879 ACQ655879:ACR655879 AMM655879:AMN655879 AWI655879:AWJ655879 BGE655879:BGF655879 BQA655879:BQB655879 BZW655879:BZX655879 CJS655879:CJT655879 CTO655879:CTP655879 DDK655879:DDL655879 DNG655879:DNH655879 DXC655879:DXD655879 EGY655879:EGZ655879 EQU655879:EQV655879 FAQ655879:FAR655879 FKM655879:FKN655879 FUI655879:FUJ655879 GEE655879:GEF655879 GOA655879:GOB655879 GXW655879:GXX655879 HHS655879:HHT655879 HRO655879:HRP655879 IBK655879:IBL655879 ILG655879:ILH655879 IVC655879:IVD655879 JEY655879:JEZ655879 JOU655879:JOV655879 JYQ655879:JYR655879 KIM655879:KIN655879 KSI655879:KSJ655879 LCE655879:LCF655879 LMA655879:LMB655879 LVW655879:LVX655879 MFS655879:MFT655879 MPO655879:MPP655879 MZK655879:MZL655879 NJG655879:NJH655879 NTC655879:NTD655879 OCY655879:OCZ655879 OMU655879:OMV655879 OWQ655879:OWR655879 PGM655879:PGN655879 PQI655879:PQJ655879 QAE655879:QAF655879 QKA655879:QKB655879 QTW655879:QTX655879 RDS655879:RDT655879 RNO655879:RNP655879 RXK655879:RXL655879 SHG655879:SHH655879 SRC655879:SRD655879 TAY655879:TAZ655879 TKU655879:TKV655879 TUQ655879:TUR655879 UEM655879:UEN655879 UOI655879:UOJ655879 UYE655879:UYF655879 VIA655879:VIB655879 VRW655879:VRX655879 WBS655879:WBT655879 WLO655879:WLP655879 WVK655879:WVL655879 Q721415:R721415 IY721415:IZ721415 SU721415:SV721415 ACQ721415:ACR721415 AMM721415:AMN721415 AWI721415:AWJ721415 BGE721415:BGF721415 BQA721415:BQB721415 BZW721415:BZX721415 CJS721415:CJT721415 CTO721415:CTP721415 DDK721415:DDL721415 DNG721415:DNH721415 DXC721415:DXD721415 EGY721415:EGZ721415 EQU721415:EQV721415 FAQ721415:FAR721415 FKM721415:FKN721415 FUI721415:FUJ721415 GEE721415:GEF721415 GOA721415:GOB721415 GXW721415:GXX721415 HHS721415:HHT721415 HRO721415:HRP721415 IBK721415:IBL721415 ILG721415:ILH721415 IVC721415:IVD721415 JEY721415:JEZ721415 JOU721415:JOV721415 JYQ721415:JYR721415 KIM721415:KIN721415 KSI721415:KSJ721415 LCE721415:LCF721415 LMA721415:LMB721415 LVW721415:LVX721415 MFS721415:MFT721415 MPO721415:MPP721415 MZK721415:MZL721415 NJG721415:NJH721415 NTC721415:NTD721415 OCY721415:OCZ721415 OMU721415:OMV721415 OWQ721415:OWR721415 PGM721415:PGN721415 PQI721415:PQJ721415 QAE721415:QAF721415 QKA721415:QKB721415 QTW721415:QTX721415 RDS721415:RDT721415 RNO721415:RNP721415 RXK721415:RXL721415 SHG721415:SHH721415 SRC721415:SRD721415 TAY721415:TAZ721415 TKU721415:TKV721415 TUQ721415:TUR721415 UEM721415:UEN721415 UOI721415:UOJ721415 UYE721415:UYF721415 VIA721415:VIB721415 VRW721415:VRX721415 WBS721415:WBT721415 WLO721415:WLP721415 WVK721415:WVL721415 Q786951:R786951 IY786951:IZ786951 SU786951:SV786951 ACQ786951:ACR786951 AMM786951:AMN786951 AWI786951:AWJ786951 BGE786951:BGF786951 BQA786951:BQB786951 BZW786951:BZX786951 CJS786951:CJT786951 CTO786951:CTP786951 DDK786951:DDL786951 DNG786951:DNH786951 DXC786951:DXD786951 EGY786951:EGZ786951 EQU786951:EQV786951 FAQ786951:FAR786951 FKM786951:FKN786951 FUI786951:FUJ786951 GEE786951:GEF786951 GOA786951:GOB786951 GXW786951:GXX786951 HHS786951:HHT786951 HRO786951:HRP786951 IBK786951:IBL786951 ILG786951:ILH786951 IVC786951:IVD786951 JEY786951:JEZ786951 JOU786951:JOV786951 JYQ786951:JYR786951 KIM786951:KIN786951 KSI786951:KSJ786951 LCE786951:LCF786951 LMA786951:LMB786951 LVW786951:LVX786951 MFS786951:MFT786951 MPO786951:MPP786951 MZK786951:MZL786951 NJG786951:NJH786951 NTC786951:NTD786951 OCY786951:OCZ786951 OMU786951:OMV786951 OWQ786951:OWR786951 PGM786951:PGN786951 PQI786951:PQJ786951 QAE786951:QAF786951 QKA786951:QKB786951 QTW786951:QTX786951 RDS786951:RDT786951 RNO786951:RNP786951 RXK786951:RXL786951 SHG786951:SHH786951 SRC786951:SRD786951 TAY786951:TAZ786951 TKU786951:TKV786951 TUQ786951:TUR786951 UEM786951:UEN786951 UOI786951:UOJ786951 UYE786951:UYF786951 VIA786951:VIB786951 VRW786951:VRX786951 WBS786951:WBT786951 WLO786951:WLP786951 WVK786951:WVL786951 Q852487:R852487 IY852487:IZ852487 SU852487:SV852487 ACQ852487:ACR852487 AMM852487:AMN852487 AWI852487:AWJ852487 BGE852487:BGF852487 BQA852487:BQB852487 BZW852487:BZX852487 CJS852487:CJT852487 CTO852487:CTP852487 DDK852487:DDL852487 DNG852487:DNH852487 DXC852487:DXD852487 EGY852487:EGZ852487 EQU852487:EQV852487 FAQ852487:FAR852487 FKM852487:FKN852487 FUI852487:FUJ852487 GEE852487:GEF852487 GOA852487:GOB852487 GXW852487:GXX852487 HHS852487:HHT852487 HRO852487:HRP852487 IBK852487:IBL852487 ILG852487:ILH852487 IVC852487:IVD852487 JEY852487:JEZ852487 JOU852487:JOV852487 JYQ852487:JYR852487 KIM852487:KIN852487 KSI852487:KSJ852487 LCE852487:LCF852487 LMA852487:LMB852487 LVW852487:LVX852487 MFS852487:MFT852487 MPO852487:MPP852487 MZK852487:MZL852487 NJG852487:NJH852487 NTC852487:NTD852487 OCY852487:OCZ852487 OMU852487:OMV852487 OWQ852487:OWR852487 PGM852487:PGN852487 PQI852487:PQJ852487 QAE852487:QAF852487 QKA852487:QKB852487 QTW852487:QTX852487 RDS852487:RDT852487 RNO852487:RNP852487 RXK852487:RXL852487 SHG852487:SHH852487 SRC852487:SRD852487 TAY852487:TAZ852487 TKU852487:TKV852487 TUQ852487:TUR852487 UEM852487:UEN852487 UOI852487:UOJ852487 UYE852487:UYF852487 VIA852487:VIB852487 VRW852487:VRX852487 WBS852487:WBT852487 WLO852487:WLP852487 WVK852487:WVL852487 Q918023:R918023 IY918023:IZ918023 SU918023:SV918023 ACQ918023:ACR918023 AMM918023:AMN918023 AWI918023:AWJ918023 BGE918023:BGF918023 BQA918023:BQB918023 BZW918023:BZX918023 CJS918023:CJT918023 CTO918023:CTP918023 DDK918023:DDL918023 DNG918023:DNH918023 DXC918023:DXD918023 EGY918023:EGZ918023 EQU918023:EQV918023 FAQ918023:FAR918023 FKM918023:FKN918023 FUI918023:FUJ918023 GEE918023:GEF918023 GOA918023:GOB918023 GXW918023:GXX918023 HHS918023:HHT918023 HRO918023:HRP918023 IBK918023:IBL918023 ILG918023:ILH918023 IVC918023:IVD918023 JEY918023:JEZ918023 JOU918023:JOV918023 JYQ918023:JYR918023 KIM918023:KIN918023 KSI918023:KSJ918023 LCE918023:LCF918023 LMA918023:LMB918023 LVW918023:LVX918023 MFS918023:MFT918023 MPO918023:MPP918023 MZK918023:MZL918023 NJG918023:NJH918023 NTC918023:NTD918023 OCY918023:OCZ918023 OMU918023:OMV918023 OWQ918023:OWR918023 PGM918023:PGN918023 PQI918023:PQJ918023 QAE918023:QAF918023 QKA918023:QKB918023 QTW918023:QTX918023 RDS918023:RDT918023 RNO918023:RNP918023 RXK918023:RXL918023 SHG918023:SHH918023 SRC918023:SRD918023 TAY918023:TAZ918023 TKU918023:TKV918023 TUQ918023:TUR918023 UEM918023:UEN918023 UOI918023:UOJ918023 UYE918023:UYF918023 VIA918023:VIB918023 VRW918023:VRX918023 WBS918023:WBT918023 WLO918023:WLP918023 WVK918023:WVL918023 Q983559:R983559 IY983559:IZ983559 SU983559:SV983559 ACQ983559:ACR983559 AMM983559:AMN983559 AWI983559:AWJ983559 BGE983559:BGF983559 BQA983559:BQB983559 BZW983559:BZX983559 CJS983559:CJT983559 CTO983559:CTP983559 DDK983559:DDL983559 DNG983559:DNH983559 DXC983559:DXD983559 EGY983559:EGZ983559 EQU983559:EQV983559 FAQ983559:FAR983559 FKM983559:FKN983559 FUI983559:FUJ983559 GEE983559:GEF983559 GOA983559:GOB983559 GXW983559:GXX983559 HHS983559:HHT983559 HRO983559:HRP983559 IBK983559:IBL983559 ILG983559:ILH983559 IVC983559:IVD983559 JEY983559:JEZ983559 JOU983559:JOV983559 JYQ983559:JYR983559 KIM983559:KIN983559 KSI983559:KSJ983559 LCE983559:LCF983559 LMA983559:LMB983559 LVW983559:LVX983559 MFS983559:MFT983559 MPO983559:MPP983559 MZK983559:MZL983559 NJG983559:NJH983559 NTC983559:NTD983559 OCY983559:OCZ983559 OMU983559:OMV983559 OWQ983559:OWR983559 PGM983559:PGN983559 PQI983559:PQJ983559 QAE983559:QAF983559 QKA983559:QKB983559 QTW983559:QTX983559 RDS983559:RDT983559 RNO983559:RNP983559 RXK983559:RXL983559 SHG983559:SHH983559 SRC983559:SRD983559 TAY983559:TAZ983559 TKU983559:TKV983559 TUQ983559:TUR983559 UEM983559:UEN983559 UOI983559:UOJ983559 UYE983559:UYF983559 VIA983559:VIB983559 VRW983559:VRX983559 WBS983559:WBT983559 WLO983559:WLP983559 WVK983559:WVL983559 S66058 JA66058 SW66058 ACS66058 AMO66058 AWK66058 BGG66058 BQC66058 BZY66058 CJU66058 CTQ66058 DDM66058 DNI66058 DXE66058 EHA66058 EQW66058 FAS66058 FKO66058 FUK66058 GEG66058 GOC66058 GXY66058 HHU66058 HRQ66058 IBM66058 ILI66058 IVE66058 JFA66058 JOW66058 JYS66058 KIO66058 KSK66058 LCG66058 LMC66058 LVY66058 MFU66058 MPQ66058 MZM66058 NJI66058 NTE66058 ODA66058 OMW66058 OWS66058 PGO66058 PQK66058 QAG66058 QKC66058 QTY66058 RDU66058 RNQ66058 RXM66058 SHI66058 SRE66058 TBA66058 TKW66058 TUS66058 UEO66058 UOK66058 UYG66058 VIC66058 VRY66058 WBU66058 WLQ66058 WVM66058 S131594 JA131594 SW131594 ACS131594 AMO131594 AWK131594 BGG131594 BQC131594 BZY131594 CJU131594 CTQ131594 DDM131594 DNI131594 DXE131594 EHA131594 EQW131594 FAS131594 FKO131594 FUK131594 GEG131594 GOC131594 GXY131594 HHU131594 HRQ131594 IBM131594 ILI131594 IVE131594 JFA131594 JOW131594 JYS131594 KIO131594 KSK131594 LCG131594 LMC131594 LVY131594 MFU131594 MPQ131594 MZM131594 NJI131594 NTE131594 ODA131594 OMW131594 OWS131594 PGO131594 PQK131594 QAG131594 QKC131594 QTY131594 RDU131594 RNQ131594 RXM131594 SHI131594 SRE131594 TBA131594 TKW131594 TUS131594 UEO131594 UOK131594 UYG131594 VIC131594 VRY131594 WBU131594 WLQ131594 WVM131594 S197130 JA197130 SW197130 ACS197130 AMO197130 AWK197130 BGG197130 BQC197130 BZY197130 CJU197130 CTQ197130 DDM197130 DNI197130 DXE197130 EHA197130 EQW197130 FAS197130 FKO197130 FUK197130 GEG197130 GOC197130 GXY197130 HHU197130 HRQ197130 IBM197130 ILI197130 IVE197130 JFA197130 JOW197130 JYS197130 KIO197130 KSK197130 LCG197130 LMC197130 LVY197130 MFU197130 MPQ197130 MZM197130 NJI197130 NTE197130 ODA197130 OMW197130 OWS197130 PGO197130 PQK197130 QAG197130 QKC197130 QTY197130 RDU197130 RNQ197130 RXM197130 SHI197130 SRE197130 TBA197130 TKW197130 TUS197130 UEO197130 UOK197130 UYG197130 VIC197130 VRY197130 WBU197130 WLQ197130 WVM197130 S262666 JA262666 SW262666 ACS262666 AMO262666 AWK262666 BGG262666 BQC262666 BZY262666 CJU262666 CTQ262666 DDM262666 DNI262666 DXE262666 EHA262666 EQW262666 FAS262666 FKO262666 FUK262666 GEG262666 GOC262666 GXY262666 HHU262666 HRQ262666 IBM262666 ILI262666 IVE262666 JFA262666 JOW262666 JYS262666 KIO262666 KSK262666 LCG262666 LMC262666 LVY262666 MFU262666 MPQ262666 MZM262666 NJI262666 NTE262666 ODA262666 OMW262666 OWS262666 PGO262666 PQK262666 QAG262666 QKC262666 QTY262666 RDU262666 RNQ262666 RXM262666 SHI262666 SRE262666 TBA262666 TKW262666 TUS262666 UEO262666 UOK262666 UYG262666 VIC262666 VRY262666 WBU262666 WLQ262666 WVM262666 S328202 JA328202 SW328202 ACS328202 AMO328202 AWK328202 BGG328202 BQC328202 BZY328202 CJU328202 CTQ328202 DDM328202 DNI328202 DXE328202 EHA328202 EQW328202 FAS328202 FKO328202 FUK328202 GEG328202 GOC328202 GXY328202 HHU328202 HRQ328202 IBM328202 ILI328202 IVE328202 JFA328202 JOW328202 JYS328202 KIO328202 KSK328202 LCG328202 LMC328202 LVY328202 MFU328202 MPQ328202 MZM328202 NJI328202 NTE328202 ODA328202 OMW328202 OWS328202 PGO328202 PQK328202 QAG328202 QKC328202 QTY328202 RDU328202 RNQ328202 RXM328202 SHI328202 SRE328202 TBA328202 TKW328202 TUS328202 UEO328202 UOK328202 UYG328202 VIC328202 VRY328202 WBU328202 WLQ328202 WVM328202 S393738 JA393738 SW393738 ACS393738 AMO393738 AWK393738 BGG393738 BQC393738 BZY393738 CJU393738 CTQ393738 DDM393738 DNI393738 DXE393738 EHA393738 EQW393738 FAS393738 FKO393738 FUK393738 GEG393738 GOC393738 GXY393738 HHU393738 HRQ393738 IBM393738 ILI393738 IVE393738 JFA393738 JOW393738 JYS393738 KIO393738 KSK393738 LCG393738 LMC393738 LVY393738 MFU393738 MPQ393738 MZM393738 NJI393738 NTE393738 ODA393738 OMW393738 OWS393738 PGO393738 PQK393738 QAG393738 QKC393738 QTY393738 RDU393738 RNQ393738 RXM393738 SHI393738 SRE393738 TBA393738 TKW393738 TUS393738 UEO393738 UOK393738 UYG393738 VIC393738 VRY393738 WBU393738 WLQ393738 WVM393738 S459274 JA459274 SW459274 ACS459274 AMO459274 AWK459274 BGG459274 BQC459274 BZY459274 CJU459274 CTQ459274 DDM459274 DNI459274 DXE459274 EHA459274 EQW459274 FAS459274 FKO459274 FUK459274 GEG459274 GOC459274 GXY459274 HHU459274 HRQ459274 IBM459274 ILI459274 IVE459274 JFA459274 JOW459274 JYS459274 KIO459274 KSK459274 LCG459274 LMC459274 LVY459274 MFU459274 MPQ459274 MZM459274 NJI459274 NTE459274 ODA459274 OMW459274 OWS459274 PGO459274 PQK459274 QAG459274 QKC459274 QTY459274 RDU459274 RNQ459274 RXM459274 SHI459274 SRE459274 TBA459274 TKW459274 TUS459274 UEO459274 UOK459274 UYG459274 VIC459274 VRY459274 WBU459274 WLQ459274 WVM459274 S524810 JA524810 SW524810 ACS524810 AMO524810 AWK524810 BGG524810 BQC524810 BZY524810 CJU524810 CTQ524810 DDM524810 DNI524810 DXE524810 EHA524810 EQW524810 FAS524810 FKO524810 FUK524810 GEG524810 GOC524810 GXY524810 HHU524810 HRQ524810 IBM524810 ILI524810 IVE524810 JFA524810 JOW524810 JYS524810 KIO524810 KSK524810 LCG524810 LMC524810 LVY524810 MFU524810 MPQ524810 MZM524810 NJI524810 NTE524810 ODA524810 OMW524810 OWS524810 PGO524810 PQK524810 QAG524810 QKC524810 QTY524810 RDU524810 RNQ524810 RXM524810 SHI524810 SRE524810 TBA524810 TKW524810 TUS524810 UEO524810 UOK524810 UYG524810 VIC524810 VRY524810 WBU524810 WLQ524810 WVM524810 S590346 JA590346 SW590346 ACS590346 AMO590346 AWK590346 BGG590346 BQC590346 BZY590346 CJU590346 CTQ590346 DDM590346 DNI590346 DXE590346 EHA590346 EQW590346 FAS590346 FKO590346 FUK590346 GEG590346 GOC590346 GXY590346 HHU590346 HRQ590346 IBM590346 ILI590346 IVE590346 JFA590346 JOW590346 JYS590346 KIO590346 KSK590346 LCG590346 LMC590346 LVY590346 MFU590346 MPQ590346 MZM590346 NJI590346 NTE590346 ODA590346 OMW590346 OWS590346 PGO590346 PQK590346 QAG590346 QKC590346 QTY590346 RDU590346 RNQ590346 RXM590346 SHI590346 SRE590346 TBA590346 TKW590346 TUS590346 UEO590346 UOK590346 UYG590346 VIC590346 VRY590346 WBU590346 WLQ590346 WVM590346 S655882 JA655882 SW655882 ACS655882 AMO655882 AWK655882 BGG655882 BQC655882 BZY655882 CJU655882 CTQ655882 DDM655882 DNI655882 DXE655882 EHA655882 EQW655882 FAS655882 FKO655882 FUK655882 GEG655882 GOC655882 GXY655882 HHU655882 HRQ655882 IBM655882 ILI655882 IVE655882 JFA655882 JOW655882 JYS655882 KIO655882 KSK655882 LCG655882 LMC655882 LVY655882 MFU655882 MPQ655882 MZM655882 NJI655882 NTE655882 ODA655882 OMW655882 OWS655882 PGO655882 PQK655882 QAG655882 QKC655882 QTY655882 RDU655882 RNQ655882 RXM655882 SHI655882 SRE655882 TBA655882 TKW655882 TUS655882 UEO655882 UOK655882 UYG655882 VIC655882 VRY655882 WBU655882 WLQ655882 WVM655882 S721418 JA721418 SW721418 ACS721418 AMO721418 AWK721418 BGG721418 BQC721418 BZY721418 CJU721418 CTQ721418 DDM721418 DNI721418 DXE721418 EHA721418 EQW721418 FAS721418 FKO721418 FUK721418 GEG721418 GOC721418 GXY721418 HHU721418 HRQ721418 IBM721418 ILI721418 IVE721418 JFA721418 JOW721418 JYS721418 KIO721418 KSK721418 LCG721418 LMC721418 LVY721418 MFU721418 MPQ721418 MZM721418 NJI721418 NTE721418 ODA721418 OMW721418 OWS721418 PGO721418 PQK721418 QAG721418 QKC721418 QTY721418 RDU721418 RNQ721418 RXM721418 SHI721418 SRE721418 TBA721418 TKW721418 TUS721418 UEO721418 UOK721418 UYG721418 VIC721418 VRY721418 WBU721418 WLQ721418 WVM721418 S786954 JA786954 SW786954 ACS786954 AMO786954 AWK786954 BGG786954 BQC786954 BZY786954 CJU786954 CTQ786954 DDM786954 DNI786954 DXE786954 EHA786954 EQW786954 FAS786954 FKO786954 FUK786954 GEG786954 GOC786954 GXY786954 HHU786954 HRQ786954 IBM786954 ILI786954 IVE786954 JFA786954 JOW786954 JYS786954 KIO786954 KSK786954 LCG786954 LMC786954 LVY786954 MFU786954 MPQ786954 MZM786954 NJI786954 NTE786954 ODA786954 OMW786954 OWS786954 PGO786954 PQK786954 QAG786954 QKC786954 QTY786954 RDU786954 RNQ786954 RXM786954 SHI786954 SRE786954 TBA786954 TKW786954 TUS786954 UEO786954 UOK786954 UYG786954 VIC786954 VRY786954 WBU786954 WLQ786954 WVM786954 S852490 JA852490 SW852490 ACS852490 AMO852490 AWK852490 BGG852490 BQC852490 BZY852490 CJU852490 CTQ852490 DDM852490 DNI852490 DXE852490 EHA852490 EQW852490 FAS852490 FKO852490 FUK852490 GEG852490 GOC852490 GXY852490 HHU852490 HRQ852490 IBM852490 ILI852490 IVE852490 JFA852490 JOW852490 JYS852490 KIO852490 KSK852490 LCG852490 LMC852490 LVY852490 MFU852490 MPQ852490 MZM852490 NJI852490 NTE852490 ODA852490 OMW852490 OWS852490 PGO852490 PQK852490 QAG852490 QKC852490 QTY852490 RDU852490 RNQ852490 RXM852490 SHI852490 SRE852490 TBA852490 TKW852490 TUS852490 UEO852490 UOK852490 UYG852490 VIC852490 VRY852490 WBU852490 WLQ852490 WVM852490 S918026 JA918026 SW918026 ACS918026 AMO918026 AWK918026 BGG918026 BQC918026 BZY918026 CJU918026 CTQ918026 DDM918026 DNI918026 DXE918026 EHA918026 EQW918026 FAS918026 FKO918026 FUK918026 GEG918026 GOC918026 GXY918026 HHU918026 HRQ918026 IBM918026 ILI918026 IVE918026 JFA918026 JOW918026 JYS918026 KIO918026 KSK918026 LCG918026 LMC918026 LVY918026 MFU918026 MPQ918026 MZM918026 NJI918026 NTE918026 ODA918026 OMW918026 OWS918026 PGO918026 PQK918026 QAG918026 QKC918026 QTY918026 RDU918026 RNQ918026 RXM918026 SHI918026 SRE918026 TBA918026 TKW918026 TUS918026 UEO918026 UOK918026 UYG918026 VIC918026 VRY918026 WBU918026 WLQ918026 WVM918026 S983562 JA983562 SW983562 ACS983562 AMO983562 AWK983562 BGG983562 BQC983562 BZY983562 CJU983562 CTQ983562 DDM983562 DNI983562 DXE983562 EHA983562 EQW983562 FAS983562 FKO983562 FUK983562 GEG983562 GOC983562 GXY983562 HHU983562 HRQ983562 IBM983562 ILI983562 IVE983562 JFA983562 JOW983562 JYS983562 KIO983562 KSK983562 LCG983562 LMC983562 LVY983562 MFU983562 MPQ983562 MZM983562 NJI983562 NTE983562 ODA983562 OMW983562 OWS983562 PGO983562 PQK983562 QAG983562 QKC983562 QTY983562 RDU983562 RNQ983562 RXM983562 SHI983562 SRE983562 TBA983562 TKW983562 TUS983562 UEO983562 UOK983562 UYG983562 VIC983562 VRY983562 WBU983562 WLQ983562 WVM983562 ACR157:ACS171 AMN157:AMO171 AWJ157:AWK171 BGF157:BGG171 BQB157:BQC171 BZX157:BZY171 CJT157:CJU171 CTP157:CTQ171 DDL157:DDM171 DNH157:DNI171 DXD157:DXE171 EGZ157:EHA171 EQV157:EQW171 FAR157:FAS171 FKN157:FKO171 FUJ157:FUK171 GEF157:GEG171 GOB157:GOC171 GXX157:GXY171 HHT157:HHU171 HRP157:HRQ171 IBL157:IBM171 ILH157:ILI171 IVD157:IVE171 JEZ157:JFA171 JOV157:JOW171 JYR157:JYS171 KIN157:KIO171 KSJ157:KSK171 LCF157:LCG171 LMB157:LMC171 LVX157:LVY171 MFT157:MFU171 MPP157:MPQ171 MZL157:MZM171 NJH157:NJI171 NTD157:NTE171 OCZ157:ODA171 OMV157:OMW171 OWR157:OWS171 PGN157:PGO171 PQJ157:PQK171 QAF157:QAG171 QKB157:QKC171 QTX157:QTY171 RDT157:RDU171 RNP157:RNQ171 RXL157:RXM171 SHH157:SHI171 SRD157:SRE171 TAZ157:TBA171 TKV157:TKW171 TUR157:TUS171 UEN157:UEO171 UOJ157:UOK171 UYF157:UYG171 VIB157:VIC171 VRX157:VRY171 WBT157:WBU171 WLP157:WLQ171 WVL157:WVM171 IZ157:JA171 R66061:S66061 IZ66061:JA66061 SV66061:SW66061 ACR66061:ACS66061 AMN66061:AMO66061 AWJ66061:AWK66061 BGF66061:BGG66061 BQB66061:BQC66061 BZX66061:BZY66061 CJT66061:CJU66061 CTP66061:CTQ66061 DDL66061:DDM66061 DNH66061:DNI66061 DXD66061:DXE66061 EGZ66061:EHA66061 EQV66061:EQW66061 FAR66061:FAS66061 FKN66061:FKO66061 FUJ66061:FUK66061 GEF66061:GEG66061 GOB66061:GOC66061 GXX66061:GXY66061 HHT66061:HHU66061 HRP66061:HRQ66061 IBL66061:IBM66061 ILH66061:ILI66061 IVD66061:IVE66061 JEZ66061:JFA66061 JOV66061:JOW66061 JYR66061:JYS66061 KIN66061:KIO66061 KSJ66061:KSK66061 LCF66061:LCG66061 LMB66061:LMC66061 LVX66061:LVY66061 MFT66061:MFU66061 MPP66061:MPQ66061 MZL66061:MZM66061 NJH66061:NJI66061 NTD66061:NTE66061 OCZ66061:ODA66061 OMV66061:OMW66061 OWR66061:OWS66061 PGN66061:PGO66061 PQJ66061:PQK66061 QAF66061:QAG66061 QKB66061:QKC66061 QTX66061:QTY66061 RDT66061:RDU66061 RNP66061:RNQ66061 RXL66061:RXM66061 SHH66061:SHI66061 SRD66061:SRE66061 TAZ66061:TBA66061 TKV66061:TKW66061 TUR66061:TUS66061 UEN66061:UEO66061 UOJ66061:UOK66061 UYF66061:UYG66061 VIB66061:VIC66061 VRX66061:VRY66061 WBT66061:WBU66061 WLP66061:WLQ66061 WVL66061:WVM66061 R131597:S131597 IZ131597:JA131597 SV131597:SW131597 ACR131597:ACS131597 AMN131597:AMO131597 AWJ131597:AWK131597 BGF131597:BGG131597 BQB131597:BQC131597 BZX131597:BZY131597 CJT131597:CJU131597 CTP131597:CTQ131597 DDL131597:DDM131597 DNH131597:DNI131597 DXD131597:DXE131597 EGZ131597:EHA131597 EQV131597:EQW131597 FAR131597:FAS131597 FKN131597:FKO131597 FUJ131597:FUK131597 GEF131597:GEG131597 GOB131597:GOC131597 GXX131597:GXY131597 HHT131597:HHU131597 HRP131597:HRQ131597 IBL131597:IBM131597 ILH131597:ILI131597 IVD131597:IVE131597 JEZ131597:JFA131597 JOV131597:JOW131597 JYR131597:JYS131597 KIN131597:KIO131597 KSJ131597:KSK131597 LCF131597:LCG131597 LMB131597:LMC131597 LVX131597:LVY131597 MFT131597:MFU131597 MPP131597:MPQ131597 MZL131597:MZM131597 NJH131597:NJI131597 NTD131597:NTE131597 OCZ131597:ODA131597 OMV131597:OMW131597 OWR131597:OWS131597 PGN131597:PGO131597 PQJ131597:PQK131597 QAF131597:QAG131597 QKB131597:QKC131597 QTX131597:QTY131597 RDT131597:RDU131597 RNP131597:RNQ131597 RXL131597:RXM131597 SHH131597:SHI131597 SRD131597:SRE131597 TAZ131597:TBA131597 TKV131597:TKW131597 TUR131597:TUS131597 UEN131597:UEO131597 UOJ131597:UOK131597 UYF131597:UYG131597 VIB131597:VIC131597 VRX131597:VRY131597 WBT131597:WBU131597 WLP131597:WLQ131597 WVL131597:WVM131597 R197133:S197133 IZ197133:JA197133 SV197133:SW197133 ACR197133:ACS197133 AMN197133:AMO197133 AWJ197133:AWK197133 BGF197133:BGG197133 BQB197133:BQC197133 BZX197133:BZY197133 CJT197133:CJU197133 CTP197133:CTQ197133 DDL197133:DDM197133 DNH197133:DNI197133 DXD197133:DXE197133 EGZ197133:EHA197133 EQV197133:EQW197133 FAR197133:FAS197133 FKN197133:FKO197133 FUJ197133:FUK197133 GEF197133:GEG197133 GOB197133:GOC197133 GXX197133:GXY197133 HHT197133:HHU197133 HRP197133:HRQ197133 IBL197133:IBM197133 ILH197133:ILI197133 IVD197133:IVE197133 JEZ197133:JFA197133 JOV197133:JOW197133 JYR197133:JYS197133 KIN197133:KIO197133 KSJ197133:KSK197133 LCF197133:LCG197133 LMB197133:LMC197133 LVX197133:LVY197133 MFT197133:MFU197133 MPP197133:MPQ197133 MZL197133:MZM197133 NJH197133:NJI197133 NTD197133:NTE197133 OCZ197133:ODA197133 OMV197133:OMW197133 OWR197133:OWS197133 PGN197133:PGO197133 PQJ197133:PQK197133 QAF197133:QAG197133 QKB197133:QKC197133 QTX197133:QTY197133 RDT197133:RDU197133 RNP197133:RNQ197133 RXL197133:RXM197133 SHH197133:SHI197133 SRD197133:SRE197133 TAZ197133:TBA197133 TKV197133:TKW197133 TUR197133:TUS197133 UEN197133:UEO197133 UOJ197133:UOK197133 UYF197133:UYG197133 VIB197133:VIC197133 VRX197133:VRY197133 WBT197133:WBU197133 WLP197133:WLQ197133 WVL197133:WVM197133 R262669:S262669 IZ262669:JA262669 SV262669:SW262669 ACR262669:ACS262669 AMN262669:AMO262669 AWJ262669:AWK262669 BGF262669:BGG262669 BQB262669:BQC262669 BZX262669:BZY262669 CJT262669:CJU262669 CTP262669:CTQ262669 DDL262669:DDM262669 DNH262669:DNI262669 DXD262669:DXE262669 EGZ262669:EHA262669 EQV262669:EQW262669 FAR262669:FAS262669 FKN262669:FKO262669 FUJ262669:FUK262669 GEF262669:GEG262669 GOB262669:GOC262669 GXX262669:GXY262669 HHT262669:HHU262669 HRP262669:HRQ262669 IBL262669:IBM262669 ILH262669:ILI262669 IVD262669:IVE262669 JEZ262669:JFA262669 JOV262669:JOW262669 JYR262669:JYS262669 KIN262669:KIO262669 KSJ262669:KSK262669 LCF262669:LCG262669 LMB262669:LMC262669 LVX262669:LVY262669 MFT262669:MFU262669 MPP262669:MPQ262669 MZL262669:MZM262669 NJH262669:NJI262669 NTD262669:NTE262669 OCZ262669:ODA262669 OMV262669:OMW262669 OWR262669:OWS262669 PGN262669:PGO262669 PQJ262669:PQK262669 QAF262669:QAG262669 QKB262669:QKC262669 QTX262669:QTY262669 RDT262669:RDU262669 RNP262669:RNQ262669 RXL262669:RXM262669 SHH262669:SHI262669 SRD262669:SRE262669 TAZ262669:TBA262669 TKV262669:TKW262669 TUR262669:TUS262669 UEN262669:UEO262669 UOJ262669:UOK262669 UYF262669:UYG262669 VIB262669:VIC262669 VRX262669:VRY262669 WBT262669:WBU262669 WLP262669:WLQ262669 WVL262669:WVM262669 R328205:S328205 IZ328205:JA328205 SV328205:SW328205 ACR328205:ACS328205 AMN328205:AMO328205 AWJ328205:AWK328205 BGF328205:BGG328205 BQB328205:BQC328205 BZX328205:BZY328205 CJT328205:CJU328205 CTP328205:CTQ328205 DDL328205:DDM328205 DNH328205:DNI328205 DXD328205:DXE328205 EGZ328205:EHA328205 EQV328205:EQW328205 FAR328205:FAS328205 FKN328205:FKO328205 FUJ328205:FUK328205 GEF328205:GEG328205 GOB328205:GOC328205 GXX328205:GXY328205 HHT328205:HHU328205 HRP328205:HRQ328205 IBL328205:IBM328205 ILH328205:ILI328205 IVD328205:IVE328205 JEZ328205:JFA328205 JOV328205:JOW328205 JYR328205:JYS328205 KIN328205:KIO328205 KSJ328205:KSK328205 LCF328205:LCG328205 LMB328205:LMC328205 LVX328205:LVY328205 MFT328205:MFU328205 MPP328205:MPQ328205 MZL328205:MZM328205 NJH328205:NJI328205 NTD328205:NTE328205 OCZ328205:ODA328205 OMV328205:OMW328205 OWR328205:OWS328205 PGN328205:PGO328205 PQJ328205:PQK328205 QAF328205:QAG328205 QKB328205:QKC328205 QTX328205:QTY328205 RDT328205:RDU328205 RNP328205:RNQ328205 RXL328205:RXM328205 SHH328205:SHI328205 SRD328205:SRE328205 TAZ328205:TBA328205 TKV328205:TKW328205 TUR328205:TUS328205 UEN328205:UEO328205 UOJ328205:UOK328205 UYF328205:UYG328205 VIB328205:VIC328205 VRX328205:VRY328205 WBT328205:WBU328205 WLP328205:WLQ328205 WVL328205:WVM328205 R393741:S393741 IZ393741:JA393741 SV393741:SW393741 ACR393741:ACS393741 AMN393741:AMO393741 AWJ393741:AWK393741 BGF393741:BGG393741 BQB393741:BQC393741 BZX393741:BZY393741 CJT393741:CJU393741 CTP393741:CTQ393741 DDL393741:DDM393741 DNH393741:DNI393741 DXD393741:DXE393741 EGZ393741:EHA393741 EQV393741:EQW393741 FAR393741:FAS393741 FKN393741:FKO393741 FUJ393741:FUK393741 GEF393741:GEG393741 GOB393741:GOC393741 GXX393741:GXY393741 HHT393741:HHU393741 HRP393741:HRQ393741 IBL393741:IBM393741 ILH393741:ILI393741 IVD393741:IVE393741 JEZ393741:JFA393741 JOV393741:JOW393741 JYR393741:JYS393741 KIN393741:KIO393741 KSJ393741:KSK393741 LCF393741:LCG393741 LMB393741:LMC393741 LVX393741:LVY393741 MFT393741:MFU393741 MPP393741:MPQ393741 MZL393741:MZM393741 NJH393741:NJI393741 NTD393741:NTE393741 OCZ393741:ODA393741 OMV393741:OMW393741 OWR393741:OWS393741 PGN393741:PGO393741 PQJ393741:PQK393741 QAF393741:QAG393741 QKB393741:QKC393741 QTX393741:QTY393741 RDT393741:RDU393741 RNP393741:RNQ393741 RXL393741:RXM393741 SHH393741:SHI393741 SRD393741:SRE393741 TAZ393741:TBA393741 TKV393741:TKW393741 TUR393741:TUS393741 UEN393741:UEO393741 UOJ393741:UOK393741 UYF393741:UYG393741 VIB393741:VIC393741 VRX393741:VRY393741 WBT393741:WBU393741 WLP393741:WLQ393741 WVL393741:WVM393741 R459277:S459277 IZ459277:JA459277 SV459277:SW459277 ACR459277:ACS459277 AMN459277:AMO459277 AWJ459277:AWK459277 BGF459277:BGG459277 BQB459277:BQC459277 BZX459277:BZY459277 CJT459277:CJU459277 CTP459277:CTQ459277 DDL459277:DDM459277 DNH459277:DNI459277 DXD459277:DXE459277 EGZ459277:EHA459277 EQV459277:EQW459277 FAR459277:FAS459277 FKN459277:FKO459277 FUJ459277:FUK459277 GEF459277:GEG459277 GOB459277:GOC459277 GXX459277:GXY459277 HHT459277:HHU459277 HRP459277:HRQ459277 IBL459277:IBM459277 ILH459277:ILI459277 IVD459277:IVE459277 JEZ459277:JFA459277 JOV459277:JOW459277 JYR459277:JYS459277 KIN459277:KIO459277 KSJ459277:KSK459277 LCF459277:LCG459277 LMB459277:LMC459277 LVX459277:LVY459277 MFT459277:MFU459277 MPP459277:MPQ459277 MZL459277:MZM459277 NJH459277:NJI459277 NTD459277:NTE459277 OCZ459277:ODA459277 OMV459277:OMW459277 OWR459277:OWS459277 PGN459277:PGO459277 PQJ459277:PQK459277 QAF459277:QAG459277 QKB459277:QKC459277 QTX459277:QTY459277 RDT459277:RDU459277 RNP459277:RNQ459277 RXL459277:RXM459277 SHH459277:SHI459277 SRD459277:SRE459277 TAZ459277:TBA459277 TKV459277:TKW459277 TUR459277:TUS459277 UEN459277:UEO459277 UOJ459277:UOK459277 UYF459277:UYG459277 VIB459277:VIC459277 VRX459277:VRY459277 WBT459277:WBU459277 WLP459277:WLQ459277 WVL459277:WVM459277 R524813:S524813 IZ524813:JA524813 SV524813:SW524813 ACR524813:ACS524813 AMN524813:AMO524813 AWJ524813:AWK524813 BGF524813:BGG524813 BQB524813:BQC524813 BZX524813:BZY524813 CJT524813:CJU524813 CTP524813:CTQ524813 DDL524813:DDM524813 DNH524813:DNI524813 DXD524813:DXE524813 EGZ524813:EHA524813 EQV524813:EQW524813 FAR524813:FAS524813 FKN524813:FKO524813 FUJ524813:FUK524813 GEF524813:GEG524813 GOB524813:GOC524813 GXX524813:GXY524813 HHT524813:HHU524813 HRP524813:HRQ524813 IBL524813:IBM524813 ILH524813:ILI524813 IVD524813:IVE524813 JEZ524813:JFA524813 JOV524813:JOW524813 JYR524813:JYS524813 KIN524813:KIO524813 KSJ524813:KSK524813 LCF524813:LCG524813 LMB524813:LMC524813 LVX524813:LVY524813 MFT524813:MFU524813 MPP524813:MPQ524813 MZL524813:MZM524813 NJH524813:NJI524813 NTD524813:NTE524813 OCZ524813:ODA524813 OMV524813:OMW524813 OWR524813:OWS524813 PGN524813:PGO524813 PQJ524813:PQK524813 QAF524813:QAG524813 QKB524813:QKC524813 QTX524813:QTY524813 RDT524813:RDU524813 RNP524813:RNQ524813 RXL524813:RXM524813 SHH524813:SHI524813 SRD524813:SRE524813 TAZ524813:TBA524813 TKV524813:TKW524813 TUR524813:TUS524813 UEN524813:UEO524813 UOJ524813:UOK524813 UYF524813:UYG524813 VIB524813:VIC524813 VRX524813:VRY524813 WBT524813:WBU524813 WLP524813:WLQ524813 WVL524813:WVM524813 R590349:S590349 IZ590349:JA590349 SV590349:SW590349 ACR590349:ACS590349 AMN590349:AMO590349 AWJ590349:AWK590349 BGF590349:BGG590349 BQB590349:BQC590349 BZX590349:BZY590349 CJT590349:CJU590349 CTP590349:CTQ590349 DDL590349:DDM590349 DNH590349:DNI590349 DXD590349:DXE590349 EGZ590349:EHA590349 EQV590349:EQW590349 FAR590349:FAS590349 FKN590349:FKO590349 FUJ590349:FUK590349 GEF590349:GEG590349 GOB590349:GOC590349 GXX590349:GXY590349 HHT590349:HHU590349 HRP590349:HRQ590349 IBL590349:IBM590349 ILH590349:ILI590349 IVD590349:IVE590349 JEZ590349:JFA590349 JOV590349:JOW590349 JYR590349:JYS590349 KIN590349:KIO590349 KSJ590349:KSK590349 LCF590349:LCG590349 LMB590349:LMC590349 LVX590349:LVY590349 MFT590349:MFU590349 MPP590349:MPQ590349 MZL590349:MZM590349 NJH590349:NJI590349 NTD590349:NTE590349 OCZ590349:ODA590349 OMV590349:OMW590349 OWR590349:OWS590349 PGN590349:PGO590349 PQJ590349:PQK590349 QAF590349:QAG590349 QKB590349:QKC590349 QTX590349:QTY590349 RDT590349:RDU590349 RNP590349:RNQ590349 RXL590349:RXM590349 SHH590349:SHI590349 SRD590349:SRE590349 TAZ590349:TBA590349 TKV590349:TKW590349 TUR590349:TUS590349 UEN590349:UEO590349 UOJ590349:UOK590349 UYF590349:UYG590349 VIB590349:VIC590349 VRX590349:VRY590349 WBT590349:WBU590349 WLP590349:WLQ590349 WVL590349:WVM590349 R655885:S655885 IZ655885:JA655885 SV655885:SW655885 ACR655885:ACS655885 AMN655885:AMO655885 AWJ655885:AWK655885 BGF655885:BGG655885 BQB655885:BQC655885 BZX655885:BZY655885 CJT655885:CJU655885 CTP655885:CTQ655885 DDL655885:DDM655885 DNH655885:DNI655885 DXD655885:DXE655885 EGZ655885:EHA655885 EQV655885:EQW655885 FAR655885:FAS655885 FKN655885:FKO655885 FUJ655885:FUK655885 GEF655885:GEG655885 GOB655885:GOC655885 GXX655885:GXY655885 HHT655885:HHU655885 HRP655885:HRQ655885 IBL655885:IBM655885 ILH655885:ILI655885 IVD655885:IVE655885 JEZ655885:JFA655885 JOV655885:JOW655885 JYR655885:JYS655885 KIN655885:KIO655885 KSJ655885:KSK655885 LCF655885:LCG655885 LMB655885:LMC655885 LVX655885:LVY655885 MFT655885:MFU655885 MPP655885:MPQ655885 MZL655885:MZM655885 NJH655885:NJI655885 NTD655885:NTE655885 OCZ655885:ODA655885 OMV655885:OMW655885 OWR655885:OWS655885 PGN655885:PGO655885 PQJ655885:PQK655885 QAF655885:QAG655885 QKB655885:QKC655885 QTX655885:QTY655885 RDT655885:RDU655885 RNP655885:RNQ655885 RXL655885:RXM655885 SHH655885:SHI655885 SRD655885:SRE655885 TAZ655885:TBA655885 TKV655885:TKW655885 TUR655885:TUS655885 UEN655885:UEO655885 UOJ655885:UOK655885 UYF655885:UYG655885 VIB655885:VIC655885 VRX655885:VRY655885 WBT655885:WBU655885 WLP655885:WLQ655885 WVL655885:WVM655885 R721421:S721421 IZ721421:JA721421 SV721421:SW721421 ACR721421:ACS721421 AMN721421:AMO721421 AWJ721421:AWK721421 BGF721421:BGG721421 BQB721421:BQC721421 BZX721421:BZY721421 CJT721421:CJU721421 CTP721421:CTQ721421 DDL721421:DDM721421 DNH721421:DNI721421 DXD721421:DXE721421 EGZ721421:EHA721421 EQV721421:EQW721421 FAR721421:FAS721421 FKN721421:FKO721421 FUJ721421:FUK721421 GEF721421:GEG721421 GOB721421:GOC721421 GXX721421:GXY721421 HHT721421:HHU721421 HRP721421:HRQ721421 IBL721421:IBM721421 ILH721421:ILI721421 IVD721421:IVE721421 JEZ721421:JFA721421 JOV721421:JOW721421 JYR721421:JYS721421 KIN721421:KIO721421 KSJ721421:KSK721421 LCF721421:LCG721421 LMB721421:LMC721421 LVX721421:LVY721421 MFT721421:MFU721421 MPP721421:MPQ721421 MZL721421:MZM721421 NJH721421:NJI721421 NTD721421:NTE721421 OCZ721421:ODA721421 OMV721421:OMW721421 OWR721421:OWS721421 PGN721421:PGO721421 PQJ721421:PQK721421 QAF721421:QAG721421 QKB721421:QKC721421 QTX721421:QTY721421 RDT721421:RDU721421 RNP721421:RNQ721421 RXL721421:RXM721421 SHH721421:SHI721421 SRD721421:SRE721421 TAZ721421:TBA721421 TKV721421:TKW721421 TUR721421:TUS721421 UEN721421:UEO721421 UOJ721421:UOK721421 UYF721421:UYG721421 VIB721421:VIC721421 VRX721421:VRY721421 WBT721421:WBU721421 WLP721421:WLQ721421 WVL721421:WVM721421 R786957:S786957 IZ786957:JA786957 SV786957:SW786957 ACR786957:ACS786957 AMN786957:AMO786957 AWJ786957:AWK786957 BGF786957:BGG786957 BQB786957:BQC786957 BZX786957:BZY786957 CJT786957:CJU786957 CTP786957:CTQ786957 DDL786957:DDM786957 DNH786957:DNI786957 DXD786957:DXE786957 EGZ786957:EHA786957 EQV786957:EQW786957 FAR786957:FAS786957 FKN786957:FKO786957 FUJ786957:FUK786957 GEF786957:GEG786957 GOB786957:GOC786957 GXX786957:GXY786957 HHT786957:HHU786957 HRP786957:HRQ786957 IBL786957:IBM786957 ILH786957:ILI786957 IVD786957:IVE786957 JEZ786957:JFA786957 JOV786957:JOW786957 JYR786957:JYS786957 KIN786957:KIO786957 KSJ786957:KSK786957 LCF786957:LCG786957 LMB786957:LMC786957 LVX786957:LVY786957 MFT786957:MFU786957 MPP786957:MPQ786957 MZL786957:MZM786957 NJH786957:NJI786957 NTD786957:NTE786957 OCZ786957:ODA786957 OMV786957:OMW786957 OWR786957:OWS786957 PGN786957:PGO786957 PQJ786957:PQK786957 QAF786957:QAG786957 QKB786957:QKC786957 QTX786957:QTY786957 RDT786957:RDU786957 RNP786957:RNQ786957 RXL786957:RXM786957 SHH786957:SHI786957 SRD786957:SRE786957 TAZ786957:TBA786957 TKV786957:TKW786957 TUR786957:TUS786957 UEN786957:UEO786957 UOJ786957:UOK786957 UYF786957:UYG786957 VIB786957:VIC786957 VRX786957:VRY786957 WBT786957:WBU786957 WLP786957:WLQ786957 WVL786957:WVM786957 R852493:S852493 IZ852493:JA852493 SV852493:SW852493 ACR852493:ACS852493 AMN852493:AMO852493 AWJ852493:AWK852493 BGF852493:BGG852493 BQB852493:BQC852493 BZX852493:BZY852493 CJT852493:CJU852493 CTP852493:CTQ852493 DDL852493:DDM852493 DNH852493:DNI852493 DXD852493:DXE852493 EGZ852493:EHA852493 EQV852493:EQW852493 FAR852493:FAS852493 FKN852493:FKO852493 FUJ852493:FUK852493 GEF852493:GEG852493 GOB852493:GOC852493 GXX852493:GXY852493 HHT852493:HHU852493 HRP852493:HRQ852493 IBL852493:IBM852493 ILH852493:ILI852493 IVD852493:IVE852493 JEZ852493:JFA852493 JOV852493:JOW852493 JYR852493:JYS852493 KIN852493:KIO852493 KSJ852493:KSK852493 LCF852493:LCG852493 LMB852493:LMC852493 LVX852493:LVY852493 MFT852493:MFU852493 MPP852493:MPQ852493 MZL852493:MZM852493 NJH852493:NJI852493 NTD852493:NTE852493 OCZ852493:ODA852493 OMV852493:OMW852493 OWR852493:OWS852493 PGN852493:PGO852493 PQJ852493:PQK852493 QAF852493:QAG852493 QKB852493:QKC852493 QTX852493:QTY852493 RDT852493:RDU852493 RNP852493:RNQ852493 RXL852493:RXM852493 SHH852493:SHI852493 SRD852493:SRE852493 TAZ852493:TBA852493 TKV852493:TKW852493 TUR852493:TUS852493 UEN852493:UEO852493 UOJ852493:UOK852493 UYF852493:UYG852493 VIB852493:VIC852493 VRX852493:VRY852493 WBT852493:WBU852493 WLP852493:WLQ852493 WVL852493:WVM852493 R918029:S918029 IZ918029:JA918029 SV918029:SW918029 ACR918029:ACS918029 AMN918029:AMO918029 AWJ918029:AWK918029 BGF918029:BGG918029 BQB918029:BQC918029 BZX918029:BZY918029 CJT918029:CJU918029 CTP918029:CTQ918029 DDL918029:DDM918029 DNH918029:DNI918029 DXD918029:DXE918029 EGZ918029:EHA918029 EQV918029:EQW918029 FAR918029:FAS918029 FKN918029:FKO918029 FUJ918029:FUK918029 GEF918029:GEG918029 GOB918029:GOC918029 GXX918029:GXY918029 HHT918029:HHU918029 HRP918029:HRQ918029 IBL918029:IBM918029 ILH918029:ILI918029 IVD918029:IVE918029 JEZ918029:JFA918029 JOV918029:JOW918029 JYR918029:JYS918029 KIN918029:KIO918029 KSJ918029:KSK918029 LCF918029:LCG918029 LMB918029:LMC918029 LVX918029:LVY918029 MFT918029:MFU918029 MPP918029:MPQ918029 MZL918029:MZM918029 NJH918029:NJI918029 NTD918029:NTE918029 OCZ918029:ODA918029 OMV918029:OMW918029 OWR918029:OWS918029 PGN918029:PGO918029 PQJ918029:PQK918029 QAF918029:QAG918029 QKB918029:QKC918029 QTX918029:QTY918029 RDT918029:RDU918029 RNP918029:RNQ918029 RXL918029:RXM918029 SHH918029:SHI918029 SRD918029:SRE918029 TAZ918029:TBA918029 TKV918029:TKW918029 TUR918029:TUS918029 UEN918029:UEO918029 UOJ918029:UOK918029 UYF918029:UYG918029 VIB918029:VIC918029 VRX918029:VRY918029 WBT918029:WBU918029 WLP918029:WLQ918029 WVL918029:WVM918029 R983565:S983565 IZ983565:JA983565 SV983565:SW983565 ACR983565:ACS983565 AMN983565:AMO983565 AWJ983565:AWK983565 BGF983565:BGG983565 BQB983565:BQC983565 BZX983565:BZY983565 CJT983565:CJU983565 CTP983565:CTQ983565 DDL983565:DDM983565 DNH983565:DNI983565 DXD983565:DXE983565 EGZ983565:EHA983565 EQV983565:EQW983565 FAR983565:FAS983565 FKN983565:FKO983565 FUJ983565:FUK983565 GEF983565:GEG983565 GOB983565:GOC983565 GXX983565:GXY983565 HHT983565:HHU983565 HRP983565:HRQ983565 IBL983565:IBM983565 ILH983565:ILI983565 IVD983565:IVE983565 JEZ983565:JFA983565 JOV983565:JOW983565 JYR983565:JYS983565 KIN983565:KIO983565 KSJ983565:KSK983565 LCF983565:LCG983565 LMB983565:LMC983565 LVX983565:LVY983565 MFT983565:MFU983565 MPP983565:MPQ983565 MZL983565:MZM983565 NJH983565:NJI983565 NTD983565:NTE983565 OCZ983565:ODA983565 OMV983565:OMW983565 OWR983565:OWS983565 PGN983565:PGO983565 PQJ983565:PQK983565 QAF983565:QAG983565 QKB983565:QKC983565 QTX983565:QTY983565 RDT983565:RDU983565 RNP983565:RNQ983565 RXL983565:RXM983565 SHH983565:SHI983565 SRD983565:SRE983565 TAZ983565:TBA983565 TKV983565:TKW983565 TUR983565:TUS983565 UEN983565:UEO983565 UOJ983565:UOK983565 UYF983565:UYG983565 VIB983565:VIC983565 VRX983565:VRY983565 WBT983565:WBU983565 WLP983565:WLQ983565 WVL983565:WVM983565 Q66074:R66074 IY66074:IZ66074 SU66074:SV66074 ACQ66074:ACR66074 AMM66074:AMN66074 AWI66074:AWJ66074 BGE66074:BGF66074 BQA66074:BQB66074 BZW66074:BZX66074 CJS66074:CJT66074 CTO66074:CTP66074 DDK66074:DDL66074 DNG66074:DNH66074 DXC66074:DXD66074 EGY66074:EGZ66074 EQU66074:EQV66074 FAQ66074:FAR66074 FKM66074:FKN66074 FUI66074:FUJ66074 GEE66074:GEF66074 GOA66074:GOB66074 GXW66074:GXX66074 HHS66074:HHT66074 HRO66074:HRP66074 IBK66074:IBL66074 ILG66074:ILH66074 IVC66074:IVD66074 JEY66074:JEZ66074 JOU66074:JOV66074 JYQ66074:JYR66074 KIM66074:KIN66074 KSI66074:KSJ66074 LCE66074:LCF66074 LMA66074:LMB66074 LVW66074:LVX66074 MFS66074:MFT66074 MPO66074:MPP66074 MZK66074:MZL66074 NJG66074:NJH66074 NTC66074:NTD66074 OCY66074:OCZ66074 OMU66074:OMV66074 OWQ66074:OWR66074 PGM66074:PGN66074 PQI66074:PQJ66074 QAE66074:QAF66074 QKA66074:QKB66074 QTW66074:QTX66074 RDS66074:RDT66074 RNO66074:RNP66074 RXK66074:RXL66074 SHG66074:SHH66074 SRC66074:SRD66074 TAY66074:TAZ66074 TKU66074:TKV66074 TUQ66074:TUR66074 UEM66074:UEN66074 UOI66074:UOJ66074 UYE66074:UYF66074 VIA66074:VIB66074 VRW66074:VRX66074 WBS66074:WBT66074 WLO66074:WLP66074 WVK66074:WVL66074 Q131610:R131610 IY131610:IZ131610 SU131610:SV131610 ACQ131610:ACR131610 AMM131610:AMN131610 AWI131610:AWJ131610 BGE131610:BGF131610 BQA131610:BQB131610 BZW131610:BZX131610 CJS131610:CJT131610 CTO131610:CTP131610 DDK131610:DDL131610 DNG131610:DNH131610 DXC131610:DXD131610 EGY131610:EGZ131610 EQU131610:EQV131610 FAQ131610:FAR131610 FKM131610:FKN131610 FUI131610:FUJ131610 GEE131610:GEF131610 GOA131610:GOB131610 GXW131610:GXX131610 HHS131610:HHT131610 HRO131610:HRP131610 IBK131610:IBL131610 ILG131610:ILH131610 IVC131610:IVD131610 JEY131610:JEZ131610 JOU131610:JOV131610 JYQ131610:JYR131610 KIM131610:KIN131610 KSI131610:KSJ131610 LCE131610:LCF131610 LMA131610:LMB131610 LVW131610:LVX131610 MFS131610:MFT131610 MPO131610:MPP131610 MZK131610:MZL131610 NJG131610:NJH131610 NTC131610:NTD131610 OCY131610:OCZ131610 OMU131610:OMV131610 OWQ131610:OWR131610 PGM131610:PGN131610 PQI131610:PQJ131610 QAE131610:QAF131610 QKA131610:QKB131610 QTW131610:QTX131610 RDS131610:RDT131610 RNO131610:RNP131610 RXK131610:RXL131610 SHG131610:SHH131610 SRC131610:SRD131610 TAY131610:TAZ131610 TKU131610:TKV131610 TUQ131610:TUR131610 UEM131610:UEN131610 UOI131610:UOJ131610 UYE131610:UYF131610 VIA131610:VIB131610 VRW131610:VRX131610 WBS131610:WBT131610 WLO131610:WLP131610 WVK131610:WVL131610 Q197146:R197146 IY197146:IZ197146 SU197146:SV197146 ACQ197146:ACR197146 AMM197146:AMN197146 AWI197146:AWJ197146 BGE197146:BGF197146 BQA197146:BQB197146 BZW197146:BZX197146 CJS197146:CJT197146 CTO197146:CTP197146 DDK197146:DDL197146 DNG197146:DNH197146 DXC197146:DXD197146 EGY197146:EGZ197146 EQU197146:EQV197146 FAQ197146:FAR197146 FKM197146:FKN197146 FUI197146:FUJ197146 GEE197146:GEF197146 GOA197146:GOB197146 GXW197146:GXX197146 HHS197146:HHT197146 HRO197146:HRP197146 IBK197146:IBL197146 ILG197146:ILH197146 IVC197146:IVD197146 JEY197146:JEZ197146 JOU197146:JOV197146 JYQ197146:JYR197146 KIM197146:KIN197146 KSI197146:KSJ197146 LCE197146:LCF197146 LMA197146:LMB197146 LVW197146:LVX197146 MFS197146:MFT197146 MPO197146:MPP197146 MZK197146:MZL197146 NJG197146:NJH197146 NTC197146:NTD197146 OCY197146:OCZ197146 OMU197146:OMV197146 OWQ197146:OWR197146 PGM197146:PGN197146 PQI197146:PQJ197146 QAE197146:QAF197146 QKA197146:QKB197146 QTW197146:QTX197146 RDS197146:RDT197146 RNO197146:RNP197146 RXK197146:RXL197146 SHG197146:SHH197146 SRC197146:SRD197146 TAY197146:TAZ197146 TKU197146:TKV197146 TUQ197146:TUR197146 UEM197146:UEN197146 UOI197146:UOJ197146 UYE197146:UYF197146 VIA197146:VIB197146 VRW197146:VRX197146 WBS197146:WBT197146 WLO197146:WLP197146 WVK197146:WVL197146 Q262682:R262682 IY262682:IZ262682 SU262682:SV262682 ACQ262682:ACR262682 AMM262682:AMN262682 AWI262682:AWJ262682 BGE262682:BGF262682 BQA262682:BQB262682 BZW262682:BZX262682 CJS262682:CJT262682 CTO262682:CTP262682 DDK262682:DDL262682 DNG262682:DNH262682 DXC262682:DXD262682 EGY262682:EGZ262682 EQU262682:EQV262682 FAQ262682:FAR262682 FKM262682:FKN262682 FUI262682:FUJ262682 GEE262682:GEF262682 GOA262682:GOB262682 GXW262682:GXX262682 HHS262682:HHT262682 HRO262682:HRP262682 IBK262682:IBL262682 ILG262682:ILH262682 IVC262682:IVD262682 JEY262682:JEZ262682 JOU262682:JOV262682 JYQ262682:JYR262682 KIM262682:KIN262682 KSI262682:KSJ262682 LCE262682:LCF262682 LMA262682:LMB262682 LVW262682:LVX262682 MFS262682:MFT262682 MPO262682:MPP262682 MZK262682:MZL262682 NJG262682:NJH262682 NTC262682:NTD262682 OCY262682:OCZ262682 OMU262682:OMV262682 OWQ262682:OWR262682 PGM262682:PGN262682 PQI262682:PQJ262682 QAE262682:QAF262682 QKA262682:QKB262682 QTW262682:QTX262682 RDS262682:RDT262682 RNO262682:RNP262682 RXK262682:RXL262682 SHG262682:SHH262682 SRC262682:SRD262682 TAY262682:TAZ262682 TKU262682:TKV262682 TUQ262682:TUR262682 UEM262682:UEN262682 UOI262682:UOJ262682 UYE262682:UYF262682 VIA262682:VIB262682 VRW262682:VRX262682 WBS262682:WBT262682 WLO262682:WLP262682 WVK262682:WVL262682 Q328218:R328218 IY328218:IZ328218 SU328218:SV328218 ACQ328218:ACR328218 AMM328218:AMN328218 AWI328218:AWJ328218 BGE328218:BGF328218 BQA328218:BQB328218 BZW328218:BZX328218 CJS328218:CJT328218 CTO328218:CTP328218 DDK328218:DDL328218 DNG328218:DNH328218 DXC328218:DXD328218 EGY328218:EGZ328218 EQU328218:EQV328218 FAQ328218:FAR328218 FKM328218:FKN328218 FUI328218:FUJ328218 GEE328218:GEF328218 GOA328218:GOB328218 GXW328218:GXX328218 HHS328218:HHT328218 HRO328218:HRP328218 IBK328218:IBL328218 ILG328218:ILH328218 IVC328218:IVD328218 JEY328218:JEZ328218 JOU328218:JOV328218 JYQ328218:JYR328218 KIM328218:KIN328218 KSI328218:KSJ328218 LCE328218:LCF328218 LMA328218:LMB328218 LVW328218:LVX328218 MFS328218:MFT328218 MPO328218:MPP328218 MZK328218:MZL328218 NJG328218:NJH328218 NTC328218:NTD328218 OCY328218:OCZ328218 OMU328218:OMV328218 OWQ328218:OWR328218 PGM328218:PGN328218 PQI328218:PQJ328218 QAE328218:QAF328218 QKA328218:QKB328218 QTW328218:QTX328218 RDS328218:RDT328218 RNO328218:RNP328218 RXK328218:RXL328218 SHG328218:SHH328218 SRC328218:SRD328218 TAY328218:TAZ328218 TKU328218:TKV328218 TUQ328218:TUR328218 UEM328218:UEN328218 UOI328218:UOJ328218 UYE328218:UYF328218 VIA328218:VIB328218 VRW328218:VRX328218 WBS328218:WBT328218 WLO328218:WLP328218 WVK328218:WVL328218 Q393754:R393754 IY393754:IZ393754 SU393754:SV393754 ACQ393754:ACR393754 AMM393754:AMN393754 AWI393754:AWJ393754 BGE393754:BGF393754 BQA393754:BQB393754 BZW393754:BZX393754 CJS393754:CJT393754 CTO393754:CTP393754 DDK393754:DDL393754 DNG393754:DNH393754 DXC393754:DXD393754 EGY393754:EGZ393754 EQU393754:EQV393754 FAQ393754:FAR393754 FKM393754:FKN393754 FUI393754:FUJ393754 GEE393754:GEF393754 GOA393754:GOB393754 GXW393754:GXX393754 HHS393754:HHT393754 HRO393754:HRP393754 IBK393754:IBL393754 ILG393754:ILH393754 IVC393754:IVD393754 JEY393754:JEZ393754 JOU393754:JOV393754 JYQ393754:JYR393754 KIM393754:KIN393754 KSI393754:KSJ393754 LCE393754:LCF393754 LMA393754:LMB393754 LVW393754:LVX393754 MFS393754:MFT393754 MPO393754:MPP393754 MZK393754:MZL393754 NJG393754:NJH393754 NTC393754:NTD393754 OCY393754:OCZ393754 OMU393754:OMV393754 OWQ393754:OWR393754 PGM393754:PGN393754 PQI393754:PQJ393754 QAE393754:QAF393754 QKA393754:QKB393754 QTW393754:QTX393754 RDS393754:RDT393754 RNO393754:RNP393754 RXK393754:RXL393754 SHG393754:SHH393754 SRC393754:SRD393754 TAY393754:TAZ393754 TKU393754:TKV393754 TUQ393754:TUR393754 UEM393754:UEN393754 UOI393754:UOJ393754 UYE393754:UYF393754 VIA393754:VIB393754 VRW393754:VRX393754 WBS393754:WBT393754 WLO393754:WLP393754 WVK393754:WVL393754 Q459290:R459290 IY459290:IZ459290 SU459290:SV459290 ACQ459290:ACR459290 AMM459290:AMN459290 AWI459290:AWJ459290 BGE459290:BGF459290 BQA459290:BQB459290 BZW459290:BZX459290 CJS459290:CJT459290 CTO459290:CTP459290 DDK459290:DDL459290 DNG459290:DNH459290 DXC459290:DXD459290 EGY459290:EGZ459290 EQU459290:EQV459290 FAQ459290:FAR459290 FKM459290:FKN459290 FUI459290:FUJ459290 GEE459290:GEF459290 GOA459290:GOB459290 GXW459290:GXX459290 HHS459290:HHT459290 HRO459290:HRP459290 IBK459290:IBL459290 ILG459290:ILH459290 IVC459290:IVD459290 JEY459290:JEZ459290 JOU459290:JOV459290 JYQ459290:JYR459290 KIM459290:KIN459290 KSI459290:KSJ459290 LCE459290:LCF459290 LMA459290:LMB459290 LVW459290:LVX459290 MFS459290:MFT459290 MPO459290:MPP459290 MZK459290:MZL459290 NJG459290:NJH459290 NTC459290:NTD459290 OCY459290:OCZ459290 OMU459290:OMV459290 OWQ459290:OWR459290 PGM459290:PGN459290 PQI459290:PQJ459290 QAE459290:QAF459290 QKA459290:QKB459290 QTW459290:QTX459290 RDS459290:RDT459290 RNO459290:RNP459290 RXK459290:RXL459290 SHG459290:SHH459290 SRC459290:SRD459290 TAY459290:TAZ459290 TKU459290:TKV459290 TUQ459290:TUR459290 UEM459290:UEN459290 UOI459290:UOJ459290 UYE459290:UYF459290 VIA459290:VIB459290 VRW459290:VRX459290 WBS459290:WBT459290 WLO459290:WLP459290 WVK459290:WVL459290 Q524826:R524826 IY524826:IZ524826 SU524826:SV524826 ACQ524826:ACR524826 AMM524826:AMN524826 AWI524826:AWJ524826 BGE524826:BGF524826 BQA524826:BQB524826 BZW524826:BZX524826 CJS524826:CJT524826 CTO524826:CTP524826 DDK524826:DDL524826 DNG524826:DNH524826 DXC524826:DXD524826 EGY524826:EGZ524826 EQU524826:EQV524826 FAQ524826:FAR524826 FKM524826:FKN524826 FUI524826:FUJ524826 GEE524826:GEF524826 GOA524826:GOB524826 GXW524826:GXX524826 HHS524826:HHT524826 HRO524826:HRP524826 IBK524826:IBL524826 ILG524826:ILH524826 IVC524826:IVD524826 JEY524826:JEZ524826 JOU524826:JOV524826 JYQ524826:JYR524826 KIM524826:KIN524826 KSI524826:KSJ524826 LCE524826:LCF524826 LMA524826:LMB524826 LVW524826:LVX524826 MFS524826:MFT524826 MPO524826:MPP524826 MZK524826:MZL524826 NJG524826:NJH524826 NTC524826:NTD524826 OCY524826:OCZ524826 OMU524826:OMV524826 OWQ524826:OWR524826 PGM524826:PGN524826 PQI524826:PQJ524826 QAE524826:QAF524826 QKA524826:QKB524826 QTW524826:QTX524826 RDS524826:RDT524826 RNO524826:RNP524826 RXK524826:RXL524826 SHG524826:SHH524826 SRC524826:SRD524826 TAY524826:TAZ524826 TKU524826:TKV524826 TUQ524826:TUR524826 UEM524826:UEN524826 UOI524826:UOJ524826 UYE524826:UYF524826 VIA524826:VIB524826 VRW524826:VRX524826 WBS524826:WBT524826 WLO524826:WLP524826 WVK524826:WVL524826 Q590362:R590362 IY590362:IZ590362 SU590362:SV590362 ACQ590362:ACR590362 AMM590362:AMN590362 AWI590362:AWJ590362 BGE590362:BGF590362 BQA590362:BQB590362 BZW590362:BZX590362 CJS590362:CJT590362 CTO590362:CTP590362 DDK590362:DDL590362 DNG590362:DNH590362 DXC590362:DXD590362 EGY590362:EGZ590362 EQU590362:EQV590362 FAQ590362:FAR590362 FKM590362:FKN590362 FUI590362:FUJ590362 GEE590362:GEF590362 GOA590362:GOB590362 GXW590362:GXX590362 HHS590362:HHT590362 HRO590362:HRP590362 IBK590362:IBL590362 ILG590362:ILH590362 IVC590362:IVD590362 JEY590362:JEZ590362 JOU590362:JOV590362 JYQ590362:JYR590362 KIM590362:KIN590362 KSI590362:KSJ590362 LCE590362:LCF590362 LMA590362:LMB590362 LVW590362:LVX590362 MFS590362:MFT590362 MPO590362:MPP590362 MZK590362:MZL590362 NJG590362:NJH590362 NTC590362:NTD590362 OCY590362:OCZ590362 OMU590362:OMV590362 OWQ590362:OWR590362 PGM590362:PGN590362 PQI590362:PQJ590362 QAE590362:QAF590362 QKA590362:QKB590362 QTW590362:QTX590362 RDS590362:RDT590362 RNO590362:RNP590362 RXK590362:RXL590362 SHG590362:SHH590362 SRC590362:SRD590362 TAY590362:TAZ590362 TKU590362:TKV590362 TUQ590362:TUR590362 UEM590362:UEN590362 UOI590362:UOJ590362 UYE590362:UYF590362 VIA590362:VIB590362 VRW590362:VRX590362 WBS590362:WBT590362 WLO590362:WLP590362 WVK590362:WVL590362 Q655898:R655898 IY655898:IZ655898 SU655898:SV655898 ACQ655898:ACR655898 AMM655898:AMN655898 AWI655898:AWJ655898 BGE655898:BGF655898 BQA655898:BQB655898 BZW655898:BZX655898 CJS655898:CJT655898 CTO655898:CTP655898 DDK655898:DDL655898 DNG655898:DNH655898 DXC655898:DXD655898 EGY655898:EGZ655898 EQU655898:EQV655898 FAQ655898:FAR655898 FKM655898:FKN655898 FUI655898:FUJ655898 GEE655898:GEF655898 GOA655898:GOB655898 GXW655898:GXX655898 HHS655898:HHT655898 HRO655898:HRP655898 IBK655898:IBL655898 ILG655898:ILH655898 IVC655898:IVD655898 JEY655898:JEZ655898 JOU655898:JOV655898 JYQ655898:JYR655898 KIM655898:KIN655898 KSI655898:KSJ655898 LCE655898:LCF655898 LMA655898:LMB655898 LVW655898:LVX655898 MFS655898:MFT655898 MPO655898:MPP655898 MZK655898:MZL655898 NJG655898:NJH655898 NTC655898:NTD655898 OCY655898:OCZ655898 OMU655898:OMV655898 OWQ655898:OWR655898 PGM655898:PGN655898 PQI655898:PQJ655898 QAE655898:QAF655898 QKA655898:QKB655898 QTW655898:QTX655898 RDS655898:RDT655898 RNO655898:RNP655898 RXK655898:RXL655898 SHG655898:SHH655898 SRC655898:SRD655898 TAY655898:TAZ655898 TKU655898:TKV655898 TUQ655898:TUR655898 UEM655898:UEN655898 UOI655898:UOJ655898 UYE655898:UYF655898 VIA655898:VIB655898 VRW655898:VRX655898 WBS655898:WBT655898 WLO655898:WLP655898 WVK655898:WVL655898 Q721434:R721434 IY721434:IZ721434 SU721434:SV721434 ACQ721434:ACR721434 AMM721434:AMN721434 AWI721434:AWJ721434 BGE721434:BGF721434 BQA721434:BQB721434 BZW721434:BZX721434 CJS721434:CJT721434 CTO721434:CTP721434 DDK721434:DDL721434 DNG721434:DNH721434 DXC721434:DXD721434 EGY721434:EGZ721434 EQU721434:EQV721434 FAQ721434:FAR721434 FKM721434:FKN721434 FUI721434:FUJ721434 GEE721434:GEF721434 GOA721434:GOB721434 GXW721434:GXX721434 HHS721434:HHT721434 HRO721434:HRP721434 IBK721434:IBL721434 ILG721434:ILH721434 IVC721434:IVD721434 JEY721434:JEZ721434 JOU721434:JOV721434 JYQ721434:JYR721434 KIM721434:KIN721434 KSI721434:KSJ721434 LCE721434:LCF721434 LMA721434:LMB721434 LVW721434:LVX721434 MFS721434:MFT721434 MPO721434:MPP721434 MZK721434:MZL721434 NJG721434:NJH721434 NTC721434:NTD721434 OCY721434:OCZ721434 OMU721434:OMV721434 OWQ721434:OWR721434 PGM721434:PGN721434 PQI721434:PQJ721434 QAE721434:QAF721434 QKA721434:QKB721434 QTW721434:QTX721434 RDS721434:RDT721434 RNO721434:RNP721434 RXK721434:RXL721434 SHG721434:SHH721434 SRC721434:SRD721434 TAY721434:TAZ721434 TKU721434:TKV721434 TUQ721434:TUR721434 UEM721434:UEN721434 UOI721434:UOJ721434 UYE721434:UYF721434 VIA721434:VIB721434 VRW721434:VRX721434 WBS721434:WBT721434 WLO721434:WLP721434 WVK721434:WVL721434 Q786970:R786970 IY786970:IZ786970 SU786970:SV786970 ACQ786970:ACR786970 AMM786970:AMN786970 AWI786970:AWJ786970 BGE786970:BGF786970 BQA786970:BQB786970 BZW786970:BZX786970 CJS786970:CJT786970 CTO786970:CTP786970 DDK786970:DDL786970 DNG786970:DNH786970 DXC786970:DXD786970 EGY786970:EGZ786970 EQU786970:EQV786970 FAQ786970:FAR786970 FKM786970:FKN786970 FUI786970:FUJ786970 GEE786970:GEF786970 GOA786970:GOB786970 GXW786970:GXX786970 HHS786970:HHT786970 HRO786970:HRP786970 IBK786970:IBL786970 ILG786970:ILH786970 IVC786970:IVD786970 JEY786970:JEZ786970 JOU786970:JOV786970 JYQ786970:JYR786970 KIM786970:KIN786970 KSI786970:KSJ786970 LCE786970:LCF786970 LMA786970:LMB786970 LVW786970:LVX786970 MFS786970:MFT786970 MPO786970:MPP786970 MZK786970:MZL786970 NJG786970:NJH786970 NTC786970:NTD786970 OCY786970:OCZ786970 OMU786970:OMV786970 OWQ786970:OWR786970 PGM786970:PGN786970 PQI786970:PQJ786970 QAE786970:QAF786970 QKA786970:QKB786970 QTW786970:QTX786970 RDS786970:RDT786970 RNO786970:RNP786970 RXK786970:RXL786970 SHG786970:SHH786970 SRC786970:SRD786970 TAY786970:TAZ786970 TKU786970:TKV786970 TUQ786970:TUR786970 UEM786970:UEN786970 UOI786970:UOJ786970 UYE786970:UYF786970 VIA786970:VIB786970 VRW786970:VRX786970 WBS786970:WBT786970 WLO786970:WLP786970 WVK786970:WVL786970 Q852506:R852506 IY852506:IZ852506 SU852506:SV852506 ACQ852506:ACR852506 AMM852506:AMN852506 AWI852506:AWJ852506 BGE852506:BGF852506 BQA852506:BQB852506 BZW852506:BZX852506 CJS852506:CJT852506 CTO852506:CTP852506 DDK852506:DDL852506 DNG852506:DNH852506 DXC852506:DXD852506 EGY852506:EGZ852506 EQU852506:EQV852506 FAQ852506:FAR852506 FKM852506:FKN852506 FUI852506:FUJ852506 GEE852506:GEF852506 GOA852506:GOB852506 GXW852506:GXX852506 HHS852506:HHT852506 HRO852506:HRP852506 IBK852506:IBL852506 ILG852506:ILH852506 IVC852506:IVD852506 JEY852506:JEZ852506 JOU852506:JOV852506 JYQ852506:JYR852506 KIM852506:KIN852506 KSI852506:KSJ852506 LCE852506:LCF852506 LMA852506:LMB852506 LVW852506:LVX852506 MFS852506:MFT852506 MPO852506:MPP852506 MZK852506:MZL852506 NJG852506:NJH852506 NTC852506:NTD852506 OCY852506:OCZ852506 OMU852506:OMV852506 OWQ852506:OWR852506 PGM852506:PGN852506 PQI852506:PQJ852506 QAE852506:QAF852506 QKA852506:QKB852506 QTW852506:QTX852506 RDS852506:RDT852506 RNO852506:RNP852506 RXK852506:RXL852506 SHG852506:SHH852506 SRC852506:SRD852506 TAY852506:TAZ852506 TKU852506:TKV852506 TUQ852506:TUR852506 UEM852506:UEN852506 UOI852506:UOJ852506 UYE852506:UYF852506 VIA852506:VIB852506 VRW852506:VRX852506 WBS852506:WBT852506 WLO852506:WLP852506 WVK852506:WVL852506 Q918042:R918042 IY918042:IZ918042 SU918042:SV918042 ACQ918042:ACR918042 AMM918042:AMN918042 AWI918042:AWJ918042 BGE918042:BGF918042 BQA918042:BQB918042 BZW918042:BZX918042 CJS918042:CJT918042 CTO918042:CTP918042 DDK918042:DDL918042 DNG918042:DNH918042 DXC918042:DXD918042 EGY918042:EGZ918042 EQU918042:EQV918042 FAQ918042:FAR918042 FKM918042:FKN918042 FUI918042:FUJ918042 GEE918042:GEF918042 GOA918042:GOB918042 GXW918042:GXX918042 HHS918042:HHT918042 HRO918042:HRP918042 IBK918042:IBL918042 ILG918042:ILH918042 IVC918042:IVD918042 JEY918042:JEZ918042 JOU918042:JOV918042 JYQ918042:JYR918042 KIM918042:KIN918042 KSI918042:KSJ918042 LCE918042:LCF918042 LMA918042:LMB918042 LVW918042:LVX918042 MFS918042:MFT918042 MPO918042:MPP918042 MZK918042:MZL918042 NJG918042:NJH918042 NTC918042:NTD918042 OCY918042:OCZ918042 OMU918042:OMV918042 OWQ918042:OWR918042 PGM918042:PGN918042 PQI918042:PQJ918042 QAE918042:QAF918042 QKA918042:QKB918042 QTW918042:QTX918042 RDS918042:RDT918042 RNO918042:RNP918042 RXK918042:RXL918042 SHG918042:SHH918042 SRC918042:SRD918042 TAY918042:TAZ918042 TKU918042:TKV918042 TUQ918042:TUR918042 UEM918042:UEN918042 UOI918042:UOJ918042 UYE918042:UYF918042 VIA918042:VIB918042 VRW918042:VRX918042 WBS918042:WBT918042 WLO918042:WLP918042 WVK918042:WVL918042 Q983578:R983578 IY983578:IZ983578 SU983578:SV983578 ACQ983578:ACR983578 AMM983578:AMN983578 AWI983578:AWJ983578 BGE983578:BGF983578 BQA983578:BQB983578 BZW983578:BZX983578 CJS983578:CJT983578 CTO983578:CTP983578 DDK983578:DDL983578 DNG983578:DNH983578 DXC983578:DXD983578 EGY983578:EGZ983578 EQU983578:EQV983578 FAQ983578:FAR983578 FKM983578:FKN983578 FUI983578:FUJ983578 GEE983578:GEF983578 GOA983578:GOB983578 GXW983578:GXX983578 HHS983578:HHT983578 HRO983578:HRP983578 IBK983578:IBL983578 ILG983578:ILH983578 IVC983578:IVD983578 JEY983578:JEZ983578 JOU983578:JOV983578 JYQ983578:JYR983578 KIM983578:KIN983578 KSI983578:KSJ983578 LCE983578:LCF983578 LMA983578:LMB983578 LVW983578:LVX983578 MFS983578:MFT983578 MPO983578:MPP983578 MZK983578:MZL983578 NJG983578:NJH983578 NTC983578:NTD983578 OCY983578:OCZ983578 OMU983578:OMV983578 OWQ983578:OWR983578 PGM983578:PGN983578 PQI983578:PQJ983578 QAE983578:QAF983578 QKA983578:QKB983578 QTW983578:QTX983578 RDS983578:RDT983578 RNO983578:RNP983578 RXK983578:RXL983578 SHG983578:SHH983578 SRC983578:SRD983578 TAY983578:TAZ983578 TKU983578:TKV983578 TUQ983578:TUR983578 UEM983578:UEN983578 UOI983578:UOJ983578 UYE983578:UYF983578 VIA983578:VIB983578 VRW983578:VRX983578 WBS983578:WBT983578 WLO983578:WLP983578 WVK983578:WVL983578 Q66077 IY66077 SU66077 ACQ66077 AMM66077 AWI66077 BGE66077 BQA66077 BZW66077 CJS66077 CTO66077 DDK66077 DNG66077 DXC66077 EGY66077 EQU66077 FAQ66077 FKM66077 FUI66077 GEE66077 GOA66077 GXW66077 HHS66077 HRO66077 IBK66077 ILG66077 IVC66077 JEY66077 JOU66077 JYQ66077 KIM66077 KSI66077 LCE66077 LMA66077 LVW66077 MFS66077 MPO66077 MZK66077 NJG66077 NTC66077 OCY66077 OMU66077 OWQ66077 PGM66077 PQI66077 QAE66077 QKA66077 QTW66077 RDS66077 RNO66077 RXK66077 SHG66077 SRC66077 TAY66077 TKU66077 TUQ66077 UEM66077 UOI66077 UYE66077 VIA66077 VRW66077 WBS66077 WLO66077 WVK66077 Q131613 IY131613 SU131613 ACQ131613 AMM131613 AWI131613 BGE131613 BQA131613 BZW131613 CJS131613 CTO131613 DDK131613 DNG131613 DXC131613 EGY131613 EQU131613 FAQ131613 FKM131613 FUI131613 GEE131613 GOA131613 GXW131613 HHS131613 HRO131613 IBK131613 ILG131613 IVC131613 JEY131613 JOU131613 JYQ131613 KIM131613 KSI131613 LCE131613 LMA131613 LVW131613 MFS131613 MPO131613 MZK131613 NJG131613 NTC131613 OCY131613 OMU131613 OWQ131613 PGM131613 PQI131613 QAE131613 QKA131613 QTW131613 RDS131613 RNO131613 RXK131613 SHG131613 SRC131613 TAY131613 TKU131613 TUQ131613 UEM131613 UOI131613 UYE131613 VIA131613 VRW131613 WBS131613 WLO131613 WVK131613 Q197149 IY197149 SU197149 ACQ197149 AMM197149 AWI197149 BGE197149 BQA197149 BZW197149 CJS197149 CTO197149 DDK197149 DNG197149 DXC197149 EGY197149 EQU197149 FAQ197149 FKM197149 FUI197149 GEE197149 GOA197149 GXW197149 HHS197149 HRO197149 IBK197149 ILG197149 IVC197149 JEY197149 JOU197149 JYQ197149 KIM197149 KSI197149 LCE197149 LMA197149 LVW197149 MFS197149 MPO197149 MZK197149 NJG197149 NTC197149 OCY197149 OMU197149 OWQ197149 PGM197149 PQI197149 QAE197149 QKA197149 QTW197149 RDS197149 RNO197149 RXK197149 SHG197149 SRC197149 TAY197149 TKU197149 TUQ197149 UEM197149 UOI197149 UYE197149 VIA197149 VRW197149 WBS197149 WLO197149 WVK197149 Q262685 IY262685 SU262685 ACQ262685 AMM262685 AWI262685 BGE262685 BQA262685 BZW262685 CJS262685 CTO262685 DDK262685 DNG262685 DXC262685 EGY262685 EQU262685 FAQ262685 FKM262685 FUI262685 GEE262685 GOA262685 GXW262685 HHS262685 HRO262685 IBK262685 ILG262685 IVC262685 JEY262685 JOU262685 JYQ262685 KIM262685 KSI262685 LCE262685 LMA262685 LVW262685 MFS262685 MPO262685 MZK262685 NJG262685 NTC262685 OCY262685 OMU262685 OWQ262685 PGM262685 PQI262685 QAE262685 QKA262685 QTW262685 RDS262685 RNO262685 RXK262685 SHG262685 SRC262685 TAY262685 TKU262685 TUQ262685 UEM262685 UOI262685 UYE262685 VIA262685 VRW262685 WBS262685 WLO262685 WVK262685 Q328221 IY328221 SU328221 ACQ328221 AMM328221 AWI328221 BGE328221 BQA328221 BZW328221 CJS328221 CTO328221 DDK328221 DNG328221 DXC328221 EGY328221 EQU328221 FAQ328221 FKM328221 FUI328221 GEE328221 GOA328221 GXW328221 HHS328221 HRO328221 IBK328221 ILG328221 IVC328221 JEY328221 JOU328221 JYQ328221 KIM328221 KSI328221 LCE328221 LMA328221 LVW328221 MFS328221 MPO328221 MZK328221 NJG328221 NTC328221 OCY328221 OMU328221 OWQ328221 PGM328221 PQI328221 QAE328221 QKA328221 QTW328221 RDS328221 RNO328221 RXK328221 SHG328221 SRC328221 TAY328221 TKU328221 TUQ328221 UEM328221 UOI328221 UYE328221 VIA328221 VRW328221 WBS328221 WLO328221 WVK328221 Q393757 IY393757 SU393757 ACQ393757 AMM393757 AWI393757 BGE393757 BQA393757 BZW393757 CJS393757 CTO393757 DDK393757 DNG393757 DXC393757 EGY393757 EQU393757 FAQ393757 FKM393757 FUI393757 GEE393757 GOA393757 GXW393757 HHS393757 HRO393757 IBK393757 ILG393757 IVC393757 JEY393757 JOU393757 JYQ393757 KIM393757 KSI393757 LCE393757 LMA393757 LVW393757 MFS393757 MPO393757 MZK393757 NJG393757 NTC393757 OCY393757 OMU393757 OWQ393757 PGM393757 PQI393757 QAE393757 QKA393757 QTW393757 RDS393757 RNO393757 RXK393757 SHG393757 SRC393757 TAY393757 TKU393757 TUQ393757 UEM393757 UOI393757 UYE393757 VIA393757 VRW393757 WBS393757 WLO393757 WVK393757 Q459293 IY459293 SU459293 ACQ459293 AMM459293 AWI459293 BGE459293 BQA459293 BZW459293 CJS459293 CTO459293 DDK459293 DNG459293 DXC459293 EGY459293 EQU459293 FAQ459293 FKM459293 FUI459293 GEE459293 GOA459293 GXW459293 HHS459293 HRO459293 IBK459293 ILG459293 IVC459293 JEY459293 JOU459293 JYQ459293 KIM459293 KSI459293 LCE459293 LMA459293 LVW459293 MFS459293 MPO459293 MZK459293 NJG459293 NTC459293 OCY459293 OMU459293 OWQ459293 PGM459293 PQI459293 QAE459293 QKA459293 QTW459293 RDS459293 RNO459293 RXK459293 SHG459293 SRC459293 TAY459293 TKU459293 TUQ459293 UEM459293 UOI459293 UYE459293 VIA459293 VRW459293 WBS459293 WLO459293 WVK459293 Q524829 IY524829 SU524829 ACQ524829 AMM524829 AWI524829 BGE524829 BQA524829 BZW524829 CJS524829 CTO524829 DDK524829 DNG524829 DXC524829 EGY524829 EQU524829 FAQ524829 FKM524829 FUI524829 GEE524829 GOA524829 GXW524829 HHS524829 HRO524829 IBK524829 ILG524829 IVC524829 JEY524829 JOU524829 JYQ524829 KIM524829 KSI524829 LCE524829 LMA524829 LVW524829 MFS524829 MPO524829 MZK524829 NJG524829 NTC524829 OCY524829 OMU524829 OWQ524829 PGM524829 PQI524829 QAE524829 QKA524829 QTW524829 RDS524829 RNO524829 RXK524829 SHG524829 SRC524829 TAY524829 TKU524829 TUQ524829 UEM524829 UOI524829 UYE524829 VIA524829 VRW524829 WBS524829 WLO524829 WVK524829 Q590365 IY590365 SU590365 ACQ590365 AMM590365 AWI590365 BGE590365 BQA590365 BZW590365 CJS590365 CTO590365 DDK590365 DNG590365 DXC590365 EGY590365 EQU590365 FAQ590365 FKM590365 FUI590365 GEE590365 GOA590365 GXW590365 HHS590365 HRO590365 IBK590365 ILG590365 IVC590365 JEY590365 JOU590365 JYQ590365 KIM590365 KSI590365 LCE590365 LMA590365 LVW590365 MFS590365 MPO590365 MZK590365 NJG590365 NTC590365 OCY590365 OMU590365 OWQ590365 PGM590365 PQI590365 QAE590365 QKA590365 QTW590365 RDS590365 RNO590365 RXK590365 SHG590365 SRC590365 TAY590365 TKU590365 TUQ590365 UEM590365 UOI590365 UYE590365 VIA590365 VRW590365 WBS590365 WLO590365 WVK590365 Q655901 IY655901 SU655901 ACQ655901 AMM655901 AWI655901 BGE655901 BQA655901 BZW655901 CJS655901 CTO655901 DDK655901 DNG655901 DXC655901 EGY655901 EQU655901 FAQ655901 FKM655901 FUI655901 GEE655901 GOA655901 GXW655901 HHS655901 HRO655901 IBK655901 ILG655901 IVC655901 JEY655901 JOU655901 JYQ655901 KIM655901 KSI655901 LCE655901 LMA655901 LVW655901 MFS655901 MPO655901 MZK655901 NJG655901 NTC655901 OCY655901 OMU655901 OWQ655901 PGM655901 PQI655901 QAE655901 QKA655901 QTW655901 RDS655901 RNO655901 RXK655901 SHG655901 SRC655901 TAY655901 TKU655901 TUQ655901 UEM655901 UOI655901 UYE655901 VIA655901 VRW655901 WBS655901 WLO655901 WVK655901 Q721437 IY721437 SU721437 ACQ721437 AMM721437 AWI721437 BGE721437 BQA721437 BZW721437 CJS721437 CTO721437 DDK721437 DNG721437 DXC721437 EGY721437 EQU721437 FAQ721437 FKM721437 FUI721437 GEE721437 GOA721437 GXW721437 HHS721437 HRO721437 IBK721437 ILG721437 IVC721437 JEY721437 JOU721437 JYQ721437 KIM721437 KSI721437 LCE721437 LMA721437 LVW721437 MFS721437 MPO721437 MZK721437 NJG721437 NTC721437 OCY721437 OMU721437 OWQ721437 PGM721437 PQI721437 QAE721437 QKA721437 QTW721437 RDS721437 RNO721437 RXK721437 SHG721437 SRC721437 TAY721437 TKU721437 TUQ721437 UEM721437 UOI721437 UYE721437 VIA721437 VRW721437 WBS721437 WLO721437 WVK721437 Q786973 IY786973 SU786973 ACQ786973 AMM786973 AWI786973 BGE786973 BQA786973 BZW786973 CJS786973 CTO786973 DDK786973 DNG786973 DXC786973 EGY786973 EQU786973 FAQ786973 FKM786973 FUI786973 GEE786973 GOA786973 GXW786973 HHS786973 HRO786973 IBK786973 ILG786973 IVC786973 JEY786973 JOU786973 JYQ786973 KIM786973 KSI786973 LCE786973 LMA786973 LVW786973 MFS786973 MPO786973 MZK786973 NJG786973 NTC786973 OCY786973 OMU786973 OWQ786973 PGM786973 PQI786973 QAE786973 QKA786973 QTW786973 RDS786973 RNO786973 RXK786973 SHG786973 SRC786973 TAY786973 TKU786973 TUQ786973 UEM786973 UOI786973 UYE786973 VIA786973 VRW786973 WBS786973 WLO786973 WVK786973 Q852509 IY852509 SU852509 ACQ852509 AMM852509 AWI852509 BGE852509 BQA852509 BZW852509 CJS852509 CTO852509 DDK852509 DNG852509 DXC852509 EGY852509 EQU852509 FAQ852509 FKM852509 FUI852509 GEE852509 GOA852509 GXW852509 HHS852509 HRO852509 IBK852509 ILG852509 IVC852509 JEY852509 JOU852509 JYQ852509 KIM852509 KSI852509 LCE852509 LMA852509 LVW852509 MFS852509 MPO852509 MZK852509 NJG852509 NTC852509 OCY852509 OMU852509 OWQ852509 PGM852509 PQI852509 QAE852509 QKA852509 QTW852509 RDS852509 RNO852509 RXK852509 SHG852509 SRC852509 TAY852509 TKU852509 TUQ852509 UEM852509 UOI852509 UYE852509 VIA852509 VRW852509 WBS852509 WLO852509 WVK852509 Q918045 IY918045 SU918045 ACQ918045 AMM918045 AWI918045 BGE918045 BQA918045 BZW918045 CJS918045 CTO918045 DDK918045 DNG918045 DXC918045 EGY918045 EQU918045 FAQ918045 FKM918045 FUI918045 GEE918045 GOA918045 GXW918045 HHS918045 HRO918045 IBK918045 ILG918045 IVC918045 JEY918045 JOU918045 JYQ918045 KIM918045 KSI918045 LCE918045 LMA918045 LVW918045 MFS918045 MPO918045 MZK918045 NJG918045 NTC918045 OCY918045 OMU918045 OWQ918045 PGM918045 PQI918045 QAE918045 QKA918045 QTW918045 RDS918045 RNO918045 RXK918045 SHG918045 SRC918045 TAY918045 TKU918045 TUQ918045 UEM918045 UOI918045 UYE918045 VIA918045 VRW918045 WBS918045 WLO918045 WVK918045 Q983581 IY983581 SU983581 ACQ983581 AMM983581 AWI983581 BGE983581 BQA983581 BZW983581 CJS983581 CTO983581 DDK983581 DNG983581 DXC983581 EGY983581 EQU983581 FAQ983581 FKM983581 FUI983581 GEE983581 GOA983581 GXW983581 HHS983581 HRO983581 IBK983581 ILG983581 IVC983581 JEY983581 JOU983581 JYQ983581 KIM983581 KSI983581 LCE983581 LMA983581 LVW983581 MFS983581 MPO983581 MZK983581 NJG983581 NTC983581 OCY983581 OMU983581 OWQ983581 PGM983581 PQI983581 QAE983581 QKA983581 QTW983581 RDS983581 RNO983581 RXK983581 SHG983581 SRC983581 TAY983581 TKU983581 TUQ983581 UEM983581 UOI983581 UYE983581 VIA983581 VRW983581 WBS983581 WLO983581 WVK983581 Q66080 IY66080 SU66080 ACQ66080 AMM66080 AWI66080 BGE66080 BQA66080 BZW66080 CJS66080 CTO66080 DDK66080 DNG66080 DXC66080 EGY66080 EQU66080 FAQ66080 FKM66080 FUI66080 GEE66080 GOA66080 GXW66080 HHS66080 HRO66080 IBK66080 ILG66080 IVC66080 JEY66080 JOU66080 JYQ66080 KIM66080 KSI66080 LCE66080 LMA66080 LVW66080 MFS66080 MPO66080 MZK66080 NJG66080 NTC66080 OCY66080 OMU66080 OWQ66080 PGM66080 PQI66080 QAE66080 QKA66080 QTW66080 RDS66080 RNO66080 RXK66080 SHG66080 SRC66080 TAY66080 TKU66080 TUQ66080 UEM66080 UOI66080 UYE66080 VIA66080 VRW66080 WBS66080 WLO66080 WVK66080 Q131616 IY131616 SU131616 ACQ131616 AMM131616 AWI131616 BGE131616 BQA131616 BZW131616 CJS131616 CTO131616 DDK131616 DNG131616 DXC131616 EGY131616 EQU131616 FAQ131616 FKM131616 FUI131616 GEE131616 GOA131616 GXW131616 HHS131616 HRO131616 IBK131616 ILG131616 IVC131616 JEY131616 JOU131616 JYQ131616 KIM131616 KSI131616 LCE131616 LMA131616 LVW131616 MFS131616 MPO131616 MZK131616 NJG131616 NTC131616 OCY131616 OMU131616 OWQ131616 PGM131616 PQI131616 QAE131616 QKA131616 QTW131616 RDS131616 RNO131616 RXK131616 SHG131616 SRC131616 TAY131616 TKU131616 TUQ131616 UEM131616 UOI131616 UYE131616 VIA131616 VRW131616 WBS131616 WLO131616 WVK131616 Q197152 IY197152 SU197152 ACQ197152 AMM197152 AWI197152 BGE197152 BQA197152 BZW197152 CJS197152 CTO197152 DDK197152 DNG197152 DXC197152 EGY197152 EQU197152 FAQ197152 FKM197152 FUI197152 GEE197152 GOA197152 GXW197152 HHS197152 HRO197152 IBK197152 ILG197152 IVC197152 JEY197152 JOU197152 JYQ197152 KIM197152 KSI197152 LCE197152 LMA197152 LVW197152 MFS197152 MPO197152 MZK197152 NJG197152 NTC197152 OCY197152 OMU197152 OWQ197152 PGM197152 PQI197152 QAE197152 QKA197152 QTW197152 RDS197152 RNO197152 RXK197152 SHG197152 SRC197152 TAY197152 TKU197152 TUQ197152 UEM197152 UOI197152 UYE197152 VIA197152 VRW197152 WBS197152 WLO197152 WVK197152 Q262688 IY262688 SU262688 ACQ262688 AMM262688 AWI262688 BGE262688 BQA262688 BZW262688 CJS262688 CTO262688 DDK262688 DNG262688 DXC262688 EGY262688 EQU262688 FAQ262688 FKM262688 FUI262688 GEE262688 GOA262688 GXW262688 HHS262688 HRO262688 IBK262688 ILG262688 IVC262688 JEY262688 JOU262688 JYQ262688 KIM262688 KSI262688 LCE262688 LMA262688 LVW262688 MFS262688 MPO262688 MZK262688 NJG262688 NTC262688 OCY262688 OMU262688 OWQ262688 PGM262688 PQI262688 QAE262688 QKA262688 QTW262688 RDS262688 RNO262688 RXK262688 SHG262688 SRC262688 TAY262688 TKU262688 TUQ262688 UEM262688 UOI262688 UYE262688 VIA262688 VRW262688 WBS262688 WLO262688 WVK262688 Q328224 IY328224 SU328224 ACQ328224 AMM328224 AWI328224 BGE328224 BQA328224 BZW328224 CJS328224 CTO328224 DDK328224 DNG328224 DXC328224 EGY328224 EQU328224 FAQ328224 FKM328224 FUI328224 GEE328224 GOA328224 GXW328224 HHS328224 HRO328224 IBK328224 ILG328224 IVC328224 JEY328224 JOU328224 JYQ328224 KIM328224 KSI328224 LCE328224 LMA328224 LVW328224 MFS328224 MPO328224 MZK328224 NJG328224 NTC328224 OCY328224 OMU328224 OWQ328224 PGM328224 PQI328224 QAE328224 QKA328224 QTW328224 RDS328224 RNO328224 RXK328224 SHG328224 SRC328224 TAY328224 TKU328224 TUQ328224 UEM328224 UOI328224 UYE328224 VIA328224 VRW328224 WBS328224 WLO328224 WVK328224 Q393760 IY393760 SU393760 ACQ393760 AMM393760 AWI393760 BGE393760 BQA393760 BZW393760 CJS393760 CTO393760 DDK393760 DNG393760 DXC393760 EGY393760 EQU393760 FAQ393760 FKM393760 FUI393760 GEE393760 GOA393760 GXW393760 HHS393760 HRO393760 IBK393760 ILG393760 IVC393760 JEY393760 JOU393760 JYQ393760 KIM393760 KSI393760 LCE393760 LMA393760 LVW393760 MFS393760 MPO393760 MZK393760 NJG393760 NTC393760 OCY393760 OMU393760 OWQ393760 PGM393760 PQI393760 QAE393760 QKA393760 QTW393760 RDS393760 RNO393760 RXK393760 SHG393760 SRC393760 TAY393760 TKU393760 TUQ393760 UEM393760 UOI393760 UYE393760 VIA393760 VRW393760 WBS393760 WLO393760 WVK393760 Q459296 IY459296 SU459296 ACQ459296 AMM459296 AWI459296 BGE459296 BQA459296 BZW459296 CJS459296 CTO459296 DDK459296 DNG459296 DXC459296 EGY459296 EQU459296 FAQ459296 FKM459296 FUI459296 GEE459296 GOA459296 GXW459296 HHS459296 HRO459296 IBK459296 ILG459296 IVC459296 JEY459296 JOU459296 JYQ459296 KIM459296 KSI459296 LCE459296 LMA459296 LVW459296 MFS459296 MPO459296 MZK459296 NJG459296 NTC459296 OCY459296 OMU459296 OWQ459296 PGM459296 PQI459296 QAE459296 QKA459296 QTW459296 RDS459296 RNO459296 RXK459296 SHG459296 SRC459296 TAY459296 TKU459296 TUQ459296 UEM459296 UOI459296 UYE459296 VIA459296 VRW459296 WBS459296 WLO459296 WVK459296 Q524832 IY524832 SU524832 ACQ524832 AMM524832 AWI524832 BGE524832 BQA524832 BZW524832 CJS524832 CTO524832 DDK524832 DNG524832 DXC524832 EGY524832 EQU524832 FAQ524832 FKM524832 FUI524832 GEE524832 GOA524832 GXW524832 HHS524832 HRO524832 IBK524832 ILG524832 IVC524832 JEY524832 JOU524832 JYQ524832 KIM524832 KSI524832 LCE524832 LMA524832 LVW524832 MFS524832 MPO524832 MZK524832 NJG524832 NTC524832 OCY524832 OMU524832 OWQ524832 PGM524832 PQI524832 QAE524832 QKA524832 QTW524832 RDS524832 RNO524832 RXK524832 SHG524832 SRC524832 TAY524832 TKU524832 TUQ524832 UEM524832 UOI524832 UYE524832 VIA524832 VRW524832 WBS524832 WLO524832 WVK524832 Q590368 IY590368 SU590368 ACQ590368 AMM590368 AWI590368 BGE590368 BQA590368 BZW590368 CJS590368 CTO590368 DDK590368 DNG590368 DXC590368 EGY590368 EQU590368 FAQ590368 FKM590368 FUI590368 GEE590368 GOA590368 GXW590368 HHS590368 HRO590368 IBK590368 ILG590368 IVC590368 JEY590368 JOU590368 JYQ590368 KIM590368 KSI590368 LCE590368 LMA590368 LVW590368 MFS590368 MPO590368 MZK590368 NJG590368 NTC590368 OCY590368 OMU590368 OWQ590368 PGM590368 PQI590368 QAE590368 QKA590368 QTW590368 RDS590368 RNO590368 RXK590368 SHG590368 SRC590368 TAY590368 TKU590368 TUQ590368 UEM590368 UOI590368 UYE590368 VIA590368 VRW590368 WBS590368 WLO590368 WVK590368 Q655904 IY655904 SU655904 ACQ655904 AMM655904 AWI655904 BGE655904 BQA655904 BZW655904 CJS655904 CTO655904 DDK655904 DNG655904 DXC655904 EGY655904 EQU655904 FAQ655904 FKM655904 FUI655904 GEE655904 GOA655904 GXW655904 HHS655904 HRO655904 IBK655904 ILG655904 IVC655904 JEY655904 JOU655904 JYQ655904 KIM655904 KSI655904 LCE655904 LMA655904 LVW655904 MFS655904 MPO655904 MZK655904 NJG655904 NTC655904 OCY655904 OMU655904 OWQ655904 PGM655904 PQI655904 QAE655904 QKA655904 QTW655904 RDS655904 RNO655904 RXK655904 SHG655904 SRC655904 TAY655904 TKU655904 TUQ655904 UEM655904 UOI655904 UYE655904 VIA655904 VRW655904 WBS655904 WLO655904 WVK655904 Q721440 IY721440 SU721440 ACQ721440 AMM721440 AWI721440 BGE721440 BQA721440 BZW721440 CJS721440 CTO721440 DDK721440 DNG721440 DXC721440 EGY721440 EQU721440 FAQ721440 FKM721440 FUI721440 GEE721440 GOA721440 GXW721440 HHS721440 HRO721440 IBK721440 ILG721440 IVC721440 JEY721440 JOU721440 JYQ721440 KIM721440 KSI721440 LCE721440 LMA721440 LVW721440 MFS721440 MPO721440 MZK721440 NJG721440 NTC721440 OCY721440 OMU721440 OWQ721440 PGM721440 PQI721440 QAE721440 QKA721440 QTW721440 RDS721440 RNO721440 RXK721440 SHG721440 SRC721440 TAY721440 TKU721440 TUQ721440 UEM721440 UOI721440 UYE721440 VIA721440 VRW721440 WBS721440 WLO721440 WVK721440 Q786976 IY786976 SU786976 ACQ786976 AMM786976 AWI786976 BGE786976 BQA786976 BZW786976 CJS786976 CTO786976 DDK786976 DNG786976 DXC786976 EGY786976 EQU786976 FAQ786976 FKM786976 FUI786976 GEE786976 GOA786976 GXW786976 HHS786976 HRO786976 IBK786976 ILG786976 IVC786976 JEY786976 JOU786976 JYQ786976 KIM786976 KSI786976 LCE786976 LMA786976 LVW786976 MFS786976 MPO786976 MZK786976 NJG786976 NTC786976 OCY786976 OMU786976 OWQ786976 PGM786976 PQI786976 QAE786976 QKA786976 QTW786976 RDS786976 RNO786976 RXK786976 SHG786976 SRC786976 TAY786976 TKU786976 TUQ786976 UEM786976 UOI786976 UYE786976 VIA786976 VRW786976 WBS786976 WLO786976 WVK786976 Q852512 IY852512 SU852512 ACQ852512 AMM852512 AWI852512 BGE852512 BQA852512 BZW852512 CJS852512 CTO852512 DDK852512 DNG852512 DXC852512 EGY852512 EQU852512 FAQ852512 FKM852512 FUI852512 GEE852512 GOA852512 GXW852512 HHS852512 HRO852512 IBK852512 ILG852512 IVC852512 JEY852512 JOU852512 JYQ852512 KIM852512 KSI852512 LCE852512 LMA852512 LVW852512 MFS852512 MPO852512 MZK852512 NJG852512 NTC852512 OCY852512 OMU852512 OWQ852512 PGM852512 PQI852512 QAE852512 QKA852512 QTW852512 RDS852512 RNO852512 RXK852512 SHG852512 SRC852512 TAY852512 TKU852512 TUQ852512 UEM852512 UOI852512 UYE852512 VIA852512 VRW852512 WBS852512 WLO852512 WVK852512 Q918048 IY918048 SU918048 ACQ918048 AMM918048 AWI918048 BGE918048 BQA918048 BZW918048 CJS918048 CTO918048 DDK918048 DNG918048 DXC918048 EGY918048 EQU918048 FAQ918048 FKM918048 FUI918048 GEE918048 GOA918048 GXW918048 HHS918048 HRO918048 IBK918048 ILG918048 IVC918048 JEY918048 JOU918048 JYQ918048 KIM918048 KSI918048 LCE918048 LMA918048 LVW918048 MFS918048 MPO918048 MZK918048 NJG918048 NTC918048 OCY918048 OMU918048 OWQ918048 PGM918048 PQI918048 QAE918048 QKA918048 QTW918048 RDS918048 RNO918048 RXK918048 SHG918048 SRC918048 TAY918048 TKU918048 TUQ918048 UEM918048 UOI918048 UYE918048 VIA918048 VRW918048 WBS918048 WLO918048 WVK918048 Q983584 IY983584 SU983584 ACQ983584 AMM983584 AWI983584 BGE983584 BQA983584 BZW983584 CJS983584 CTO983584 DDK983584 DNG983584 DXC983584 EGY983584 EQU983584 FAQ983584 FKM983584 FUI983584 GEE983584 GOA983584 GXW983584 HHS983584 HRO983584 IBK983584 ILG983584 IVC983584 JEY983584 JOU983584 JYQ983584 KIM983584 KSI983584 LCE983584 LMA983584 LVW983584 MFS983584 MPO983584 MZK983584 NJG983584 NTC983584 OCY983584 OMU983584 OWQ983584 PGM983584 PQI983584 QAE983584 QKA983584 QTW983584 RDS983584 RNO983584 RXK983584 SHG983584 SRC983584 TAY983584 TKU983584 TUQ983584 UEM983584 UOI983584 UYE983584 VIA983584 VRW983584 WBS983584 WLO983584 WVK983584 Q66089:S66089 IY66089:JA66089 SU66089:SW66089 ACQ66089:ACS66089 AMM66089:AMO66089 AWI66089:AWK66089 BGE66089:BGG66089 BQA66089:BQC66089 BZW66089:BZY66089 CJS66089:CJU66089 CTO66089:CTQ66089 DDK66089:DDM66089 DNG66089:DNI66089 DXC66089:DXE66089 EGY66089:EHA66089 EQU66089:EQW66089 FAQ66089:FAS66089 FKM66089:FKO66089 FUI66089:FUK66089 GEE66089:GEG66089 GOA66089:GOC66089 GXW66089:GXY66089 HHS66089:HHU66089 HRO66089:HRQ66089 IBK66089:IBM66089 ILG66089:ILI66089 IVC66089:IVE66089 JEY66089:JFA66089 JOU66089:JOW66089 JYQ66089:JYS66089 KIM66089:KIO66089 KSI66089:KSK66089 LCE66089:LCG66089 LMA66089:LMC66089 LVW66089:LVY66089 MFS66089:MFU66089 MPO66089:MPQ66089 MZK66089:MZM66089 NJG66089:NJI66089 NTC66089:NTE66089 OCY66089:ODA66089 OMU66089:OMW66089 OWQ66089:OWS66089 PGM66089:PGO66089 PQI66089:PQK66089 QAE66089:QAG66089 QKA66089:QKC66089 QTW66089:QTY66089 RDS66089:RDU66089 RNO66089:RNQ66089 RXK66089:RXM66089 SHG66089:SHI66089 SRC66089:SRE66089 TAY66089:TBA66089 TKU66089:TKW66089 TUQ66089:TUS66089 UEM66089:UEO66089 UOI66089:UOK66089 UYE66089:UYG66089 VIA66089:VIC66089 VRW66089:VRY66089 WBS66089:WBU66089 WLO66089:WLQ66089 WVK66089:WVM66089 Q131625:S131625 IY131625:JA131625 SU131625:SW131625 ACQ131625:ACS131625 AMM131625:AMO131625 AWI131625:AWK131625 BGE131625:BGG131625 BQA131625:BQC131625 BZW131625:BZY131625 CJS131625:CJU131625 CTO131625:CTQ131625 DDK131625:DDM131625 DNG131625:DNI131625 DXC131625:DXE131625 EGY131625:EHA131625 EQU131625:EQW131625 FAQ131625:FAS131625 FKM131625:FKO131625 FUI131625:FUK131625 GEE131625:GEG131625 GOA131625:GOC131625 GXW131625:GXY131625 HHS131625:HHU131625 HRO131625:HRQ131625 IBK131625:IBM131625 ILG131625:ILI131625 IVC131625:IVE131625 JEY131625:JFA131625 JOU131625:JOW131625 JYQ131625:JYS131625 KIM131625:KIO131625 KSI131625:KSK131625 LCE131625:LCG131625 LMA131625:LMC131625 LVW131625:LVY131625 MFS131625:MFU131625 MPO131625:MPQ131625 MZK131625:MZM131625 NJG131625:NJI131625 NTC131625:NTE131625 OCY131625:ODA131625 OMU131625:OMW131625 OWQ131625:OWS131625 PGM131625:PGO131625 PQI131625:PQK131625 QAE131625:QAG131625 QKA131625:QKC131625 QTW131625:QTY131625 RDS131625:RDU131625 RNO131625:RNQ131625 RXK131625:RXM131625 SHG131625:SHI131625 SRC131625:SRE131625 TAY131625:TBA131625 TKU131625:TKW131625 TUQ131625:TUS131625 UEM131625:UEO131625 UOI131625:UOK131625 UYE131625:UYG131625 VIA131625:VIC131625 VRW131625:VRY131625 WBS131625:WBU131625 WLO131625:WLQ131625 WVK131625:WVM131625 Q197161:S197161 IY197161:JA197161 SU197161:SW197161 ACQ197161:ACS197161 AMM197161:AMO197161 AWI197161:AWK197161 BGE197161:BGG197161 BQA197161:BQC197161 BZW197161:BZY197161 CJS197161:CJU197161 CTO197161:CTQ197161 DDK197161:DDM197161 DNG197161:DNI197161 DXC197161:DXE197161 EGY197161:EHA197161 EQU197161:EQW197161 FAQ197161:FAS197161 FKM197161:FKO197161 FUI197161:FUK197161 GEE197161:GEG197161 GOA197161:GOC197161 GXW197161:GXY197161 HHS197161:HHU197161 HRO197161:HRQ197161 IBK197161:IBM197161 ILG197161:ILI197161 IVC197161:IVE197161 JEY197161:JFA197161 JOU197161:JOW197161 JYQ197161:JYS197161 KIM197161:KIO197161 KSI197161:KSK197161 LCE197161:LCG197161 LMA197161:LMC197161 LVW197161:LVY197161 MFS197161:MFU197161 MPO197161:MPQ197161 MZK197161:MZM197161 NJG197161:NJI197161 NTC197161:NTE197161 OCY197161:ODA197161 OMU197161:OMW197161 OWQ197161:OWS197161 PGM197161:PGO197161 PQI197161:PQK197161 QAE197161:QAG197161 QKA197161:QKC197161 QTW197161:QTY197161 RDS197161:RDU197161 RNO197161:RNQ197161 RXK197161:RXM197161 SHG197161:SHI197161 SRC197161:SRE197161 TAY197161:TBA197161 TKU197161:TKW197161 TUQ197161:TUS197161 UEM197161:UEO197161 UOI197161:UOK197161 UYE197161:UYG197161 VIA197161:VIC197161 VRW197161:VRY197161 WBS197161:WBU197161 WLO197161:WLQ197161 WVK197161:WVM197161 Q262697:S262697 IY262697:JA262697 SU262697:SW262697 ACQ262697:ACS262697 AMM262697:AMO262697 AWI262697:AWK262697 BGE262697:BGG262697 BQA262697:BQC262697 BZW262697:BZY262697 CJS262697:CJU262697 CTO262697:CTQ262697 DDK262697:DDM262697 DNG262697:DNI262697 DXC262697:DXE262697 EGY262697:EHA262697 EQU262697:EQW262697 FAQ262697:FAS262697 FKM262697:FKO262697 FUI262697:FUK262697 GEE262697:GEG262697 GOA262697:GOC262697 GXW262697:GXY262697 HHS262697:HHU262697 HRO262697:HRQ262697 IBK262697:IBM262697 ILG262697:ILI262697 IVC262697:IVE262697 JEY262697:JFA262697 JOU262697:JOW262697 JYQ262697:JYS262697 KIM262697:KIO262697 KSI262697:KSK262697 LCE262697:LCG262697 LMA262697:LMC262697 LVW262697:LVY262697 MFS262697:MFU262697 MPO262697:MPQ262697 MZK262697:MZM262697 NJG262697:NJI262697 NTC262697:NTE262697 OCY262697:ODA262697 OMU262697:OMW262697 OWQ262697:OWS262697 PGM262697:PGO262697 PQI262697:PQK262697 QAE262697:QAG262697 QKA262697:QKC262697 QTW262697:QTY262697 RDS262697:RDU262697 RNO262697:RNQ262697 RXK262697:RXM262697 SHG262697:SHI262697 SRC262697:SRE262697 TAY262697:TBA262697 TKU262697:TKW262697 TUQ262697:TUS262697 UEM262697:UEO262697 UOI262697:UOK262697 UYE262697:UYG262697 VIA262697:VIC262697 VRW262697:VRY262697 WBS262697:WBU262697 WLO262697:WLQ262697 WVK262697:WVM262697 Q328233:S328233 IY328233:JA328233 SU328233:SW328233 ACQ328233:ACS328233 AMM328233:AMO328233 AWI328233:AWK328233 BGE328233:BGG328233 BQA328233:BQC328233 BZW328233:BZY328233 CJS328233:CJU328233 CTO328233:CTQ328233 DDK328233:DDM328233 DNG328233:DNI328233 DXC328233:DXE328233 EGY328233:EHA328233 EQU328233:EQW328233 FAQ328233:FAS328233 FKM328233:FKO328233 FUI328233:FUK328233 GEE328233:GEG328233 GOA328233:GOC328233 GXW328233:GXY328233 HHS328233:HHU328233 HRO328233:HRQ328233 IBK328233:IBM328233 ILG328233:ILI328233 IVC328233:IVE328233 JEY328233:JFA328233 JOU328233:JOW328233 JYQ328233:JYS328233 KIM328233:KIO328233 KSI328233:KSK328233 LCE328233:LCG328233 LMA328233:LMC328233 LVW328233:LVY328233 MFS328233:MFU328233 MPO328233:MPQ328233 MZK328233:MZM328233 NJG328233:NJI328233 NTC328233:NTE328233 OCY328233:ODA328233 OMU328233:OMW328233 OWQ328233:OWS328233 PGM328233:PGO328233 PQI328233:PQK328233 QAE328233:QAG328233 QKA328233:QKC328233 QTW328233:QTY328233 RDS328233:RDU328233 RNO328233:RNQ328233 RXK328233:RXM328233 SHG328233:SHI328233 SRC328233:SRE328233 TAY328233:TBA328233 TKU328233:TKW328233 TUQ328233:TUS328233 UEM328233:UEO328233 UOI328233:UOK328233 UYE328233:UYG328233 VIA328233:VIC328233 VRW328233:VRY328233 WBS328233:WBU328233 WLO328233:WLQ328233 WVK328233:WVM328233 Q393769:S393769 IY393769:JA393769 SU393769:SW393769 ACQ393769:ACS393769 AMM393769:AMO393769 AWI393769:AWK393769 BGE393769:BGG393769 BQA393769:BQC393769 BZW393769:BZY393769 CJS393769:CJU393769 CTO393769:CTQ393769 DDK393769:DDM393769 DNG393769:DNI393769 DXC393769:DXE393769 EGY393769:EHA393769 EQU393769:EQW393769 FAQ393769:FAS393769 FKM393769:FKO393769 FUI393769:FUK393769 GEE393769:GEG393769 GOA393769:GOC393769 GXW393769:GXY393769 HHS393769:HHU393769 HRO393769:HRQ393769 IBK393769:IBM393769 ILG393769:ILI393769 IVC393769:IVE393769 JEY393769:JFA393769 JOU393769:JOW393769 JYQ393769:JYS393769 KIM393769:KIO393769 KSI393769:KSK393769 LCE393769:LCG393769 LMA393769:LMC393769 LVW393769:LVY393769 MFS393769:MFU393769 MPO393769:MPQ393769 MZK393769:MZM393769 NJG393769:NJI393769 NTC393769:NTE393769 OCY393769:ODA393769 OMU393769:OMW393769 OWQ393769:OWS393769 PGM393769:PGO393769 PQI393769:PQK393769 QAE393769:QAG393769 QKA393769:QKC393769 QTW393769:QTY393769 RDS393769:RDU393769 RNO393769:RNQ393769 RXK393769:RXM393769 SHG393769:SHI393769 SRC393769:SRE393769 TAY393769:TBA393769 TKU393769:TKW393769 TUQ393769:TUS393769 UEM393769:UEO393769 UOI393769:UOK393769 UYE393769:UYG393769 VIA393769:VIC393769 VRW393769:VRY393769 WBS393769:WBU393769 WLO393769:WLQ393769 WVK393769:WVM393769 Q459305:S459305 IY459305:JA459305 SU459305:SW459305 ACQ459305:ACS459305 AMM459305:AMO459305 AWI459305:AWK459305 BGE459305:BGG459305 BQA459305:BQC459305 BZW459305:BZY459305 CJS459305:CJU459305 CTO459305:CTQ459305 DDK459305:DDM459305 DNG459305:DNI459305 DXC459305:DXE459305 EGY459305:EHA459305 EQU459305:EQW459305 FAQ459305:FAS459305 FKM459305:FKO459305 FUI459305:FUK459305 GEE459305:GEG459305 GOA459305:GOC459305 GXW459305:GXY459305 HHS459305:HHU459305 HRO459305:HRQ459305 IBK459305:IBM459305 ILG459305:ILI459305 IVC459305:IVE459305 JEY459305:JFA459305 JOU459305:JOW459305 JYQ459305:JYS459305 KIM459305:KIO459305 KSI459305:KSK459305 LCE459305:LCG459305 LMA459305:LMC459305 LVW459305:LVY459305 MFS459305:MFU459305 MPO459305:MPQ459305 MZK459305:MZM459305 NJG459305:NJI459305 NTC459305:NTE459305 OCY459305:ODA459305 OMU459305:OMW459305 OWQ459305:OWS459305 PGM459305:PGO459305 PQI459305:PQK459305 QAE459305:QAG459305 QKA459305:QKC459305 QTW459305:QTY459305 RDS459305:RDU459305 RNO459305:RNQ459305 RXK459305:RXM459305 SHG459305:SHI459305 SRC459305:SRE459305 TAY459305:TBA459305 TKU459305:TKW459305 TUQ459305:TUS459305 UEM459305:UEO459305 UOI459305:UOK459305 UYE459305:UYG459305 VIA459305:VIC459305 VRW459305:VRY459305 WBS459305:WBU459305 WLO459305:WLQ459305 WVK459305:WVM459305 Q524841:S524841 IY524841:JA524841 SU524841:SW524841 ACQ524841:ACS524841 AMM524841:AMO524841 AWI524841:AWK524841 BGE524841:BGG524841 BQA524841:BQC524841 BZW524841:BZY524841 CJS524841:CJU524841 CTO524841:CTQ524841 DDK524841:DDM524841 DNG524841:DNI524841 DXC524841:DXE524841 EGY524841:EHA524841 EQU524841:EQW524841 FAQ524841:FAS524841 FKM524841:FKO524841 FUI524841:FUK524841 GEE524841:GEG524841 GOA524841:GOC524841 GXW524841:GXY524841 HHS524841:HHU524841 HRO524841:HRQ524841 IBK524841:IBM524841 ILG524841:ILI524841 IVC524841:IVE524841 JEY524841:JFA524841 JOU524841:JOW524841 JYQ524841:JYS524841 KIM524841:KIO524841 KSI524841:KSK524841 LCE524841:LCG524841 LMA524841:LMC524841 LVW524841:LVY524841 MFS524841:MFU524841 MPO524841:MPQ524841 MZK524841:MZM524841 NJG524841:NJI524841 NTC524841:NTE524841 OCY524841:ODA524841 OMU524841:OMW524841 OWQ524841:OWS524841 PGM524841:PGO524841 PQI524841:PQK524841 QAE524841:QAG524841 QKA524841:QKC524841 QTW524841:QTY524841 RDS524841:RDU524841 RNO524841:RNQ524841 RXK524841:RXM524841 SHG524841:SHI524841 SRC524841:SRE524841 TAY524841:TBA524841 TKU524841:TKW524841 TUQ524841:TUS524841 UEM524841:UEO524841 UOI524841:UOK524841 UYE524841:UYG524841 VIA524841:VIC524841 VRW524841:VRY524841 WBS524841:WBU524841 WLO524841:WLQ524841 WVK524841:WVM524841 Q590377:S590377 IY590377:JA590377 SU590377:SW590377 ACQ590377:ACS590377 AMM590377:AMO590377 AWI590377:AWK590377 BGE590377:BGG590377 BQA590377:BQC590377 BZW590377:BZY590377 CJS590377:CJU590377 CTO590377:CTQ590377 DDK590377:DDM590377 DNG590377:DNI590377 DXC590377:DXE590377 EGY590377:EHA590377 EQU590377:EQW590377 FAQ590377:FAS590377 FKM590377:FKO590377 FUI590377:FUK590377 GEE590377:GEG590377 GOA590377:GOC590377 GXW590377:GXY590377 HHS590377:HHU590377 HRO590377:HRQ590377 IBK590377:IBM590377 ILG590377:ILI590377 IVC590377:IVE590377 JEY590377:JFA590377 JOU590377:JOW590377 JYQ590377:JYS590377 KIM590377:KIO590377 KSI590377:KSK590377 LCE590377:LCG590377 LMA590377:LMC590377 LVW590377:LVY590377 MFS590377:MFU590377 MPO590377:MPQ590377 MZK590377:MZM590377 NJG590377:NJI590377 NTC590377:NTE590377 OCY590377:ODA590377 OMU590377:OMW590377 OWQ590377:OWS590377 PGM590377:PGO590377 PQI590377:PQK590377 QAE590377:QAG590377 QKA590377:QKC590377 QTW590377:QTY590377 RDS590377:RDU590377 RNO590377:RNQ590377 RXK590377:RXM590377 SHG590377:SHI590377 SRC590377:SRE590377 TAY590377:TBA590377 TKU590377:TKW590377 TUQ590377:TUS590377 UEM590377:UEO590377 UOI590377:UOK590377 UYE590377:UYG590377 VIA590377:VIC590377 VRW590377:VRY590377 WBS590377:WBU590377 WLO590377:WLQ590377 WVK590377:WVM590377 Q655913:S655913 IY655913:JA655913 SU655913:SW655913 ACQ655913:ACS655913 AMM655913:AMO655913 AWI655913:AWK655913 BGE655913:BGG655913 BQA655913:BQC655913 BZW655913:BZY655913 CJS655913:CJU655913 CTO655913:CTQ655913 DDK655913:DDM655913 DNG655913:DNI655913 DXC655913:DXE655913 EGY655913:EHA655913 EQU655913:EQW655913 FAQ655913:FAS655913 FKM655913:FKO655913 FUI655913:FUK655913 GEE655913:GEG655913 GOA655913:GOC655913 GXW655913:GXY655913 HHS655913:HHU655913 HRO655913:HRQ655913 IBK655913:IBM655913 ILG655913:ILI655913 IVC655913:IVE655913 JEY655913:JFA655913 JOU655913:JOW655913 JYQ655913:JYS655913 KIM655913:KIO655913 KSI655913:KSK655913 LCE655913:LCG655913 LMA655913:LMC655913 LVW655913:LVY655913 MFS655913:MFU655913 MPO655913:MPQ655913 MZK655913:MZM655913 NJG655913:NJI655913 NTC655913:NTE655913 OCY655913:ODA655913 OMU655913:OMW655913 OWQ655913:OWS655913 PGM655913:PGO655913 PQI655913:PQK655913 QAE655913:QAG655913 QKA655913:QKC655913 QTW655913:QTY655913 RDS655913:RDU655913 RNO655913:RNQ655913 RXK655913:RXM655913 SHG655913:SHI655913 SRC655913:SRE655913 TAY655913:TBA655913 TKU655913:TKW655913 TUQ655913:TUS655913 UEM655913:UEO655913 UOI655913:UOK655913 UYE655913:UYG655913 VIA655913:VIC655913 VRW655913:VRY655913 WBS655913:WBU655913 WLO655913:WLQ655913 WVK655913:WVM655913 Q721449:S721449 IY721449:JA721449 SU721449:SW721449 ACQ721449:ACS721449 AMM721449:AMO721449 AWI721449:AWK721449 BGE721449:BGG721449 BQA721449:BQC721449 BZW721449:BZY721449 CJS721449:CJU721449 CTO721449:CTQ721449 DDK721449:DDM721449 DNG721449:DNI721449 DXC721449:DXE721449 EGY721449:EHA721449 EQU721449:EQW721449 FAQ721449:FAS721449 FKM721449:FKO721449 FUI721449:FUK721449 GEE721449:GEG721449 GOA721449:GOC721449 GXW721449:GXY721449 HHS721449:HHU721449 HRO721449:HRQ721449 IBK721449:IBM721449 ILG721449:ILI721449 IVC721449:IVE721449 JEY721449:JFA721449 JOU721449:JOW721449 JYQ721449:JYS721449 KIM721449:KIO721449 KSI721449:KSK721449 LCE721449:LCG721449 LMA721449:LMC721449 LVW721449:LVY721449 MFS721449:MFU721449 MPO721449:MPQ721449 MZK721449:MZM721449 NJG721449:NJI721449 NTC721449:NTE721449 OCY721449:ODA721449 OMU721449:OMW721449 OWQ721449:OWS721449 PGM721449:PGO721449 PQI721449:PQK721449 QAE721449:QAG721449 QKA721449:QKC721449 QTW721449:QTY721449 RDS721449:RDU721449 RNO721449:RNQ721449 RXK721449:RXM721449 SHG721449:SHI721449 SRC721449:SRE721449 TAY721449:TBA721449 TKU721449:TKW721449 TUQ721449:TUS721449 UEM721449:UEO721449 UOI721449:UOK721449 UYE721449:UYG721449 VIA721449:VIC721449 VRW721449:VRY721449 WBS721449:WBU721449 WLO721449:WLQ721449 WVK721449:WVM721449 Q786985:S786985 IY786985:JA786985 SU786985:SW786985 ACQ786985:ACS786985 AMM786985:AMO786985 AWI786985:AWK786985 BGE786985:BGG786985 BQA786985:BQC786985 BZW786985:BZY786985 CJS786985:CJU786985 CTO786985:CTQ786985 DDK786985:DDM786985 DNG786985:DNI786985 DXC786985:DXE786985 EGY786985:EHA786985 EQU786985:EQW786985 FAQ786985:FAS786985 FKM786985:FKO786985 FUI786985:FUK786985 GEE786985:GEG786985 GOA786985:GOC786985 GXW786985:GXY786985 HHS786985:HHU786985 HRO786985:HRQ786985 IBK786985:IBM786985 ILG786985:ILI786985 IVC786985:IVE786985 JEY786985:JFA786985 JOU786985:JOW786985 JYQ786985:JYS786985 KIM786985:KIO786985 KSI786985:KSK786985 LCE786985:LCG786985 LMA786985:LMC786985 LVW786985:LVY786985 MFS786985:MFU786985 MPO786985:MPQ786985 MZK786985:MZM786985 NJG786985:NJI786985 NTC786985:NTE786985 OCY786985:ODA786985 OMU786985:OMW786985 OWQ786985:OWS786985 PGM786985:PGO786985 PQI786985:PQK786985 QAE786985:QAG786985 QKA786985:QKC786985 QTW786985:QTY786985 RDS786985:RDU786985 RNO786985:RNQ786985 RXK786985:RXM786985 SHG786985:SHI786985 SRC786985:SRE786985 TAY786985:TBA786985 TKU786985:TKW786985 TUQ786985:TUS786985 UEM786985:UEO786985 UOI786985:UOK786985 UYE786985:UYG786985 VIA786985:VIC786985 VRW786985:VRY786985 WBS786985:WBU786985 WLO786985:WLQ786985 WVK786985:WVM786985 Q852521:S852521 IY852521:JA852521 SU852521:SW852521 ACQ852521:ACS852521 AMM852521:AMO852521 AWI852521:AWK852521 BGE852521:BGG852521 BQA852521:BQC852521 BZW852521:BZY852521 CJS852521:CJU852521 CTO852521:CTQ852521 DDK852521:DDM852521 DNG852521:DNI852521 DXC852521:DXE852521 EGY852521:EHA852521 EQU852521:EQW852521 FAQ852521:FAS852521 FKM852521:FKO852521 FUI852521:FUK852521 GEE852521:GEG852521 GOA852521:GOC852521 GXW852521:GXY852521 HHS852521:HHU852521 HRO852521:HRQ852521 IBK852521:IBM852521 ILG852521:ILI852521 IVC852521:IVE852521 JEY852521:JFA852521 JOU852521:JOW852521 JYQ852521:JYS852521 KIM852521:KIO852521 KSI852521:KSK852521 LCE852521:LCG852521 LMA852521:LMC852521 LVW852521:LVY852521 MFS852521:MFU852521 MPO852521:MPQ852521 MZK852521:MZM852521 NJG852521:NJI852521 NTC852521:NTE852521 OCY852521:ODA852521 OMU852521:OMW852521 OWQ852521:OWS852521 PGM852521:PGO852521 PQI852521:PQK852521 QAE852521:QAG852521 QKA852521:QKC852521 QTW852521:QTY852521 RDS852521:RDU852521 RNO852521:RNQ852521 RXK852521:RXM852521 SHG852521:SHI852521 SRC852521:SRE852521 TAY852521:TBA852521 TKU852521:TKW852521 TUQ852521:TUS852521 UEM852521:UEO852521 UOI852521:UOK852521 UYE852521:UYG852521 VIA852521:VIC852521 VRW852521:VRY852521 WBS852521:WBU852521 WLO852521:WLQ852521 WVK852521:WVM852521 Q918057:S918057 IY918057:JA918057 SU918057:SW918057 ACQ918057:ACS918057 AMM918057:AMO918057 AWI918057:AWK918057 BGE918057:BGG918057 BQA918057:BQC918057 BZW918057:BZY918057 CJS918057:CJU918057 CTO918057:CTQ918057 DDK918057:DDM918057 DNG918057:DNI918057 DXC918057:DXE918057 EGY918057:EHA918057 EQU918057:EQW918057 FAQ918057:FAS918057 FKM918057:FKO918057 FUI918057:FUK918057 GEE918057:GEG918057 GOA918057:GOC918057 GXW918057:GXY918057 HHS918057:HHU918057 HRO918057:HRQ918057 IBK918057:IBM918057 ILG918057:ILI918057 IVC918057:IVE918057 JEY918057:JFA918057 JOU918057:JOW918057 JYQ918057:JYS918057 KIM918057:KIO918057 KSI918057:KSK918057 LCE918057:LCG918057 LMA918057:LMC918057 LVW918057:LVY918057 MFS918057:MFU918057 MPO918057:MPQ918057 MZK918057:MZM918057 NJG918057:NJI918057 NTC918057:NTE918057 OCY918057:ODA918057 OMU918057:OMW918057 OWQ918057:OWS918057 PGM918057:PGO918057 PQI918057:PQK918057 QAE918057:QAG918057 QKA918057:QKC918057 QTW918057:QTY918057 RDS918057:RDU918057 RNO918057:RNQ918057 RXK918057:RXM918057 SHG918057:SHI918057 SRC918057:SRE918057 TAY918057:TBA918057 TKU918057:TKW918057 TUQ918057:TUS918057 UEM918057:UEO918057 UOI918057:UOK918057 UYE918057:UYG918057 VIA918057:VIC918057 VRW918057:VRY918057 WBS918057:WBU918057 WLO918057:WLQ918057 WVK918057:WVM918057 Q983593:S983593 IY983593:JA983593 SU983593:SW983593 ACQ983593:ACS983593 AMM983593:AMO983593 AWI983593:AWK983593 BGE983593:BGG983593 BQA983593:BQC983593 BZW983593:BZY983593 CJS983593:CJU983593 CTO983593:CTQ983593 DDK983593:DDM983593 DNG983593:DNI983593 DXC983593:DXE983593 EGY983593:EHA983593 EQU983593:EQW983593 FAQ983593:FAS983593 FKM983593:FKO983593 FUI983593:FUK983593 GEE983593:GEG983593 GOA983593:GOC983593 GXW983593:GXY983593 HHS983593:HHU983593 HRO983593:HRQ983593 IBK983593:IBM983593 ILG983593:ILI983593 IVC983593:IVE983593 JEY983593:JFA983593 JOU983593:JOW983593 JYQ983593:JYS983593 KIM983593:KIO983593 KSI983593:KSK983593 LCE983593:LCG983593 LMA983593:LMC983593 LVW983593:LVY983593 MFS983593:MFU983593 MPO983593:MPQ983593 MZK983593:MZM983593 NJG983593:NJI983593 NTC983593:NTE983593 OCY983593:ODA983593 OMU983593:OMW983593 OWQ983593:OWS983593 PGM983593:PGO983593 PQI983593:PQK983593 QAE983593:QAG983593 QKA983593:QKC983593 QTW983593:QTY983593 RDS983593:RDU983593 RNO983593:RNQ983593 RXK983593:RXM983593 SHG983593:SHI983593 SRC983593:SRE983593 TAY983593:TBA983593 TKU983593:TKW983593 TUQ983593:TUS983593 UEM983593:UEO983593 UOI983593:UOK983593 UYE983593:UYG983593 VIA983593:VIC983593 VRW983593:VRY983593 WBS983593:WBU983593 WLO983593:WLQ983593 WVK983593:WVM983593 Q66086 IY66086 SU66086 ACQ66086 AMM66086 AWI66086 BGE66086 BQA66086 BZW66086 CJS66086 CTO66086 DDK66086 DNG66086 DXC66086 EGY66086 EQU66086 FAQ66086 FKM66086 FUI66086 GEE66086 GOA66086 GXW66086 HHS66086 HRO66086 IBK66086 ILG66086 IVC66086 JEY66086 JOU66086 JYQ66086 KIM66086 KSI66086 LCE66086 LMA66086 LVW66086 MFS66086 MPO66086 MZK66086 NJG66086 NTC66086 OCY66086 OMU66086 OWQ66086 PGM66086 PQI66086 QAE66086 QKA66086 QTW66086 RDS66086 RNO66086 RXK66086 SHG66086 SRC66086 TAY66086 TKU66086 TUQ66086 UEM66086 UOI66086 UYE66086 VIA66086 VRW66086 WBS66086 WLO66086 WVK66086 Q131622 IY131622 SU131622 ACQ131622 AMM131622 AWI131622 BGE131622 BQA131622 BZW131622 CJS131622 CTO131622 DDK131622 DNG131622 DXC131622 EGY131622 EQU131622 FAQ131622 FKM131622 FUI131622 GEE131622 GOA131622 GXW131622 HHS131622 HRO131622 IBK131622 ILG131622 IVC131622 JEY131622 JOU131622 JYQ131622 KIM131622 KSI131622 LCE131622 LMA131622 LVW131622 MFS131622 MPO131622 MZK131622 NJG131622 NTC131622 OCY131622 OMU131622 OWQ131622 PGM131622 PQI131622 QAE131622 QKA131622 QTW131622 RDS131622 RNO131622 RXK131622 SHG131622 SRC131622 TAY131622 TKU131622 TUQ131622 UEM131622 UOI131622 UYE131622 VIA131622 VRW131622 WBS131622 WLO131622 WVK131622 Q197158 IY197158 SU197158 ACQ197158 AMM197158 AWI197158 BGE197158 BQA197158 BZW197158 CJS197158 CTO197158 DDK197158 DNG197158 DXC197158 EGY197158 EQU197158 FAQ197158 FKM197158 FUI197158 GEE197158 GOA197158 GXW197158 HHS197158 HRO197158 IBK197158 ILG197158 IVC197158 JEY197158 JOU197158 JYQ197158 KIM197158 KSI197158 LCE197158 LMA197158 LVW197158 MFS197158 MPO197158 MZK197158 NJG197158 NTC197158 OCY197158 OMU197158 OWQ197158 PGM197158 PQI197158 QAE197158 QKA197158 QTW197158 RDS197158 RNO197158 RXK197158 SHG197158 SRC197158 TAY197158 TKU197158 TUQ197158 UEM197158 UOI197158 UYE197158 VIA197158 VRW197158 WBS197158 WLO197158 WVK197158 Q262694 IY262694 SU262694 ACQ262694 AMM262694 AWI262694 BGE262694 BQA262694 BZW262694 CJS262694 CTO262694 DDK262694 DNG262694 DXC262694 EGY262694 EQU262694 FAQ262694 FKM262694 FUI262694 GEE262694 GOA262694 GXW262694 HHS262694 HRO262694 IBK262694 ILG262694 IVC262694 JEY262694 JOU262694 JYQ262694 KIM262694 KSI262694 LCE262694 LMA262694 LVW262694 MFS262694 MPO262694 MZK262694 NJG262694 NTC262694 OCY262694 OMU262694 OWQ262694 PGM262694 PQI262694 QAE262694 QKA262694 QTW262694 RDS262694 RNO262694 RXK262694 SHG262694 SRC262694 TAY262694 TKU262694 TUQ262694 UEM262694 UOI262694 UYE262694 VIA262694 VRW262694 WBS262694 WLO262694 WVK262694 Q328230 IY328230 SU328230 ACQ328230 AMM328230 AWI328230 BGE328230 BQA328230 BZW328230 CJS328230 CTO328230 DDK328230 DNG328230 DXC328230 EGY328230 EQU328230 FAQ328230 FKM328230 FUI328230 GEE328230 GOA328230 GXW328230 HHS328230 HRO328230 IBK328230 ILG328230 IVC328230 JEY328230 JOU328230 JYQ328230 KIM328230 KSI328230 LCE328230 LMA328230 LVW328230 MFS328230 MPO328230 MZK328230 NJG328230 NTC328230 OCY328230 OMU328230 OWQ328230 PGM328230 PQI328230 QAE328230 QKA328230 QTW328230 RDS328230 RNO328230 RXK328230 SHG328230 SRC328230 TAY328230 TKU328230 TUQ328230 UEM328230 UOI328230 UYE328230 VIA328230 VRW328230 WBS328230 WLO328230 WVK328230 Q393766 IY393766 SU393766 ACQ393766 AMM393766 AWI393766 BGE393766 BQA393766 BZW393766 CJS393766 CTO393766 DDK393766 DNG393766 DXC393766 EGY393766 EQU393766 FAQ393766 FKM393766 FUI393766 GEE393766 GOA393766 GXW393766 HHS393766 HRO393766 IBK393766 ILG393766 IVC393766 JEY393766 JOU393766 JYQ393766 KIM393766 KSI393766 LCE393766 LMA393766 LVW393766 MFS393766 MPO393766 MZK393766 NJG393766 NTC393766 OCY393766 OMU393766 OWQ393766 PGM393766 PQI393766 QAE393766 QKA393766 QTW393766 RDS393766 RNO393766 RXK393766 SHG393766 SRC393766 TAY393766 TKU393766 TUQ393766 UEM393766 UOI393766 UYE393766 VIA393766 VRW393766 WBS393766 WLO393766 WVK393766 Q459302 IY459302 SU459302 ACQ459302 AMM459302 AWI459302 BGE459302 BQA459302 BZW459302 CJS459302 CTO459302 DDK459302 DNG459302 DXC459302 EGY459302 EQU459302 FAQ459302 FKM459302 FUI459302 GEE459302 GOA459302 GXW459302 HHS459302 HRO459302 IBK459302 ILG459302 IVC459302 JEY459302 JOU459302 JYQ459302 KIM459302 KSI459302 LCE459302 LMA459302 LVW459302 MFS459302 MPO459302 MZK459302 NJG459302 NTC459302 OCY459302 OMU459302 OWQ459302 PGM459302 PQI459302 QAE459302 QKA459302 QTW459302 RDS459302 RNO459302 RXK459302 SHG459302 SRC459302 TAY459302 TKU459302 TUQ459302 UEM459302 UOI459302 UYE459302 VIA459302 VRW459302 WBS459302 WLO459302 WVK459302 Q524838 IY524838 SU524838 ACQ524838 AMM524838 AWI524838 BGE524838 BQA524838 BZW524838 CJS524838 CTO524838 DDK524838 DNG524838 DXC524838 EGY524838 EQU524838 FAQ524838 FKM524838 FUI524838 GEE524838 GOA524838 GXW524838 HHS524838 HRO524838 IBK524838 ILG524838 IVC524838 JEY524838 JOU524838 JYQ524838 KIM524838 KSI524838 LCE524838 LMA524838 LVW524838 MFS524838 MPO524838 MZK524838 NJG524838 NTC524838 OCY524838 OMU524838 OWQ524838 PGM524838 PQI524838 QAE524838 QKA524838 QTW524838 RDS524838 RNO524838 RXK524838 SHG524838 SRC524838 TAY524838 TKU524838 TUQ524838 UEM524838 UOI524838 UYE524838 VIA524838 VRW524838 WBS524838 WLO524838 WVK524838 Q590374 IY590374 SU590374 ACQ590374 AMM590374 AWI590374 BGE590374 BQA590374 BZW590374 CJS590374 CTO590374 DDK590374 DNG590374 DXC590374 EGY590374 EQU590374 FAQ590374 FKM590374 FUI590374 GEE590374 GOA590374 GXW590374 HHS590374 HRO590374 IBK590374 ILG590374 IVC590374 JEY590374 JOU590374 JYQ590374 KIM590374 KSI590374 LCE590374 LMA590374 LVW590374 MFS590374 MPO590374 MZK590374 NJG590374 NTC590374 OCY590374 OMU590374 OWQ590374 PGM590374 PQI590374 QAE590374 QKA590374 QTW590374 RDS590374 RNO590374 RXK590374 SHG590374 SRC590374 TAY590374 TKU590374 TUQ590374 UEM590374 UOI590374 UYE590374 VIA590374 VRW590374 WBS590374 WLO590374 WVK590374 Q655910 IY655910 SU655910 ACQ655910 AMM655910 AWI655910 BGE655910 BQA655910 BZW655910 CJS655910 CTO655910 DDK655910 DNG655910 DXC655910 EGY655910 EQU655910 FAQ655910 FKM655910 FUI655910 GEE655910 GOA655910 GXW655910 HHS655910 HRO655910 IBK655910 ILG655910 IVC655910 JEY655910 JOU655910 JYQ655910 KIM655910 KSI655910 LCE655910 LMA655910 LVW655910 MFS655910 MPO655910 MZK655910 NJG655910 NTC655910 OCY655910 OMU655910 OWQ655910 PGM655910 PQI655910 QAE655910 QKA655910 QTW655910 RDS655910 RNO655910 RXK655910 SHG655910 SRC655910 TAY655910 TKU655910 TUQ655910 UEM655910 UOI655910 UYE655910 VIA655910 VRW655910 WBS655910 WLO655910 WVK655910 Q721446 IY721446 SU721446 ACQ721446 AMM721446 AWI721446 BGE721446 BQA721446 BZW721446 CJS721446 CTO721446 DDK721446 DNG721446 DXC721446 EGY721446 EQU721446 FAQ721446 FKM721446 FUI721446 GEE721446 GOA721446 GXW721446 HHS721446 HRO721446 IBK721446 ILG721446 IVC721446 JEY721446 JOU721446 JYQ721446 KIM721446 KSI721446 LCE721446 LMA721446 LVW721446 MFS721446 MPO721446 MZK721446 NJG721446 NTC721446 OCY721446 OMU721446 OWQ721446 PGM721446 PQI721446 QAE721446 QKA721446 QTW721446 RDS721446 RNO721446 RXK721446 SHG721446 SRC721446 TAY721446 TKU721446 TUQ721446 UEM721446 UOI721446 UYE721446 VIA721446 VRW721446 WBS721446 WLO721446 WVK721446 Q786982 IY786982 SU786982 ACQ786982 AMM786982 AWI786982 BGE786982 BQA786982 BZW786982 CJS786982 CTO786982 DDK786982 DNG786982 DXC786982 EGY786982 EQU786982 FAQ786982 FKM786982 FUI786982 GEE786982 GOA786982 GXW786982 HHS786982 HRO786982 IBK786982 ILG786982 IVC786982 JEY786982 JOU786982 JYQ786982 KIM786982 KSI786982 LCE786982 LMA786982 LVW786982 MFS786982 MPO786982 MZK786982 NJG786982 NTC786982 OCY786982 OMU786982 OWQ786982 PGM786982 PQI786982 QAE786982 QKA786982 QTW786982 RDS786982 RNO786982 RXK786982 SHG786982 SRC786982 TAY786982 TKU786982 TUQ786982 UEM786982 UOI786982 UYE786982 VIA786982 VRW786982 WBS786982 WLO786982 WVK786982 Q852518 IY852518 SU852518 ACQ852518 AMM852518 AWI852518 BGE852518 BQA852518 BZW852518 CJS852518 CTO852518 DDK852518 DNG852518 DXC852518 EGY852518 EQU852518 FAQ852518 FKM852518 FUI852518 GEE852518 GOA852518 GXW852518 HHS852518 HRO852518 IBK852518 ILG852518 IVC852518 JEY852518 JOU852518 JYQ852518 KIM852518 KSI852518 LCE852518 LMA852518 LVW852518 MFS852518 MPO852518 MZK852518 NJG852518 NTC852518 OCY852518 OMU852518 OWQ852518 PGM852518 PQI852518 QAE852518 QKA852518 QTW852518 RDS852518 RNO852518 RXK852518 SHG852518 SRC852518 TAY852518 TKU852518 TUQ852518 UEM852518 UOI852518 UYE852518 VIA852518 VRW852518 WBS852518 WLO852518 WVK852518 Q918054 IY918054 SU918054 ACQ918054 AMM918054 AWI918054 BGE918054 BQA918054 BZW918054 CJS918054 CTO918054 DDK918054 DNG918054 DXC918054 EGY918054 EQU918054 FAQ918054 FKM918054 FUI918054 GEE918054 GOA918054 GXW918054 HHS918054 HRO918054 IBK918054 ILG918054 IVC918054 JEY918054 JOU918054 JYQ918054 KIM918054 KSI918054 LCE918054 LMA918054 LVW918054 MFS918054 MPO918054 MZK918054 NJG918054 NTC918054 OCY918054 OMU918054 OWQ918054 PGM918054 PQI918054 QAE918054 QKA918054 QTW918054 RDS918054 RNO918054 RXK918054 SHG918054 SRC918054 TAY918054 TKU918054 TUQ918054 UEM918054 UOI918054 UYE918054 VIA918054 VRW918054 WBS918054 WLO918054 WVK918054 Q983590 IY983590 SU983590 ACQ983590 AMM983590 AWI983590 BGE983590 BQA983590 BZW983590 CJS983590 CTO983590 DDK983590 DNG983590 DXC983590 EGY983590 EQU983590 FAQ983590 FKM983590 FUI983590 GEE983590 GOA983590 GXW983590 HHS983590 HRO983590 IBK983590 ILG983590 IVC983590 JEY983590 JOU983590 JYQ983590 KIM983590 KSI983590 LCE983590 LMA983590 LVW983590 MFS983590 MPO983590 MZK983590 NJG983590 NTC983590 OCY983590 OMU983590 OWQ983590 PGM983590 PQI983590 QAE983590 QKA983590 QTW983590 RDS983590 RNO983590 RXK983590 SHG983590 SRC983590 TAY983590 TKU983590 TUQ983590 UEM983590 UOI983590 UYE983590 VIA983590 VRW983590 WBS983590 WLO983590 WVK983590 Q66083 IY66083 SU66083 ACQ66083 AMM66083 AWI66083 BGE66083 BQA66083 BZW66083 CJS66083 CTO66083 DDK66083 DNG66083 DXC66083 EGY66083 EQU66083 FAQ66083 FKM66083 FUI66083 GEE66083 GOA66083 GXW66083 HHS66083 HRO66083 IBK66083 ILG66083 IVC66083 JEY66083 JOU66083 JYQ66083 KIM66083 KSI66083 LCE66083 LMA66083 LVW66083 MFS66083 MPO66083 MZK66083 NJG66083 NTC66083 OCY66083 OMU66083 OWQ66083 PGM66083 PQI66083 QAE66083 QKA66083 QTW66083 RDS66083 RNO66083 RXK66083 SHG66083 SRC66083 TAY66083 TKU66083 TUQ66083 UEM66083 UOI66083 UYE66083 VIA66083 VRW66083 WBS66083 WLO66083 WVK66083 Q131619 IY131619 SU131619 ACQ131619 AMM131619 AWI131619 BGE131619 BQA131619 BZW131619 CJS131619 CTO131619 DDK131619 DNG131619 DXC131619 EGY131619 EQU131619 FAQ131619 FKM131619 FUI131619 GEE131619 GOA131619 GXW131619 HHS131619 HRO131619 IBK131619 ILG131619 IVC131619 JEY131619 JOU131619 JYQ131619 KIM131619 KSI131619 LCE131619 LMA131619 LVW131619 MFS131619 MPO131619 MZK131619 NJG131619 NTC131619 OCY131619 OMU131619 OWQ131619 PGM131619 PQI131619 QAE131619 QKA131619 QTW131619 RDS131619 RNO131619 RXK131619 SHG131619 SRC131619 TAY131619 TKU131619 TUQ131619 UEM131619 UOI131619 UYE131619 VIA131619 VRW131619 WBS131619 WLO131619 WVK131619 Q197155 IY197155 SU197155 ACQ197155 AMM197155 AWI197155 BGE197155 BQA197155 BZW197155 CJS197155 CTO197155 DDK197155 DNG197155 DXC197155 EGY197155 EQU197155 FAQ197155 FKM197155 FUI197155 GEE197155 GOA197155 GXW197155 HHS197155 HRO197155 IBK197155 ILG197155 IVC197155 JEY197155 JOU197155 JYQ197155 KIM197155 KSI197155 LCE197155 LMA197155 LVW197155 MFS197155 MPO197155 MZK197155 NJG197155 NTC197155 OCY197155 OMU197155 OWQ197155 PGM197155 PQI197155 QAE197155 QKA197155 QTW197155 RDS197155 RNO197155 RXK197155 SHG197155 SRC197155 TAY197155 TKU197155 TUQ197155 UEM197155 UOI197155 UYE197155 VIA197155 VRW197155 WBS197155 WLO197155 WVK197155 Q262691 IY262691 SU262691 ACQ262691 AMM262691 AWI262691 BGE262691 BQA262691 BZW262691 CJS262691 CTO262691 DDK262691 DNG262691 DXC262691 EGY262691 EQU262691 FAQ262691 FKM262691 FUI262691 GEE262691 GOA262691 GXW262691 HHS262691 HRO262691 IBK262691 ILG262691 IVC262691 JEY262691 JOU262691 JYQ262691 KIM262691 KSI262691 LCE262691 LMA262691 LVW262691 MFS262691 MPO262691 MZK262691 NJG262691 NTC262691 OCY262691 OMU262691 OWQ262691 PGM262691 PQI262691 QAE262691 QKA262691 QTW262691 RDS262691 RNO262691 RXK262691 SHG262691 SRC262691 TAY262691 TKU262691 TUQ262691 UEM262691 UOI262691 UYE262691 VIA262691 VRW262691 WBS262691 WLO262691 WVK262691 Q328227 IY328227 SU328227 ACQ328227 AMM328227 AWI328227 BGE328227 BQA328227 BZW328227 CJS328227 CTO328227 DDK328227 DNG328227 DXC328227 EGY328227 EQU328227 FAQ328227 FKM328227 FUI328227 GEE328227 GOA328227 GXW328227 HHS328227 HRO328227 IBK328227 ILG328227 IVC328227 JEY328227 JOU328227 JYQ328227 KIM328227 KSI328227 LCE328227 LMA328227 LVW328227 MFS328227 MPO328227 MZK328227 NJG328227 NTC328227 OCY328227 OMU328227 OWQ328227 PGM328227 PQI328227 QAE328227 QKA328227 QTW328227 RDS328227 RNO328227 RXK328227 SHG328227 SRC328227 TAY328227 TKU328227 TUQ328227 UEM328227 UOI328227 UYE328227 VIA328227 VRW328227 WBS328227 WLO328227 WVK328227 Q393763 IY393763 SU393763 ACQ393763 AMM393763 AWI393763 BGE393763 BQA393763 BZW393763 CJS393763 CTO393763 DDK393763 DNG393763 DXC393763 EGY393763 EQU393763 FAQ393763 FKM393763 FUI393763 GEE393763 GOA393763 GXW393763 HHS393763 HRO393763 IBK393763 ILG393763 IVC393763 JEY393763 JOU393763 JYQ393763 KIM393763 KSI393763 LCE393763 LMA393763 LVW393763 MFS393763 MPO393763 MZK393763 NJG393763 NTC393763 OCY393763 OMU393763 OWQ393763 PGM393763 PQI393763 QAE393763 QKA393763 QTW393763 RDS393763 RNO393763 RXK393763 SHG393763 SRC393763 TAY393763 TKU393763 TUQ393763 UEM393763 UOI393763 UYE393763 VIA393763 VRW393763 WBS393763 WLO393763 WVK393763 Q459299 IY459299 SU459299 ACQ459299 AMM459299 AWI459299 BGE459299 BQA459299 BZW459299 CJS459299 CTO459299 DDK459299 DNG459299 DXC459299 EGY459299 EQU459299 FAQ459299 FKM459299 FUI459299 GEE459299 GOA459299 GXW459299 HHS459299 HRO459299 IBK459299 ILG459299 IVC459299 JEY459299 JOU459299 JYQ459299 KIM459299 KSI459299 LCE459299 LMA459299 LVW459299 MFS459299 MPO459299 MZK459299 NJG459299 NTC459299 OCY459299 OMU459299 OWQ459299 PGM459299 PQI459299 QAE459299 QKA459299 QTW459299 RDS459299 RNO459299 RXK459299 SHG459299 SRC459299 TAY459299 TKU459299 TUQ459299 UEM459299 UOI459299 UYE459299 VIA459299 VRW459299 WBS459299 WLO459299 WVK459299 Q524835 IY524835 SU524835 ACQ524835 AMM524835 AWI524835 BGE524835 BQA524835 BZW524835 CJS524835 CTO524835 DDK524835 DNG524835 DXC524835 EGY524835 EQU524835 FAQ524835 FKM524835 FUI524835 GEE524835 GOA524835 GXW524835 HHS524835 HRO524835 IBK524835 ILG524835 IVC524835 JEY524835 JOU524835 JYQ524835 KIM524835 KSI524835 LCE524835 LMA524835 LVW524835 MFS524835 MPO524835 MZK524835 NJG524835 NTC524835 OCY524835 OMU524835 OWQ524835 PGM524835 PQI524835 QAE524835 QKA524835 QTW524835 RDS524835 RNO524835 RXK524835 SHG524835 SRC524835 TAY524835 TKU524835 TUQ524835 UEM524835 UOI524835 UYE524835 VIA524835 VRW524835 WBS524835 WLO524835 WVK524835 Q590371 IY590371 SU590371 ACQ590371 AMM590371 AWI590371 BGE590371 BQA590371 BZW590371 CJS590371 CTO590371 DDK590371 DNG590371 DXC590371 EGY590371 EQU590371 FAQ590371 FKM590371 FUI590371 GEE590371 GOA590371 GXW590371 HHS590371 HRO590371 IBK590371 ILG590371 IVC590371 JEY590371 JOU590371 JYQ590371 KIM590371 KSI590371 LCE590371 LMA590371 LVW590371 MFS590371 MPO590371 MZK590371 NJG590371 NTC590371 OCY590371 OMU590371 OWQ590371 PGM590371 PQI590371 QAE590371 QKA590371 QTW590371 RDS590371 RNO590371 RXK590371 SHG590371 SRC590371 TAY590371 TKU590371 TUQ590371 UEM590371 UOI590371 UYE590371 VIA590371 VRW590371 WBS590371 WLO590371 WVK590371 Q655907 IY655907 SU655907 ACQ655907 AMM655907 AWI655907 BGE655907 BQA655907 BZW655907 CJS655907 CTO655907 DDK655907 DNG655907 DXC655907 EGY655907 EQU655907 FAQ655907 FKM655907 FUI655907 GEE655907 GOA655907 GXW655907 HHS655907 HRO655907 IBK655907 ILG655907 IVC655907 JEY655907 JOU655907 JYQ655907 KIM655907 KSI655907 LCE655907 LMA655907 LVW655907 MFS655907 MPO655907 MZK655907 NJG655907 NTC655907 OCY655907 OMU655907 OWQ655907 PGM655907 PQI655907 QAE655907 QKA655907 QTW655907 RDS655907 RNO655907 RXK655907 SHG655907 SRC655907 TAY655907 TKU655907 TUQ655907 UEM655907 UOI655907 UYE655907 VIA655907 VRW655907 WBS655907 WLO655907 WVK655907 Q721443 IY721443 SU721443 ACQ721443 AMM721443 AWI721443 BGE721443 BQA721443 BZW721443 CJS721443 CTO721443 DDK721443 DNG721443 DXC721443 EGY721443 EQU721443 FAQ721443 FKM721443 FUI721443 GEE721443 GOA721443 GXW721443 HHS721443 HRO721443 IBK721443 ILG721443 IVC721443 JEY721443 JOU721443 JYQ721443 KIM721443 KSI721443 LCE721443 LMA721443 LVW721443 MFS721443 MPO721443 MZK721443 NJG721443 NTC721443 OCY721443 OMU721443 OWQ721443 PGM721443 PQI721443 QAE721443 QKA721443 QTW721443 RDS721443 RNO721443 RXK721443 SHG721443 SRC721443 TAY721443 TKU721443 TUQ721443 UEM721443 UOI721443 UYE721443 VIA721443 VRW721443 WBS721443 WLO721443 WVK721443 Q786979 IY786979 SU786979 ACQ786979 AMM786979 AWI786979 BGE786979 BQA786979 BZW786979 CJS786979 CTO786979 DDK786979 DNG786979 DXC786979 EGY786979 EQU786979 FAQ786979 FKM786979 FUI786979 GEE786979 GOA786979 GXW786979 HHS786979 HRO786979 IBK786979 ILG786979 IVC786979 JEY786979 JOU786979 JYQ786979 KIM786979 KSI786979 LCE786979 LMA786979 LVW786979 MFS786979 MPO786979 MZK786979 NJG786979 NTC786979 OCY786979 OMU786979 OWQ786979 PGM786979 PQI786979 QAE786979 QKA786979 QTW786979 RDS786979 RNO786979 RXK786979 SHG786979 SRC786979 TAY786979 TKU786979 TUQ786979 UEM786979 UOI786979 UYE786979 VIA786979 VRW786979 WBS786979 WLO786979 WVK786979 Q852515 IY852515 SU852515 ACQ852515 AMM852515 AWI852515 BGE852515 BQA852515 BZW852515 CJS852515 CTO852515 DDK852515 DNG852515 DXC852515 EGY852515 EQU852515 FAQ852515 FKM852515 FUI852515 GEE852515 GOA852515 GXW852515 HHS852515 HRO852515 IBK852515 ILG852515 IVC852515 JEY852515 JOU852515 JYQ852515 KIM852515 KSI852515 LCE852515 LMA852515 LVW852515 MFS852515 MPO852515 MZK852515 NJG852515 NTC852515 OCY852515 OMU852515 OWQ852515 PGM852515 PQI852515 QAE852515 QKA852515 QTW852515 RDS852515 RNO852515 RXK852515 SHG852515 SRC852515 TAY852515 TKU852515 TUQ852515 UEM852515 UOI852515 UYE852515 VIA852515 VRW852515 WBS852515 WLO852515 WVK852515 Q918051 IY918051 SU918051 ACQ918051 AMM918051 AWI918051 BGE918051 BQA918051 BZW918051 CJS918051 CTO918051 DDK918051 DNG918051 DXC918051 EGY918051 EQU918051 FAQ918051 FKM918051 FUI918051 GEE918051 GOA918051 GXW918051 HHS918051 HRO918051 IBK918051 ILG918051 IVC918051 JEY918051 JOU918051 JYQ918051 KIM918051 KSI918051 LCE918051 LMA918051 LVW918051 MFS918051 MPO918051 MZK918051 NJG918051 NTC918051 OCY918051 OMU918051 OWQ918051 PGM918051 PQI918051 QAE918051 QKA918051 QTW918051 RDS918051 RNO918051 RXK918051 SHG918051 SRC918051 TAY918051 TKU918051 TUQ918051 UEM918051 UOI918051 UYE918051 VIA918051 VRW918051 WBS918051 WLO918051 WVK918051 Q983587 IY983587 SU983587 ACQ983587 AMM983587 AWI983587 BGE983587 BQA983587 BZW983587 CJS983587 CTO983587 DDK983587 DNG983587 DXC983587 EGY983587 EQU983587 FAQ983587 FKM983587 FUI983587 GEE983587 GOA983587 GXW983587 HHS983587 HRO983587 IBK983587 ILG983587 IVC983587 JEY983587 JOU983587 JYQ983587 KIM983587 KSI983587 LCE983587 LMA983587 LVW983587 MFS983587 MPO983587 MZK983587 NJG983587 NTC983587 OCY983587 OMU983587 OWQ983587 PGM983587 PQI983587 QAE983587 QKA983587 QTW983587 RDS983587 RNO983587 RXK983587 SHG983587 SRC983587 TAY983587 TKU983587 TUQ983587 UEM983587 UOI983587 UYE983587 VIA983587 VRW983587 WBS983587 WLO983587 SU37:SV60 ACQ37:ACR60 AMM37:AMN60 AWI37:AWJ60 BGE37:BGF60 BQA37:BQB60 BZW37:BZX60 CJS37:CJT60 CTO37:CTP60 DDK37:DDL60 DNG37:DNH60 DXC37:DXD60 EGY37:EGZ60 EQU37:EQV60 FAQ37:FAR60 FKM37:FKN60 FUI37:FUJ60 GEE37:GEF60 GOA37:GOB60 GXW37:GXX60 HHS37:HHT60 HRO37:HRP60 IBK37:IBL60 ILG37:ILH60 IVC37:IVD60 JEY37:JEZ60 JOU37:JOV60 JYQ37:JYR60 KIM37:KIN60 KSI37:KSJ60 LCE37:LCF60 LMA37:LMB60 LVW37:LVX60 MFS37:MFT60 MPO37:MPP60 MZK37:MZL60 NJG37:NJH60 NTC37:NTD60 OCY37:OCZ60 OMU37:OMV60 OWQ37:OWR60 PGM37:PGN60 PQI37:PQJ60 QAE37:QAF60 QKA37:QKB60 QTW37:QTX60 RDS37:RDT60 RNO37:RNP60 RXK37:RXL60 SHG37:SHH60 SRC37:SRD60 TAY37:TAZ60 TKU37:TKV60 TUQ37:TUR60 UEM37:UEN60 UOI37:UOJ60 UYE37:UYF60 VIA37:VIB60 VRW37:VRX60 WBS37:WBT60 WLO37:WLP60 WVK37:WVL60 IY37:IZ60 Q159:AB159 SW79:SW84 JA79:JA84 WVM79:WVM84 WLQ79:WLQ84 WBU79:WBU84 VRY79:VRY84 VIC79:VIC84 UYG79:UYG84 UOK79:UOK84 UEO79:UEO84 TUS79:TUS84 TKW79:TKW84 TBA79:TBA84 SRE79:SRE84 SHI79:SHI84 RXM79:RXM84 RNQ79:RNQ84 RDU79:RDU84 QTY79:QTY84 QKC79:QKC84 QAG79:QAG84 PQK79:PQK84 PGO79:PGO84 OWS79:OWS84 OMW79:OMW84 ODA79:ODA84 NTE79:NTE84 NJI79:NJI84 MZM79:MZM84 MPQ79:MPQ84 MFU79:MFU84 LVY79:LVY84 LMC79:LMC84 LCG79:LCG84 KSK79:KSK84 KIO79:KIO84 JYS79:JYS84 JOW79:JOW84 JFA79:JFA84 IVE79:IVE84 ILI79:ILI84 IBM79:IBM84 HRQ79:HRQ84 HHU79:HHU84 GXY79:GXY84 GOC79:GOC84 GEG79:GEG84 FUK79:FUK84 FKO79:FKO84 FAS79:FAS84 EQW79:EQW84 EHA79:EHA84 DXE79:DXE84 DNI79:DNI84 DDM79:DDM84 CTQ79:CTQ84 CJU79:CJU84 BZY79:BZY84 BQC79:BQC84 BGG79:BGG84 AWK79:AWK84 AMO79:AMO84 ACS79:ACS84 Q183:AB183 Q72:AB72 R139:R140 Q762:R762 Q207:AB207 Q42:AB42 Y68:AB68 S64:T65 Q81:AB81 Q111:AB111 Y43:AB44 AC232:AC233 T690:AB690 Q48:AB48 T448:W448 Q69:AB69 Q855:AB855 W82:AB83 S575:S579 S85:V86 AC91 AP424 Q99:AB99 AQ86 Q102:AB102 Q517:R525 Q105:AB105 Z488:AA489 Q108:AB108 Q66:AB66 R106:R107 Q79:V80 T331:AB331 Q138:AB138 R136:R137 Q141:AB141 S147:AB147 Q96:AB96 R142:R149 Q613:R618 Q144 X160:AB161 S157:W158 Q162:AB162 S163:S164 Q165:AB165 R151:R152 Q174:AB174 Q177:AB177 Q180:AB180 Q186:AB186 Q171:R171 Q195:AB195 Q198:AB198 Q201:AB201 Q827:R827 S357:S358 Q210:AB210 Q369:AB369 Q216:AB216 Q213:AB213 Q219:AB219 Q225:AB225 Q228:AB228 Q231:AB231 Q112:R135 Q237:AB237 Q240:AB240 Q243:AB243 Q246:AB246 Q249:AB249 Q252:AB252 Q255:AB255 Q258:AB258 Q261:AB261 Q264:AB264 Q351:AB351 Q267:AB267 Q270:AB270 Q273:AB273 Q294:AB294 Q315:AB315 Q10:AB37 Q321:AB321 Q324:AB324 Q330:AB330 Q333:AB333 Q336:AB336 Q339:AB339 Q342:AB342 Q345:AB345 Q348:AB348 S359:W359 Q774:AB774 Q360:AB360 Q361:R362 Q861:AB861 Q153:AB156 Q753:AB753 Q378:AB378 Q381:AB381 Q83:R84 Q204:AB204 Q388:R389 S84:AB84 Q399:AB399 Q765:AB765 Q394:R395 Q408:AB408 Q411:AB411 Q417:AB417 Q420:AB420 Q423:AB423 Q426:AB426 Q414:AB414 Q438:AB438 S442:S443 Q468:AB468 Q471:AB471 Q474:AB474 Q477:AB477 Q492:AB492 Q367:Q368 Q498:AB498 Q494:R495 Q724:S726 T41:X41 Q500:R513 Q232:S234 T234:AB234 Q528:AB528 Q439:R465 S520:S525 Q222:AB222 Q540:AB540 T298:AB312 Q556:T556 Q564:AB564 Q561:AB561 T334:AB334 S504:AB504 T525:AB525 Q585:AB585 Q555:S555 Q150:AB150 Q403:R404 Q609:AB609 Q600:AB600 Q603:AB603 S573 Q642:AB642 Q612:AB612 Q529:S534 S693:AB693 Q804:AB804 Q592:R593 Q633:AB633 Q636:AB636 Q60:S63 Q747:T747 Q648:AB648 Q590:R590 T579:AB579 Q657:AB657 Q660:AB660 Q663:AB663 Q666:AB666 R103:R104 Q681:AB681 Q750:AB750 Q678:AB678 Q795:AB795 Q684:AB684 Q687:AB687 Q652:S654 Q573:R579 Q699:AB699 Q702:AB702 Q688:R696 Q708:AB708 Q672:AB672 Q711:AB711 Q714:AB714 Q720:AB720 Q703:R705 Q850:S853 Q717:S717 AB729 Q732:S732 Q675:AB675 Q735:S735 Q741:S741 Q744:S744 AB747 Q789:AB789 U463 Q645:AB645 Q768:AB768 Q771:AB771 Q777:AB777 Q780:AB780 Q783:AB783 Q786:AB786 S823:S825 Q792:AB792 Q813:AB813 Q798:AB798 Q624:AB624 Q639:AB639 Q807:AB807 Q810:AB810 Q840:AB840 Q816:AB816 Q819:AB819 Q626:R626 Q831:AB831 T654:AB654 Q843:AB843 Q846:AB846 Q849:AB849 T274:T275 Q606:AB606 R295:T296 Q291:S291 S552:AB552 Q429:AB429 Q546:AB546 T550 Q354:S354 S507:AB513 S501:AB501 Q38:T38 Q738:AB738 S166:S167 Q779:R779 Q628:R629 T322:AB322 Q312:S312 Q391:Q392 Q402:AB402 Q357:R359 Q393:AB393 Q363:AB363 Q366:AB366 Q365 Q650:R650 Q373:R374 Q591:AB591 Q627:AB627 Q651:AB651 Q828:AB828 Q375:AB375 Q390:AB390 Q387:AB387 Q75:AB78 Q396:AB396 Q405:AB405 Q594:AB594 Q630:AB630 Q147 Q168:AB168 S170:AB171 T169:AB169 AS86 Q669:AB669 Q372:AB372 Q549:AB549 S495:AB495 S754:S762 S519:AB519 S614 S615:AB615 S696:AB696 S705:AB705 S723:AB723 S822:AB822 S834:AB834 Q49:R50 AB480:AB489 Z480:AA486 Q478:S479 Q432:AB433 Q434:R437 Y439:AB439 S439:S440 S448:S465 Q621:AB621 S435:AB436 S441:AB441 S445:S446 Q582:AB582 T541:AB541 Q567:AB567 Q754:R759 Q192:S192 S503 T465:AB465 S616:S618 S862:S864 Q858:AB858 T57:AB63 Q57:S57 T553:AB555 Q588:AB588 Q820:R825 Q87:V93 S95:AB95 S144:AB144 Q82:S82 Q385:R386 Q384:S384 T384:AB386 T354:AB358 Q480:Y489 S112:S113 Q550:R552 Q801:AB801 W85:AB93 Q885:AB885 Q888:AB888 Q864:R864 T864:AB864 Q867:AB876 Q879:AB879 Q882:AB882 T852:AB853 Q832:R837 T825:AB825 T276:AB291 R274:R275 S274:S276 Q276:R276 Q279:S279 Q282:S282 Q285:S285 Q288:S288 Q543:AB543 Q297:AB297 Q300:S300 Q303:S303 Q306:S306 Q309:S309 Q326:R328 T325:AB328 S327:S329 S434 S437 S444:AB444 S447:AB447 T450:AB456 T459:AB462 S688:S692 Q537:AB537 Q729:T729 Q318:AB318 T189:AB192 Q189:S189 T45:AB45 T522:AB522 T531:AB534 T618:AB618 T726:AB726 Q557:AB558 Q597:AB597 T756:AB762 S114:AB135 S695 T575:AB575 S518 Q43:S45 Q46:T47 Q721:R723 S835:S837 T837:AB837 Q516:AB516 Q39:AB40 T570:AB573 Q570:S572 Q51:AB54</xm:sqref>
        </x14:dataValidation>
        <x14:dataValidation allowBlank="1" showErrorMessage="1" prompt="Al menos 1 por tipo de vigilado">
          <xm:sqref>IO66112:IR66114 SK66112:SN66114 ACG66112:ACJ66114 AMC66112:AMF66114 AVY66112:AWB66114 BFU66112:BFX66114 BPQ66112:BPT66114 BZM66112:BZP66114 CJI66112:CJL66114 CTE66112:CTH66114 DDA66112:DDD66114 DMW66112:DMZ66114 DWS66112:DWV66114 EGO66112:EGR66114 EQK66112:EQN66114 FAG66112:FAJ66114 FKC66112:FKF66114 FTY66112:FUB66114 GDU66112:GDX66114 GNQ66112:GNT66114 GXM66112:GXP66114 HHI66112:HHL66114 HRE66112:HRH66114 IBA66112:IBD66114 IKW66112:IKZ66114 IUS66112:IUV66114 JEO66112:JER66114 JOK66112:JON66114 JYG66112:JYJ66114 KIC66112:KIF66114 KRY66112:KSB66114 LBU66112:LBX66114 LLQ66112:LLT66114 LVM66112:LVP66114 MFI66112:MFL66114 MPE66112:MPH66114 MZA66112:MZD66114 NIW66112:NIZ66114 NSS66112:NSV66114 OCO66112:OCR66114 OMK66112:OMN66114 OWG66112:OWJ66114 PGC66112:PGF66114 PPY66112:PQB66114 PZU66112:PZX66114 QJQ66112:QJT66114 QTM66112:QTP66114 RDI66112:RDL66114 RNE66112:RNH66114 RXA66112:RXD66114 SGW66112:SGZ66114 SQS66112:SQV66114 TAO66112:TAR66114 TKK66112:TKN66114 TUG66112:TUJ66114 UEC66112:UEF66114 UNY66112:UOB66114 UXU66112:UXX66114 VHQ66112:VHT66114 VRM66112:VRP66114 WBI66112:WBL66114 WLE66112:WLH66114 WVA66112:WVD66114 IO131648:IR131650 SK131648:SN131650 ACG131648:ACJ131650 AMC131648:AMF131650 AVY131648:AWB131650 BFU131648:BFX131650 BPQ131648:BPT131650 BZM131648:BZP131650 CJI131648:CJL131650 CTE131648:CTH131650 DDA131648:DDD131650 DMW131648:DMZ131650 DWS131648:DWV131650 EGO131648:EGR131650 EQK131648:EQN131650 FAG131648:FAJ131650 FKC131648:FKF131650 FTY131648:FUB131650 GDU131648:GDX131650 GNQ131648:GNT131650 GXM131648:GXP131650 HHI131648:HHL131650 HRE131648:HRH131650 IBA131648:IBD131650 IKW131648:IKZ131650 IUS131648:IUV131650 JEO131648:JER131650 JOK131648:JON131650 JYG131648:JYJ131650 KIC131648:KIF131650 KRY131648:KSB131650 LBU131648:LBX131650 LLQ131648:LLT131650 LVM131648:LVP131650 MFI131648:MFL131650 MPE131648:MPH131650 MZA131648:MZD131650 NIW131648:NIZ131650 NSS131648:NSV131650 OCO131648:OCR131650 OMK131648:OMN131650 OWG131648:OWJ131650 PGC131648:PGF131650 PPY131648:PQB131650 PZU131648:PZX131650 QJQ131648:QJT131650 QTM131648:QTP131650 RDI131648:RDL131650 RNE131648:RNH131650 RXA131648:RXD131650 SGW131648:SGZ131650 SQS131648:SQV131650 TAO131648:TAR131650 TKK131648:TKN131650 TUG131648:TUJ131650 UEC131648:UEF131650 UNY131648:UOB131650 UXU131648:UXX131650 VHQ131648:VHT131650 VRM131648:VRP131650 WBI131648:WBL131650 WLE131648:WLH131650 WVA131648:WVD131650 IO197184:IR197186 SK197184:SN197186 ACG197184:ACJ197186 AMC197184:AMF197186 AVY197184:AWB197186 BFU197184:BFX197186 BPQ197184:BPT197186 BZM197184:BZP197186 CJI197184:CJL197186 CTE197184:CTH197186 DDA197184:DDD197186 DMW197184:DMZ197186 DWS197184:DWV197186 EGO197184:EGR197186 EQK197184:EQN197186 FAG197184:FAJ197186 FKC197184:FKF197186 FTY197184:FUB197186 GDU197184:GDX197186 GNQ197184:GNT197186 GXM197184:GXP197186 HHI197184:HHL197186 HRE197184:HRH197186 IBA197184:IBD197186 IKW197184:IKZ197186 IUS197184:IUV197186 JEO197184:JER197186 JOK197184:JON197186 JYG197184:JYJ197186 KIC197184:KIF197186 KRY197184:KSB197186 LBU197184:LBX197186 LLQ197184:LLT197186 LVM197184:LVP197186 MFI197184:MFL197186 MPE197184:MPH197186 MZA197184:MZD197186 NIW197184:NIZ197186 NSS197184:NSV197186 OCO197184:OCR197186 OMK197184:OMN197186 OWG197184:OWJ197186 PGC197184:PGF197186 PPY197184:PQB197186 PZU197184:PZX197186 QJQ197184:QJT197186 QTM197184:QTP197186 RDI197184:RDL197186 RNE197184:RNH197186 RXA197184:RXD197186 SGW197184:SGZ197186 SQS197184:SQV197186 TAO197184:TAR197186 TKK197184:TKN197186 TUG197184:TUJ197186 UEC197184:UEF197186 UNY197184:UOB197186 UXU197184:UXX197186 VHQ197184:VHT197186 VRM197184:VRP197186 WBI197184:WBL197186 WLE197184:WLH197186 WVA197184:WVD197186 IO262720:IR262722 SK262720:SN262722 ACG262720:ACJ262722 AMC262720:AMF262722 AVY262720:AWB262722 BFU262720:BFX262722 BPQ262720:BPT262722 BZM262720:BZP262722 CJI262720:CJL262722 CTE262720:CTH262722 DDA262720:DDD262722 DMW262720:DMZ262722 DWS262720:DWV262722 EGO262720:EGR262722 EQK262720:EQN262722 FAG262720:FAJ262722 FKC262720:FKF262722 FTY262720:FUB262722 GDU262720:GDX262722 GNQ262720:GNT262722 GXM262720:GXP262722 HHI262720:HHL262722 HRE262720:HRH262722 IBA262720:IBD262722 IKW262720:IKZ262722 IUS262720:IUV262722 JEO262720:JER262722 JOK262720:JON262722 JYG262720:JYJ262722 KIC262720:KIF262722 KRY262720:KSB262722 LBU262720:LBX262722 LLQ262720:LLT262722 LVM262720:LVP262722 MFI262720:MFL262722 MPE262720:MPH262722 MZA262720:MZD262722 NIW262720:NIZ262722 NSS262720:NSV262722 OCO262720:OCR262722 OMK262720:OMN262722 OWG262720:OWJ262722 PGC262720:PGF262722 PPY262720:PQB262722 PZU262720:PZX262722 QJQ262720:QJT262722 QTM262720:QTP262722 RDI262720:RDL262722 RNE262720:RNH262722 RXA262720:RXD262722 SGW262720:SGZ262722 SQS262720:SQV262722 TAO262720:TAR262722 TKK262720:TKN262722 TUG262720:TUJ262722 UEC262720:UEF262722 UNY262720:UOB262722 UXU262720:UXX262722 VHQ262720:VHT262722 VRM262720:VRP262722 WBI262720:WBL262722 WLE262720:WLH262722 WVA262720:WVD262722 IO328256:IR328258 SK328256:SN328258 ACG328256:ACJ328258 AMC328256:AMF328258 AVY328256:AWB328258 BFU328256:BFX328258 BPQ328256:BPT328258 BZM328256:BZP328258 CJI328256:CJL328258 CTE328256:CTH328258 DDA328256:DDD328258 DMW328256:DMZ328258 DWS328256:DWV328258 EGO328256:EGR328258 EQK328256:EQN328258 FAG328256:FAJ328258 FKC328256:FKF328258 FTY328256:FUB328258 GDU328256:GDX328258 GNQ328256:GNT328258 GXM328256:GXP328258 HHI328256:HHL328258 HRE328256:HRH328258 IBA328256:IBD328258 IKW328256:IKZ328258 IUS328256:IUV328258 JEO328256:JER328258 JOK328256:JON328258 JYG328256:JYJ328258 KIC328256:KIF328258 KRY328256:KSB328258 LBU328256:LBX328258 LLQ328256:LLT328258 LVM328256:LVP328258 MFI328256:MFL328258 MPE328256:MPH328258 MZA328256:MZD328258 NIW328256:NIZ328258 NSS328256:NSV328258 OCO328256:OCR328258 OMK328256:OMN328258 OWG328256:OWJ328258 PGC328256:PGF328258 PPY328256:PQB328258 PZU328256:PZX328258 QJQ328256:QJT328258 QTM328256:QTP328258 RDI328256:RDL328258 RNE328256:RNH328258 RXA328256:RXD328258 SGW328256:SGZ328258 SQS328256:SQV328258 TAO328256:TAR328258 TKK328256:TKN328258 TUG328256:TUJ328258 UEC328256:UEF328258 UNY328256:UOB328258 UXU328256:UXX328258 VHQ328256:VHT328258 VRM328256:VRP328258 WBI328256:WBL328258 WLE328256:WLH328258 WVA328256:WVD328258 IO393792:IR393794 SK393792:SN393794 ACG393792:ACJ393794 AMC393792:AMF393794 AVY393792:AWB393794 BFU393792:BFX393794 BPQ393792:BPT393794 BZM393792:BZP393794 CJI393792:CJL393794 CTE393792:CTH393794 DDA393792:DDD393794 DMW393792:DMZ393794 DWS393792:DWV393794 EGO393792:EGR393794 EQK393792:EQN393794 FAG393792:FAJ393794 FKC393792:FKF393794 FTY393792:FUB393794 GDU393792:GDX393794 GNQ393792:GNT393794 GXM393792:GXP393794 HHI393792:HHL393794 HRE393792:HRH393794 IBA393792:IBD393794 IKW393792:IKZ393794 IUS393792:IUV393794 JEO393792:JER393794 JOK393792:JON393794 JYG393792:JYJ393794 KIC393792:KIF393794 KRY393792:KSB393794 LBU393792:LBX393794 LLQ393792:LLT393794 LVM393792:LVP393794 MFI393792:MFL393794 MPE393792:MPH393794 MZA393792:MZD393794 NIW393792:NIZ393794 NSS393792:NSV393794 OCO393792:OCR393794 OMK393792:OMN393794 OWG393792:OWJ393794 PGC393792:PGF393794 PPY393792:PQB393794 PZU393792:PZX393794 QJQ393792:QJT393794 QTM393792:QTP393794 RDI393792:RDL393794 RNE393792:RNH393794 RXA393792:RXD393794 SGW393792:SGZ393794 SQS393792:SQV393794 TAO393792:TAR393794 TKK393792:TKN393794 TUG393792:TUJ393794 UEC393792:UEF393794 UNY393792:UOB393794 UXU393792:UXX393794 VHQ393792:VHT393794 VRM393792:VRP393794 WBI393792:WBL393794 WLE393792:WLH393794 WVA393792:WVD393794 IO459328:IR459330 SK459328:SN459330 ACG459328:ACJ459330 AMC459328:AMF459330 AVY459328:AWB459330 BFU459328:BFX459330 BPQ459328:BPT459330 BZM459328:BZP459330 CJI459328:CJL459330 CTE459328:CTH459330 DDA459328:DDD459330 DMW459328:DMZ459330 DWS459328:DWV459330 EGO459328:EGR459330 EQK459328:EQN459330 FAG459328:FAJ459330 FKC459328:FKF459330 FTY459328:FUB459330 GDU459328:GDX459330 GNQ459328:GNT459330 GXM459328:GXP459330 HHI459328:HHL459330 HRE459328:HRH459330 IBA459328:IBD459330 IKW459328:IKZ459330 IUS459328:IUV459330 JEO459328:JER459330 JOK459328:JON459330 JYG459328:JYJ459330 KIC459328:KIF459330 KRY459328:KSB459330 LBU459328:LBX459330 LLQ459328:LLT459330 LVM459328:LVP459330 MFI459328:MFL459330 MPE459328:MPH459330 MZA459328:MZD459330 NIW459328:NIZ459330 NSS459328:NSV459330 OCO459328:OCR459330 OMK459328:OMN459330 OWG459328:OWJ459330 PGC459328:PGF459330 PPY459328:PQB459330 PZU459328:PZX459330 QJQ459328:QJT459330 QTM459328:QTP459330 RDI459328:RDL459330 RNE459328:RNH459330 RXA459328:RXD459330 SGW459328:SGZ459330 SQS459328:SQV459330 TAO459328:TAR459330 TKK459328:TKN459330 TUG459328:TUJ459330 UEC459328:UEF459330 UNY459328:UOB459330 UXU459328:UXX459330 VHQ459328:VHT459330 VRM459328:VRP459330 WBI459328:WBL459330 WLE459328:WLH459330 WVA459328:WVD459330 IO524864:IR524866 SK524864:SN524866 ACG524864:ACJ524866 AMC524864:AMF524866 AVY524864:AWB524866 BFU524864:BFX524866 BPQ524864:BPT524866 BZM524864:BZP524866 CJI524864:CJL524866 CTE524864:CTH524866 DDA524864:DDD524866 DMW524864:DMZ524866 DWS524864:DWV524866 EGO524864:EGR524866 EQK524864:EQN524866 FAG524864:FAJ524866 FKC524864:FKF524866 FTY524864:FUB524866 GDU524864:GDX524866 GNQ524864:GNT524866 GXM524864:GXP524866 HHI524864:HHL524866 HRE524864:HRH524866 IBA524864:IBD524866 IKW524864:IKZ524866 IUS524864:IUV524866 JEO524864:JER524866 JOK524864:JON524866 JYG524864:JYJ524866 KIC524864:KIF524866 KRY524864:KSB524866 LBU524864:LBX524866 LLQ524864:LLT524866 LVM524864:LVP524866 MFI524864:MFL524866 MPE524864:MPH524866 MZA524864:MZD524866 NIW524864:NIZ524866 NSS524864:NSV524866 OCO524864:OCR524866 OMK524864:OMN524866 OWG524864:OWJ524866 PGC524864:PGF524866 PPY524864:PQB524866 PZU524864:PZX524866 QJQ524864:QJT524866 QTM524864:QTP524866 RDI524864:RDL524866 RNE524864:RNH524866 RXA524864:RXD524866 SGW524864:SGZ524866 SQS524864:SQV524866 TAO524864:TAR524866 TKK524864:TKN524866 TUG524864:TUJ524866 UEC524864:UEF524866 UNY524864:UOB524866 UXU524864:UXX524866 VHQ524864:VHT524866 VRM524864:VRP524866 WBI524864:WBL524866 WLE524864:WLH524866 WVA524864:WVD524866 IO590400:IR590402 SK590400:SN590402 ACG590400:ACJ590402 AMC590400:AMF590402 AVY590400:AWB590402 BFU590400:BFX590402 BPQ590400:BPT590402 BZM590400:BZP590402 CJI590400:CJL590402 CTE590400:CTH590402 DDA590400:DDD590402 DMW590400:DMZ590402 DWS590400:DWV590402 EGO590400:EGR590402 EQK590400:EQN590402 FAG590400:FAJ590402 FKC590400:FKF590402 FTY590400:FUB590402 GDU590400:GDX590402 GNQ590400:GNT590402 GXM590400:GXP590402 HHI590400:HHL590402 HRE590400:HRH590402 IBA590400:IBD590402 IKW590400:IKZ590402 IUS590400:IUV590402 JEO590400:JER590402 JOK590400:JON590402 JYG590400:JYJ590402 KIC590400:KIF590402 KRY590400:KSB590402 LBU590400:LBX590402 LLQ590400:LLT590402 LVM590400:LVP590402 MFI590400:MFL590402 MPE590400:MPH590402 MZA590400:MZD590402 NIW590400:NIZ590402 NSS590400:NSV590402 OCO590400:OCR590402 OMK590400:OMN590402 OWG590400:OWJ590402 PGC590400:PGF590402 PPY590400:PQB590402 PZU590400:PZX590402 QJQ590400:QJT590402 QTM590400:QTP590402 RDI590400:RDL590402 RNE590400:RNH590402 RXA590400:RXD590402 SGW590400:SGZ590402 SQS590400:SQV590402 TAO590400:TAR590402 TKK590400:TKN590402 TUG590400:TUJ590402 UEC590400:UEF590402 UNY590400:UOB590402 UXU590400:UXX590402 VHQ590400:VHT590402 VRM590400:VRP590402 WBI590400:WBL590402 WLE590400:WLH590402 WVA590400:WVD590402 IO655936:IR655938 SK655936:SN655938 ACG655936:ACJ655938 AMC655936:AMF655938 AVY655936:AWB655938 BFU655936:BFX655938 BPQ655936:BPT655938 BZM655936:BZP655938 CJI655936:CJL655938 CTE655936:CTH655938 DDA655936:DDD655938 DMW655936:DMZ655938 DWS655936:DWV655938 EGO655936:EGR655938 EQK655936:EQN655938 FAG655936:FAJ655938 FKC655936:FKF655938 FTY655936:FUB655938 GDU655936:GDX655938 GNQ655936:GNT655938 GXM655936:GXP655938 HHI655936:HHL655938 HRE655936:HRH655938 IBA655936:IBD655938 IKW655936:IKZ655938 IUS655936:IUV655938 JEO655936:JER655938 JOK655936:JON655938 JYG655936:JYJ655938 KIC655936:KIF655938 KRY655936:KSB655938 LBU655936:LBX655938 LLQ655936:LLT655938 LVM655936:LVP655938 MFI655936:MFL655938 MPE655936:MPH655938 MZA655936:MZD655938 NIW655936:NIZ655938 NSS655936:NSV655938 OCO655936:OCR655938 OMK655936:OMN655938 OWG655936:OWJ655938 PGC655936:PGF655938 PPY655936:PQB655938 PZU655936:PZX655938 QJQ655936:QJT655938 QTM655936:QTP655938 RDI655936:RDL655938 RNE655936:RNH655938 RXA655936:RXD655938 SGW655936:SGZ655938 SQS655936:SQV655938 TAO655936:TAR655938 TKK655936:TKN655938 TUG655936:TUJ655938 UEC655936:UEF655938 UNY655936:UOB655938 UXU655936:UXX655938 VHQ655936:VHT655938 VRM655936:VRP655938 WBI655936:WBL655938 WLE655936:WLH655938 WVA655936:WVD655938 IO721472:IR721474 SK721472:SN721474 ACG721472:ACJ721474 AMC721472:AMF721474 AVY721472:AWB721474 BFU721472:BFX721474 BPQ721472:BPT721474 BZM721472:BZP721474 CJI721472:CJL721474 CTE721472:CTH721474 DDA721472:DDD721474 DMW721472:DMZ721474 DWS721472:DWV721474 EGO721472:EGR721474 EQK721472:EQN721474 FAG721472:FAJ721474 FKC721472:FKF721474 FTY721472:FUB721474 GDU721472:GDX721474 GNQ721472:GNT721474 GXM721472:GXP721474 HHI721472:HHL721474 HRE721472:HRH721474 IBA721472:IBD721474 IKW721472:IKZ721474 IUS721472:IUV721474 JEO721472:JER721474 JOK721472:JON721474 JYG721472:JYJ721474 KIC721472:KIF721474 KRY721472:KSB721474 LBU721472:LBX721474 LLQ721472:LLT721474 LVM721472:LVP721474 MFI721472:MFL721474 MPE721472:MPH721474 MZA721472:MZD721474 NIW721472:NIZ721474 NSS721472:NSV721474 OCO721472:OCR721474 OMK721472:OMN721474 OWG721472:OWJ721474 PGC721472:PGF721474 PPY721472:PQB721474 PZU721472:PZX721474 QJQ721472:QJT721474 QTM721472:QTP721474 RDI721472:RDL721474 RNE721472:RNH721474 RXA721472:RXD721474 SGW721472:SGZ721474 SQS721472:SQV721474 TAO721472:TAR721474 TKK721472:TKN721474 TUG721472:TUJ721474 UEC721472:UEF721474 UNY721472:UOB721474 UXU721472:UXX721474 VHQ721472:VHT721474 VRM721472:VRP721474 WBI721472:WBL721474 WLE721472:WLH721474 WVA721472:WVD721474 IO787008:IR787010 SK787008:SN787010 ACG787008:ACJ787010 AMC787008:AMF787010 AVY787008:AWB787010 BFU787008:BFX787010 BPQ787008:BPT787010 BZM787008:BZP787010 CJI787008:CJL787010 CTE787008:CTH787010 DDA787008:DDD787010 DMW787008:DMZ787010 DWS787008:DWV787010 EGO787008:EGR787010 EQK787008:EQN787010 FAG787008:FAJ787010 FKC787008:FKF787010 FTY787008:FUB787010 GDU787008:GDX787010 GNQ787008:GNT787010 GXM787008:GXP787010 HHI787008:HHL787010 HRE787008:HRH787010 IBA787008:IBD787010 IKW787008:IKZ787010 IUS787008:IUV787010 JEO787008:JER787010 JOK787008:JON787010 JYG787008:JYJ787010 KIC787008:KIF787010 KRY787008:KSB787010 LBU787008:LBX787010 LLQ787008:LLT787010 LVM787008:LVP787010 MFI787008:MFL787010 MPE787008:MPH787010 MZA787008:MZD787010 NIW787008:NIZ787010 NSS787008:NSV787010 OCO787008:OCR787010 OMK787008:OMN787010 OWG787008:OWJ787010 PGC787008:PGF787010 PPY787008:PQB787010 PZU787008:PZX787010 QJQ787008:QJT787010 QTM787008:QTP787010 RDI787008:RDL787010 RNE787008:RNH787010 RXA787008:RXD787010 SGW787008:SGZ787010 SQS787008:SQV787010 TAO787008:TAR787010 TKK787008:TKN787010 TUG787008:TUJ787010 UEC787008:UEF787010 UNY787008:UOB787010 UXU787008:UXX787010 VHQ787008:VHT787010 VRM787008:VRP787010 WBI787008:WBL787010 WLE787008:WLH787010 WVA787008:WVD787010 IO852544:IR852546 SK852544:SN852546 ACG852544:ACJ852546 AMC852544:AMF852546 AVY852544:AWB852546 BFU852544:BFX852546 BPQ852544:BPT852546 BZM852544:BZP852546 CJI852544:CJL852546 CTE852544:CTH852546 DDA852544:DDD852546 DMW852544:DMZ852546 DWS852544:DWV852546 EGO852544:EGR852546 EQK852544:EQN852546 FAG852544:FAJ852546 FKC852544:FKF852546 FTY852544:FUB852546 GDU852544:GDX852546 GNQ852544:GNT852546 GXM852544:GXP852546 HHI852544:HHL852546 HRE852544:HRH852546 IBA852544:IBD852546 IKW852544:IKZ852546 IUS852544:IUV852546 JEO852544:JER852546 JOK852544:JON852546 JYG852544:JYJ852546 KIC852544:KIF852546 KRY852544:KSB852546 LBU852544:LBX852546 LLQ852544:LLT852546 LVM852544:LVP852546 MFI852544:MFL852546 MPE852544:MPH852546 MZA852544:MZD852546 NIW852544:NIZ852546 NSS852544:NSV852546 OCO852544:OCR852546 OMK852544:OMN852546 OWG852544:OWJ852546 PGC852544:PGF852546 PPY852544:PQB852546 PZU852544:PZX852546 QJQ852544:QJT852546 QTM852544:QTP852546 RDI852544:RDL852546 RNE852544:RNH852546 RXA852544:RXD852546 SGW852544:SGZ852546 SQS852544:SQV852546 TAO852544:TAR852546 TKK852544:TKN852546 TUG852544:TUJ852546 UEC852544:UEF852546 UNY852544:UOB852546 UXU852544:UXX852546 VHQ852544:VHT852546 VRM852544:VRP852546 WBI852544:WBL852546 WLE852544:WLH852546 WVA852544:WVD852546 IO918080:IR918082 SK918080:SN918082 ACG918080:ACJ918082 AMC918080:AMF918082 AVY918080:AWB918082 BFU918080:BFX918082 BPQ918080:BPT918082 BZM918080:BZP918082 CJI918080:CJL918082 CTE918080:CTH918082 DDA918080:DDD918082 DMW918080:DMZ918082 DWS918080:DWV918082 EGO918080:EGR918082 EQK918080:EQN918082 FAG918080:FAJ918082 FKC918080:FKF918082 FTY918080:FUB918082 GDU918080:GDX918082 GNQ918080:GNT918082 GXM918080:GXP918082 HHI918080:HHL918082 HRE918080:HRH918082 IBA918080:IBD918082 IKW918080:IKZ918082 IUS918080:IUV918082 JEO918080:JER918082 JOK918080:JON918082 JYG918080:JYJ918082 KIC918080:KIF918082 KRY918080:KSB918082 LBU918080:LBX918082 LLQ918080:LLT918082 LVM918080:LVP918082 MFI918080:MFL918082 MPE918080:MPH918082 MZA918080:MZD918082 NIW918080:NIZ918082 NSS918080:NSV918082 OCO918080:OCR918082 OMK918080:OMN918082 OWG918080:OWJ918082 PGC918080:PGF918082 PPY918080:PQB918082 PZU918080:PZX918082 QJQ918080:QJT918082 QTM918080:QTP918082 RDI918080:RDL918082 RNE918080:RNH918082 RXA918080:RXD918082 SGW918080:SGZ918082 SQS918080:SQV918082 TAO918080:TAR918082 TKK918080:TKN918082 TUG918080:TUJ918082 UEC918080:UEF918082 UNY918080:UOB918082 UXU918080:UXX918082 VHQ918080:VHT918082 VRM918080:VRP918082 WBI918080:WBL918082 WLE918080:WLH918082 WVA918080:WVD918082 IO983616:IR983618 SK983616:SN983618 ACG983616:ACJ983618 AMC983616:AMF983618 AVY983616:AWB983618 BFU983616:BFX983618 BPQ983616:BPT983618 BZM983616:BZP983618 CJI983616:CJL983618 CTE983616:CTH983618 DDA983616:DDD983618 DMW983616:DMZ983618 DWS983616:DWV983618 EGO983616:EGR983618 EQK983616:EQN983618 FAG983616:FAJ983618 FKC983616:FKF983618 FTY983616:FUB983618 GDU983616:GDX983618 GNQ983616:GNT983618 GXM983616:GXP983618 HHI983616:HHL983618 HRE983616:HRH983618 IBA983616:IBD983618 IKW983616:IKZ983618 IUS983616:IUV983618 JEO983616:JER983618 JOK983616:JON983618 JYG983616:JYJ983618 KIC983616:KIF983618 KRY983616:KSB983618 LBU983616:LBX983618 LLQ983616:LLT983618 LVM983616:LVP983618 MFI983616:MFL983618 MPE983616:MPH983618 MZA983616:MZD983618 NIW983616:NIZ983618 NSS983616:NSV983618 OCO983616:OCR983618 OMK983616:OMN983618 OWG983616:OWJ983618 PGC983616:PGF983618 PPY983616:PQB983618 PZU983616:PZX983618 QJQ983616:QJT983618 QTM983616:QTP983618 RDI983616:RDL983618 RNE983616:RNH983618 RXA983616:RXD983618 SGW983616:SGZ983618 SQS983616:SQV983618 TAO983616:TAR983618 TKK983616:TKN983618 TUG983616:TUJ983618 UEC983616:UEF983618 UNY983616:UOB983618 UXU983616:UXX983618 VHQ983616:VHT983618 VRM983616:VRP983618 WBI983616:WBL983618 WLE983616:WLH983618 WVA983616:WVD983618 IN66102:IR66107 SJ66102:SN66107 ACF66102:ACJ66107 AMB66102:AMF66107 AVX66102:AWB66107 BFT66102:BFX66107 BPP66102:BPT66107 BZL66102:BZP66107 CJH66102:CJL66107 CTD66102:CTH66107 DCZ66102:DDD66107 DMV66102:DMZ66107 DWR66102:DWV66107 EGN66102:EGR66107 EQJ66102:EQN66107 FAF66102:FAJ66107 FKB66102:FKF66107 FTX66102:FUB66107 GDT66102:GDX66107 GNP66102:GNT66107 GXL66102:GXP66107 HHH66102:HHL66107 HRD66102:HRH66107 IAZ66102:IBD66107 IKV66102:IKZ66107 IUR66102:IUV66107 JEN66102:JER66107 JOJ66102:JON66107 JYF66102:JYJ66107 KIB66102:KIF66107 KRX66102:KSB66107 LBT66102:LBX66107 LLP66102:LLT66107 LVL66102:LVP66107 MFH66102:MFL66107 MPD66102:MPH66107 MYZ66102:MZD66107 NIV66102:NIZ66107 NSR66102:NSV66107 OCN66102:OCR66107 OMJ66102:OMN66107 OWF66102:OWJ66107 PGB66102:PGF66107 PPX66102:PQB66107 PZT66102:PZX66107 QJP66102:QJT66107 QTL66102:QTP66107 RDH66102:RDL66107 RND66102:RNH66107 RWZ66102:RXD66107 SGV66102:SGZ66107 SQR66102:SQV66107 TAN66102:TAR66107 TKJ66102:TKN66107 TUF66102:TUJ66107 UEB66102:UEF66107 UNX66102:UOB66107 UXT66102:UXX66107 VHP66102:VHT66107 VRL66102:VRP66107 WBH66102:WBL66107 WLD66102:WLH66107 WUZ66102:WVD66107 IN131638:IR131643 SJ131638:SN131643 ACF131638:ACJ131643 AMB131638:AMF131643 AVX131638:AWB131643 BFT131638:BFX131643 BPP131638:BPT131643 BZL131638:BZP131643 CJH131638:CJL131643 CTD131638:CTH131643 DCZ131638:DDD131643 DMV131638:DMZ131643 DWR131638:DWV131643 EGN131638:EGR131643 EQJ131638:EQN131643 FAF131638:FAJ131643 FKB131638:FKF131643 FTX131638:FUB131643 GDT131638:GDX131643 GNP131638:GNT131643 GXL131638:GXP131643 HHH131638:HHL131643 HRD131638:HRH131643 IAZ131638:IBD131643 IKV131638:IKZ131643 IUR131638:IUV131643 JEN131638:JER131643 JOJ131638:JON131643 JYF131638:JYJ131643 KIB131638:KIF131643 KRX131638:KSB131643 LBT131638:LBX131643 LLP131638:LLT131643 LVL131638:LVP131643 MFH131638:MFL131643 MPD131638:MPH131643 MYZ131638:MZD131643 NIV131638:NIZ131643 NSR131638:NSV131643 OCN131638:OCR131643 OMJ131638:OMN131643 OWF131638:OWJ131643 PGB131638:PGF131643 PPX131638:PQB131643 PZT131638:PZX131643 QJP131638:QJT131643 QTL131638:QTP131643 RDH131638:RDL131643 RND131638:RNH131643 RWZ131638:RXD131643 SGV131638:SGZ131643 SQR131638:SQV131643 TAN131638:TAR131643 TKJ131638:TKN131643 TUF131638:TUJ131643 UEB131638:UEF131643 UNX131638:UOB131643 UXT131638:UXX131643 VHP131638:VHT131643 VRL131638:VRP131643 WBH131638:WBL131643 WLD131638:WLH131643 WUZ131638:WVD131643 IN197174:IR197179 SJ197174:SN197179 ACF197174:ACJ197179 AMB197174:AMF197179 AVX197174:AWB197179 BFT197174:BFX197179 BPP197174:BPT197179 BZL197174:BZP197179 CJH197174:CJL197179 CTD197174:CTH197179 DCZ197174:DDD197179 DMV197174:DMZ197179 DWR197174:DWV197179 EGN197174:EGR197179 EQJ197174:EQN197179 FAF197174:FAJ197179 FKB197174:FKF197179 FTX197174:FUB197179 GDT197174:GDX197179 GNP197174:GNT197179 GXL197174:GXP197179 HHH197174:HHL197179 HRD197174:HRH197179 IAZ197174:IBD197179 IKV197174:IKZ197179 IUR197174:IUV197179 JEN197174:JER197179 JOJ197174:JON197179 JYF197174:JYJ197179 KIB197174:KIF197179 KRX197174:KSB197179 LBT197174:LBX197179 LLP197174:LLT197179 LVL197174:LVP197179 MFH197174:MFL197179 MPD197174:MPH197179 MYZ197174:MZD197179 NIV197174:NIZ197179 NSR197174:NSV197179 OCN197174:OCR197179 OMJ197174:OMN197179 OWF197174:OWJ197179 PGB197174:PGF197179 PPX197174:PQB197179 PZT197174:PZX197179 QJP197174:QJT197179 QTL197174:QTP197179 RDH197174:RDL197179 RND197174:RNH197179 RWZ197174:RXD197179 SGV197174:SGZ197179 SQR197174:SQV197179 TAN197174:TAR197179 TKJ197174:TKN197179 TUF197174:TUJ197179 UEB197174:UEF197179 UNX197174:UOB197179 UXT197174:UXX197179 VHP197174:VHT197179 VRL197174:VRP197179 WBH197174:WBL197179 WLD197174:WLH197179 WUZ197174:WVD197179 IN262710:IR262715 SJ262710:SN262715 ACF262710:ACJ262715 AMB262710:AMF262715 AVX262710:AWB262715 BFT262710:BFX262715 BPP262710:BPT262715 BZL262710:BZP262715 CJH262710:CJL262715 CTD262710:CTH262715 DCZ262710:DDD262715 DMV262710:DMZ262715 DWR262710:DWV262715 EGN262710:EGR262715 EQJ262710:EQN262715 FAF262710:FAJ262715 FKB262710:FKF262715 FTX262710:FUB262715 GDT262710:GDX262715 GNP262710:GNT262715 GXL262710:GXP262715 HHH262710:HHL262715 HRD262710:HRH262715 IAZ262710:IBD262715 IKV262710:IKZ262715 IUR262710:IUV262715 JEN262710:JER262715 JOJ262710:JON262715 JYF262710:JYJ262715 KIB262710:KIF262715 KRX262710:KSB262715 LBT262710:LBX262715 LLP262710:LLT262715 LVL262710:LVP262715 MFH262710:MFL262715 MPD262710:MPH262715 MYZ262710:MZD262715 NIV262710:NIZ262715 NSR262710:NSV262715 OCN262710:OCR262715 OMJ262710:OMN262715 OWF262710:OWJ262715 PGB262710:PGF262715 PPX262710:PQB262715 PZT262710:PZX262715 QJP262710:QJT262715 QTL262710:QTP262715 RDH262710:RDL262715 RND262710:RNH262715 RWZ262710:RXD262715 SGV262710:SGZ262715 SQR262710:SQV262715 TAN262710:TAR262715 TKJ262710:TKN262715 TUF262710:TUJ262715 UEB262710:UEF262715 UNX262710:UOB262715 UXT262710:UXX262715 VHP262710:VHT262715 VRL262710:VRP262715 WBH262710:WBL262715 WLD262710:WLH262715 WUZ262710:WVD262715 IN328246:IR328251 SJ328246:SN328251 ACF328246:ACJ328251 AMB328246:AMF328251 AVX328246:AWB328251 BFT328246:BFX328251 BPP328246:BPT328251 BZL328246:BZP328251 CJH328246:CJL328251 CTD328246:CTH328251 DCZ328246:DDD328251 DMV328246:DMZ328251 DWR328246:DWV328251 EGN328246:EGR328251 EQJ328246:EQN328251 FAF328246:FAJ328251 FKB328246:FKF328251 FTX328246:FUB328251 GDT328246:GDX328251 GNP328246:GNT328251 GXL328246:GXP328251 HHH328246:HHL328251 HRD328246:HRH328251 IAZ328246:IBD328251 IKV328246:IKZ328251 IUR328246:IUV328251 JEN328246:JER328251 JOJ328246:JON328251 JYF328246:JYJ328251 KIB328246:KIF328251 KRX328246:KSB328251 LBT328246:LBX328251 LLP328246:LLT328251 LVL328246:LVP328251 MFH328246:MFL328251 MPD328246:MPH328251 MYZ328246:MZD328251 NIV328246:NIZ328251 NSR328246:NSV328251 OCN328246:OCR328251 OMJ328246:OMN328251 OWF328246:OWJ328251 PGB328246:PGF328251 PPX328246:PQB328251 PZT328246:PZX328251 QJP328246:QJT328251 QTL328246:QTP328251 RDH328246:RDL328251 RND328246:RNH328251 RWZ328246:RXD328251 SGV328246:SGZ328251 SQR328246:SQV328251 TAN328246:TAR328251 TKJ328246:TKN328251 TUF328246:TUJ328251 UEB328246:UEF328251 UNX328246:UOB328251 UXT328246:UXX328251 VHP328246:VHT328251 VRL328246:VRP328251 WBH328246:WBL328251 WLD328246:WLH328251 WUZ328246:WVD328251 IN393782:IR393787 SJ393782:SN393787 ACF393782:ACJ393787 AMB393782:AMF393787 AVX393782:AWB393787 BFT393782:BFX393787 BPP393782:BPT393787 BZL393782:BZP393787 CJH393782:CJL393787 CTD393782:CTH393787 DCZ393782:DDD393787 DMV393782:DMZ393787 DWR393782:DWV393787 EGN393782:EGR393787 EQJ393782:EQN393787 FAF393782:FAJ393787 FKB393782:FKF393787 FTX393782:FUB393787 GDT393782:GDX393787 GNP393782:GNT393787 GXL393782:GXP393787 HHH393782:HHL393787 HRD393782:HRH393787 IAZ393782:IBD393787 IKV393782:IKZ393787 IUR393782:IUV393787 JEN393782:JER393787 JOJ393782:JON393787 JYF393782:JYJ393787 KIB393782:KIF393787 KRX393782:KSB393787 LBT393782:LBX393787 LLP393782:LLT393787 LVL393782:LVP393787 MFH393782:MFL393787 MPD393782:MPH393787 MYZ393782:MZD393787 NIV393782:NIZ393787 NSR393782:NSV393787 OCN393782:OCR393787 OMJ393782:OMN393787 OWF393782:OWJ393787 PGB393782:PGF393787 PPX393782:PQB393787 PZT393782:PZX393787 QJP393782:QJT393787 QTL393782:QTP393787 RDH393782:RDL393787 RND393782:RNH393787 RWZ393782:RXD393787 SGV393782:SGZ393787 SQR393782:SQV393787 TAN393782:TAR393787 TKJ393782:TKN393787 TUF393782:TUJ393787 UEB393782:UEF393787 UNX393782:UOB393787 UXT393782:UXX393787 VHP393782:VHT393787 VRL393782:VRP393787 WBH393782:WBL393787 WLD393782:WLH393787 WUZ393782:WVD393787 IN459318:IR459323 SJ459318:SN459323 ACF459318:ACJ459323 AMB459318:AMF459323 AVX459318:AWB459323 BFT459318:BFX459323 BPP459318:BPT459323 BZL459318:BZP459323 CJH459318:CJL459323 CTD459318:CTH459323 DCZ459318:DDD459323 DMV459318:DMZ459323 DWR459318:DWV459323 EGN459318:EGR459323 EQJ459318:EQN459323 FAF459318:FAJ459323 FKB459318:FKF459323 FTX459318:FUB459323 GDT459318:GDX459323 GNP459318:GNT459323 GXL459318:GXP459323 HHH459318:HHL459323 HRD459318:HRH459323 IAZ459318:IBD459323 IKV459318:IKZ459323 IUR459318:IUV459323 JEN459318:JER459323 JOJ459318:JON459323 JYF459318:JYJ459323 KIB459318:KIF459323 KRX459318:KSB459323 LBT459318:LBX459323 LLP459318:LLT459323 LVL459318:LVP459323 MFH459318:MFL459323 MPD459318:MPH459323 MYZ459318:MZD459323 NIV459318:NIZ459323 NSR459318:NSV459323 OCN459318:OCR459323 OMJ459318:OMN459323 OWF459318:OWJ459323 PGB459318:PGF459323 PPX459318:PQB459323 PZT459318:PZX459323 QJP459318:QJT459323 QTL459318:QTP459323 RDH459318:RDL459323 RND459318:RNH459323 RWZ459318:RXD459323 SGV459318:SGZ459323 SQR459318:SQV459323 TAN459318:TAR459323 TKJ459318:TKN459323 TUF459318:TUJ459323 UEB459318:UEF459323 UNX459318:UOB459323 UXT459318:UXX459323 VHP459318:VHT459323 VRL459318:VRP459323 WBH459318:WBL459323 WLD459318:WLH459323 WUZ459318:WVD459323 IN524854:IR524859 SJ524854:SN524859 ACF524854:ACJ524859 AMB524854:AMF524859 AVX524854:AWB524859 BFT524854:BFX524859 BPP524854:BPT524859 BZL524854:BZP524859 CJH524854:CJL524859 CTD524854:CTH524859 DCZ524854:DDD524859 DMV524854:DMZ524859 DWR524854:DWV524859 EGN524854:EGR524859 EQJ524854:EQN524859 FAF524854:FAJ524859 FKB524854:FKF524859 FTX524854:FUB524859 GDT524854:GDX524859 GNP524854:GNT524859 GXL524854:GXP524859 HHH524854:HHL524859 HRD524854:HRH524859 IAZ524854:IBD524859 IKV524854:IKZ524859 IUR524854:IUV524859 JEN524854:JER524859 JOJ524854:JON524859 JYF524854:JYJ524859 KIB524854:KIF524859 KRX524854:KSB524859 LBT524854:LBX524859 LLP524854:LLT524859 LVL524854:LVP524859 MFH524854:MFL524859 MPD524854:MPH524859 MYZ524854:MZD524859 NIV524854:NIZ524859 NSR524854:NSV524859 OCN524854:OCR524859 OMJ524854:OMN524859 OWF524854:OWJ524859 PGB524854:PGF524859 PPX524854:PQB524859 PZT524854:PZX524859 QJP524854:QJT524859 QTL524854:QTP524859 RDH524854:RDL524859 RND524854:RNH524859 RWZ524854:RXD524859 SGV524854:SGZ524859 SQR524854:SQV524859 TAN524854:TAR524859 TKJ524854:TKN524859 TUF524854:TUJ524859 UEB524854:UEF524859 UNX524854:UOB524859 UXT524854:UXX524859 VHP524854:VHT524859 VRL524854:VRP524859 WBH524854:WBL524859 WLD524854:WLH524859 WUZ524854:WVD524859 IN590390:IR590395 SJ590390:SN590395 ACF590390:ACJ590395 AMB590390:AMF590395 AVX590390:AWB590395 BFT590390:BFX590395 BPP590390:BPT590395 BZL590390:BZP590395 CJH590390:CJL590395 CTD590390:CTH590395 DCZ590390:DDD590395 DMV590390:DMZ590395 DWR590390:DWV590395 EGN590390:EGR590395 EQJ590390:EQN590395 FAF590390:FAJ590395 FKB590390:FKF590395 FTX590390:FUB590395 GDT590390:GDX590395 GNP590390:GNT590395 GXL590390:GXP590395 HHH590390:HHL590395 HRD590390:HRH590395 IAZ590390:IBD590395 IKV590390:IKZ590395 IUR590390:IUV590395 JEN590390:JER590395 JOJ590390:JON590395 JYF590390:JYJ590395 KIB590390:KIF590395 KRX590390:KSB590395 LBT590390:LBX590395 LLP590390:LLT590395 LVL590390:LVP590395 MFH590390:MFL590395 MPD590390:MPH590395 MYZ590390:MZD590395 NIV590390:NIZ590395 NSR590390:NSV590395 OCN590390:OCR590395 OMJ590390:OMN590395 OWF590390:OWJ590395 PGB590390:PGF590395 PPX590390:PQB590395 PZT590390:PZX590395 QJP590390:QJT590395 QTL590390:QTP590395 RDH590390:RDL590395 RND590390:RNH590395 RWZ590390:RXD590395 SGV590390:SGZ590395 SQR590390:SQV590395 TAN590390:TAR590395 TKJ590390:TKN590395 TUF590390:TUJ590395 UEB590390:UEF590395 UNX590390:UOB590395 UXT590390:UXX590395 VHP590390:VHT590395 VRL590390:VRP590395 WBH590390:WBL590395 WLD590390:WLH590395 WUZ590390:WVD590395 IN655926:IR655931 SJ655926:SN655931 ACF655926:ACJ655931 AMB655926:AMF655931 AVX655926:AWB655931 BFT655926:BFX655931 BPP655926:BPT655931 BZL655926:BZP655931 CJH655926:CJL655931 CTD655926:CTH655931 DCZ655926:DDD655931 DMV655926:DMZ655931 DWR655926:DWV655931 EGN655926:EGR655931 EQJ655926:EQN655931 FAF655926:FAJ655931 FKB655926:FKF655931 FTX655926:FUB655931 GDT655926:GDX655931 GNP655926:GNT655931 GXL655926:GXP655931 HHH655926:HHL655931 HRD655926:HRH655931 IAZ655926:IBD655931 IKV655926:IKZ655931 IUR655926:IUV655931 JEN655926:JER655931 JOJ655926:JON655931 JYF655926:JYJ655931 KIB655926:KIF655931 KRX655926:KSB655931 LBT655926:LBX655931 LLP655926:LLT655931 LVL655926:LVP655931 MFH655926:MFL655931 MPD655926:MPH655931 MYZ655926:MZD655931 NIV655926:NIZ655931 NSR655926:NSV655931 OCN655926:OCR655931 OMJ655926:OMN655931 OWF655926:OWJ655931 PGB655926:PGF655931 PPX655926:PQB655931 PZT655926:PZX655931 QJP655926:QJT655931 QTL655926:QTP655931 RDH655926:RDL655931 RND655926:RNH655931 RWZ655926:RXD655931 SGV655926:SGZ655931 SQR655926:SQV655931 TAN655926:TAR655931 TKJ655926:TKN655931 TUF655926:TUJ655931 UEB655926:UEF655931 UNX655926:UOB655931 UXT655926:UXX655931 VHP655926:VHT655931 VRL655926:VRP655931 WBH655926:WBL655931 WLD655926:WLH655931 WUZ655926:WVD655931 IN721462:IR721467 SJ721462:SN721467 ACF721462:ACJ721467 AMB721462:AMF721467 AVX721462:AWB721467 BFT721462:BFX721467 BPP721462:BPT721467 BZL721462:BZP721467 CJH721462:CJL721467 CTD721462:CTH721467 DCZ721462:DDD721467 DMV721462:DMZ721467 DWR721462:DWV721467 EGN721462:EGR721467 EQJ721462:EQN721467 FAF721462:FAJ721467 FKB721462:FKF721467 FTX721462:FUB721467 GDT721462:GDX721467 GNP721462:GNT721467 GXL721462:GXP721467 HHH721462:HHL721467 HRD721462:HRH721467 IAZ721462:IBD721467 IKV721462:IKZ721467 IUR721462:IUV721467 JEN721462:JER721467 JOJ721462:JON721467 JYF721462:JYJ721467 KIB721462:KIF721467 KRX721462:KSB721467 LBT721462:LBX721467 LLP721462:LLT721467 LVL721462:LVP721467 MFH721462:MFL721467 MPD721462:MPH721467 MYZ721462:MZD721467 NIV721462:NIZ721467 NSR721462:NSV721467 OCN721462:OCR721467 OMJ721462:OMN721467 OWF721462:OWJ721467 PGB721462:PGF721467 PPX721462:PQB721467 PZT721462:PZX721467 QJP721462:QJT721467 QTL721462:QTP721467 RDH721462:RDL721467 RND721462:RNH721467 RWZ721462:RXD721467 SGV721462:SGZ721467 SQR721462:SQV721467 TAN721462:TAR721467 TKJ721462:TKN721467 TUF721462:TUJ721467 UEB721462:UEF721467 UNX721462:UOB721467 UXT721462:UXX721467 VHP721462:VHT721467 VRL721462:VRP721467 WBH721462:WBL721467 WLD721462:WLH721467 WUZ721462:WVD721467 IN786998:IR787003 SJ786998:SN787003 ACF786998:ACJ787003 AMB786998:AMF787003 AVX786998:AWB787003 BFT786998:BFX787003 BPP786998:BPT787003 BZL786998:BZP787003 CJH786998:CJL787003 CTD786998:CTH787003 DCZ786998:DDD787003 DMV786998:DMZ787003 DWR786998:DWV787003 EGN786998:EGR787003 EQJ786998:EQN787003 FAF786998:FAJ787003 FKB786998:FKF787003 FTX786998:FUB787003 GDT786998:GDX787003 GNP786998:GNT787003 GXL786998:GXP787003 HHH786998:HHL787003 HRD786998:HRH787003 IAZ786998:IBD787003 IKV786998:IKZ787003 IUR786998:IUV787003 JEN786998:JER787003 JOJ786998:JON787003 JYF786998:JYJ787003 KIB786998:KIF787003 KRX786998:KSB787003 LBT786998:LBX787003 LLP786998:LLT787003 LVL786998:LVP787003 MFH786998:MFL787003 MPD786998:MPH787003 MYZ786998:MZD787003 NIV786998:NIZ787003 NSR786998:NSV787003 OCN786998:OCR787003 OMJ786998:OMN787003 OWF786998:OWJ787003 PGB786998:PGF787003 PPX786998:PQB787003 PZT786998:PZX787003 QJP786998:QJT787003 QTL786998:QTP787003 RDH786998:RDL787003 RND786998:RNH787003 RWZ786998:RXD787003 SGV786998:SGZ787003 SQR786998:SQV787003 TAN786998:TAR787003 TKJ786998:TKN787003 TUF786998:TUJ787003 UEB786998:UEF787003 UNX786998:UOB787003 UXT786998:UXX787003 VHP786998:VHT787003 VRL786998:VRP787003 WBH786998:WBL787003 WLD786998:WLH787003 WUZ786998:WVD787003 IN852534:IR852539 SJ852534:SN852539 ACF852534:ACJ852539 AMB852534:AMF852539 AVX852534:AWB852539 BFT852534:BFX852539 BPP852534:BPT852539 BZL852534:BZP852539 CJH852534:CJL852539 CTD852534:CTH852539 DCZ852534:DDD852539 DMV852534:DMZ852539 DWR852534:DWV852539 EGN852534:EGR852539 EQJ852534:EQN852539 FAF852534:FAJ852539 FKB852534:FKF852539 FTX852534:FUB852539 GDT852534:GDX852539 GNP852534:GNT852539 GXL852534:GXP852539 HHH852534:HHL852539 HRD852534:HRH852539 IAZ852534:IBD852539 IKV852534:IKZ852539 IUR852534:IUV852539 JEN852534:JER852539 JOJ852534:JON852539 JYF852534:JYJ852539 KIB852534:KIF852539 KRX852534:KSB852539 LBT852534:LBX852539 LLP852534:LLT852539 LVL852534:LVP852539 MFH852534:MFL852539 MPD852534:MPH852539 MYZ852534:MZD852539 NIV852534:NIZ852539 NSR852534:NSV852539 OCN852534:OCR852539 OMJ852534:OMN852539 OWF852534:OWJ852539 PGB852534:PGF852539 PPX852534:PQB852539 PZT852534:PZX852539 QJP852534:QJT852539 QTL852534:QTP852539 RDH852534:RDL852539 RND852534:RNH852539 RWZ852534:RXD852539 SGV852534:SGZ852539 SQR852534:SQV852539 TAN852534:TAR852539 TKJ852534:TKN852539 TUF852534:TUJ852539 UEB852534:UEF852539 UNX852534:UOB852539 UXT852534:UXX852539 VHP852534:VHT852539 VRL852534:VRP852539 WBH852534:WBL852539 WLD852534:WLH852539 WUZ852534:WVD852539 IN918070:IR918075 SJ918070:SN918075 ACF918070:ACJ918075 AMB918070:AMF918075 AVX918070:AWB918075 BFT918070:BFX918075 BPP918070:BPT918075 BZL918070:BZP918075 CJH918070:CJL918075 CTD918070:CTH918075 DCZ918070:DDD918075 DMV918070:DMZ918075 DWR918070:DWV918075 EGN918070:EGR918075 EQJ918070:EQN918075 FAF918070:FAJ918075 FKB918070:FKF918075 FTX918070:FUB918075 GDT918070:GDX918075 GNP918070:GNT918075 GXL918070:GXP918075 HHH918070:HHL918075 HRD918070:HRH918075 IAZ918070:IBD918075 IKV918070:IKZ918075 IUR918070:IUV918075 JEN918070:JER918075 JOJ918070:JON918075 JYF918070:JYJ918075 KIB918070:KIF918075 KRX918070:KSB918075 LBT918070:LBX918075 LLP918070:LLT918075 LVL918070:LVP918075 MFH918070:MFL918075 MPD918070:MPH918075 MYZ918070:MZD918075 NIV918070:NIZ918075 NSR918070:NSV918075 OCN918070:OCR918075 OMJ918070:OMN918075 OWF918070:OWJ918075 PGB918070:PGF918075 PPX918070:PQB918075 PZT918070:PZX918075 QJP918070:QJT918075 QTL918070:QTP918075 RDH918070:RDL918075 RND918070:RNH918075 RWZ918070:RXD918075 SGV918070:SGZ918075 SQR918070:SQV918075 TAN918070:TAR918075 TKJ918070:TKN918075 TUF918070:TUJ918075 UEB918070:UEF918075 UNX918070:UOB918075 UXT918070:UXX918075 VHP918070:VHT918075 VRL918070:VRP918075 WBH918070:WBL918075 WLD918070:WLH918075 WUZ918070:WVD918075 IN983606:IR983611 SJ983606:SN983611 ACF983606:ACJ983611 AMB983606:AMF983611 AVX983606:AWB983611 BFT983606:BFX983611 BPP983606:BPT983611 BZL983606:BZP983611 CJH983606:CJL983611 CTD983606:CTH983611 DCZ983606:DDD983611 DMV983606:DMZ983611 DWR983606:DWV983611 EGN983606:EGR983611 EQJ983606:EQN983611 FAF983606:FAJ983611 FKB983606:FKF983611 FTX983606:FUB983611 GDT983606:GDX983611 GNP983606:GNT983611 GXL983606:GXP983611 HHH983606:HHL983611 HRD983606:HRH983611 IAZ983606:IBD983611 IKV983606:IKZ983611 IUR983606:IUV983611 JEN983606:JER983611 JOJ983606:JON983611 JYF983606:JYJ983611 KIB983606:KIF983611 KRX983606:KSB983611 LBT983606:LBX983611 LLP983606:LLT983611 LVL983606:LVP983611 MFH983606:MFL983611 MPD983606:MPH983611 MYZ983606:MZD983611 NIV983606:NIZ983611 NSR983606:NSV983611 OCN983606:OCR983611 OMJ983606:OMN983611 OWF983606:OWJ983611 PGB983606:PGF983611 PPX983606:PQB983611 PZT983606:PZX983611 QJP983606:QJT983611 QTL983606:QTP983611 RDH983606:RDL983611 RND983606:RNH983611 RWZ983606:RXD983611 SGV983606:SGZ983611 SQR983606:SQV983611 TAN983606:TAR983611 TKJ983606:TKN983611 TUF983606:TUJ983611 UEB983606:UEF983611 UNX983606:UOB983611 UXT983606:UXX983611 VHP983606:VHT983611 VRL983606:VRP983611 WBH983606:WBL983611 WLD983606:WLH983611 WUZ983606:WVD983611 JL66102:JM66107 TH66102:TI66107 ADD66102:ADE66107 AMZ66102:ANA66107 AWV66102:AWW66107 BGR66102:BGS66107 BQN66102:BQO66107 CAJ66102:CAK66107 CKF66102:CKG66107 CUB66102:CUC66107 DDX66102:DDY66107 DNT66102:DNU66107 DXP66102:DXQ66107 EHL66102:EHM66107 ERH66102:ERI66107 FBD66102:FBE66107 FKZ66102:FLA66107 FUV66102:FUW66107 GER66102:GES66107 GON66102:GOO66107 GYJ66102:GYK66107 HIF66102:HIG66107 HSB66102:HSC66107 IBX66102:IBY66107 ILT66102:ILU66107 IVP66102:IVQ66107 JFL66102:JFM66107 JPH66102:JPI66107 JZD66102:JZE66107 KIZ66102:KJA66107 KSV66102:KSW66107 LCR66102:LCS66107 LMN66102:LMO66107 LWJ66102:LWK66107 MGF66102:MGG66107 MQB66102:MQC66107 MZX66102:MZY66107 NJT66102:NJU66107 NTP66102:NTQ66107 ODL66102:ODM66107 ONH66102:ONI66107 OXD66102:OXE66107 PGZ66102:PHA66107 PQV66102:PQW66107 QAR66102:QAS66107 QKN66102:QKO66107 QUJ66102:QUK66107 REF66102:REG66107 ROB66102:ROC66107 RXX66102:RXY66107 SHT66102:SHU66107 SRP66102:SRQ66107 TBL66102:TBM66107 TLH66102:TLI66107 TVD66102:TVE66107 UEZ66102:UFA66107 UOV66102:UOW66107 UYR66102:UYS66107 VIN66102:VIO66107 VSJ66102:VSK66107 WCF66102:WCG66107 WMB66102:WMC66107 WVX66102:WVY66107 JL131638:JM131643 TH131638:TI131643 ADD131638:ADE131643 AMZ131638:ANA131643 AWV131638:AWW131643 BGR131638:BGS131643 BQN131638:BQO131643 CAJ131638:CAK131643 CKF131638:CKG131643 CUB131638:CUC131643 DDX131638:DDY131643 DNT131638:DNU131643 DXP131638:DXQ131643 EHL131638:EHM131643 ERH131638:ERI131643 FBD131638:FBE131643 FKZ131638:FLA131643 FUV131638:FUW131643 GER131638:GES131643 GON131638:GOO131643 GYJ131638:GYK131643 HIF131638:HIG131643 HSB131638:HSC131643 IBX131638:IBY131643 ILT131638:ILU131643 IVP131638:IVQ131643 JFL131638:JFM131643 JPH131638:JPI131643 JZD131638:JZE131643 KIZ131638:KJA131643 KSV131638:KSW131643 LCR131638:LCS131643 LMN131638:LMO131643 LWJ131638:LWK131643 MGF131638:MGG131643 MQB131638:MQC131643 MZX131638:MZY131643 NJT131638:NJU131643 NTP131638:NTQ131643 ODL131638:ODM131643 ONH131638:ONI131643 OXD131638:OXE131643 PGZ131638:PHA131643 PQV131638:PQW131643 QAR131638:QAS131643 QKN131638:QKO131643 QUJ131638:QUK131643 REF131638:REG131643 ROB131638:ROC131643 RXX131638:RXY131643 SHT131638:SHU131643 SRP131638:SRQ131643 TBL131638:TBM131643 TLH131638:TLI131643 TVD131638:TVE131643 UEZ131638:UFA131643 UOV131638:UOW131643 UYR131638:UYS131643 VIN131638:VIO131643 VSJ131638:VSK131643 WCF131638:WCG131643 WMB131638:WMC131643 WVX131638:WVY131643 JL197174:JM197179 TH197174:TI197179 ADD197174:ADE197179 AMZ197174:ANA197179 AWV197174:AWW197179 BGR197174:BGS197179 BQN197174:BQO197179 CAJ197174:CAK197179 CKF197174:CKG197179 CUB197174:CUC197179 DDX197174:DDY197179 DNT197174:DNU197179 DXP197174:DXQ197179 EHL197174:EHM197179 ERH197174:ERI197179 FBD197174:FBE197179 FKZ197174:FLA197179 FUV197174:FUW197179 GER197174:GES197179 GON197174:GOO197179 GYJ197174:GYK197179 HIF197174:HIG197179 HSB197174:HSC197179 IBX197174:IBY197179 ILT197174:ILU197179 IVP197174:IVQ197179 JFL197174:JFM197179 JPH197174:JPI197179 JZD197174:JZE197179 KIZ197174:KJA197179 KSV197174:KSW197179 LCR197174:LCS197179 LMN197174:LMO197179 LWJ197174:LWK197179 MGF197174:MGG197179 MQB197174:MQC197179 MZX197174:MZY197179 NJT197174:NJU197179 NTP197174:NTQ197179 ODL197174:ODM197179 ONH197174:ONI197179 OXD197174:OXE197179 PGZ197174:PHA197179 PQV197174:PQW197179 QAR197174:QAS197179 QKN197174:QKO197179 QUJ197174:QUK197179 REF197174:REG197179 ROB197174:ROC197179 RXX197174:RXY197179 SHT197174:SHU197179 SRP197174:SRQ197179 TBL197174:TBM197179 TLH197174:TLI197179 TVD197174:TVE197179 UEZ197174:UFA197179 UOV197174:UOW197179 UYR197174:UYS197179 VIN197174:VIO197179 VSJ197174:VSK197179 WCF197174:WCG197179 WMB197174:WMC197179 WVX197174:WVY197179 JL262710:JM262715 TH262710:TI262715 ADD262710:ADE262715 AMZ262710:ANA262715 AWV262710:AWW262715 BGR262710:BGS262715 BQN262710:BQO262715 CAJ262710:CAK262715 CKF262710:CKG262715 CUB262710:CUC262715 DDX262710:DDY262715 DNT262710:DNU262715 DXP262710:DXQ262715 EHL262710:EHM262715 ERH262710:ERI262715 FBD262710:FBE262715 FKZ262710:FLA262715 FUV262710:FUW262715 GER262710:GES262715 GON262710:GOO262715 GYJ262710:GYK262715 HIF262710:HIG262715 HSB262710:HSC262715 IBX262710:IBY262715 ILT262710:ILU262715 IVP262710:IVQ262715 JFL262710:JFM262715 JPH262710:JPI262715 JZD262710:JZE262715 KIZ262710:KJA262715 KSV262710:KSW262715 LCR262710:LCS262715 LMN262710:LMO262715 LWJ262710:LWK262715 MGF262710:MGG262715 MQB262710:MQC262715 MZX262710:MZY262715 NJT262710:NJU262715 NTP262710:NTQ262715 ODL262710:ODM262715 ONH262710:ONI262715 OXD262710:OXE262715 PGZ262710:PHA262715 PQV262710:PQW262715 QAR262710:QAS262715 QKN262710:QKO262715 QUJ262710:QUK262715 REF262710:REG262715 ROB262710:ROC262715 RXX262710:RXY262715 SHT262710:SHU262715 SRP262710:SRQ262715 TBL262710:TBM262715 TLH262710:TLI262715 TVD262710:TVE262715 UEZ262710:UFA262715 UOV262710:UOW262715 UYR262710:UYS262715 VIN262710:VIO262715 VSJ262710:VSK262715 WCF262710:WCG262715 WMB262710:WMC262715 WVX262710:WVY262715 JL328246:JM328251 TH328246:TI328251 ADD328246:ADE328251 AMZ328246:ANA328251 AWV328246:AWW328251 BGR328246:BGS328251 BQN328246:BQO328251 CAJ328246:CAK328251 CKF328246:CKG328251 CUB328246:CUC328251 DDX328246:DDY328251 DNT328246:DNU328251 DXP328246:DXQ328251 EHL328246:EHM328251 ERH328246:ERI328251 FBD328246:FBE328251 FKZ328246:FLA328251 FUV328246:FUW328251 GER328246:GES328251 GON328246:GOO328251 GYJ328246:GYK328251 HIF328246:HIG328251 HSB328246:HSC328251 IBX328246:IBY328251 ILT328246:ILU328251 IVP328246:IVQ328251 JFL328246:JFM328251 JPH328246:JPI328251 JZD328246:JZE328251 KIZ328246:KJA328251 KSV328246:KSW328251 LCR328246:LCS328251 LMN328246:LMO328251 LWJ328246:LWK328251 MGF328246:MGG328251 MQB328246:MQC328251 MZX328246:MZY328251 NJT328246:NJU328251 NTP328246:NTQ328251 ODL328246:ODM328251 ONH328246:ONI328251 OXD328246:OXE328251 PGZ328246:PHA328251 PQV328246:PQW328251 QAR328246:QAS328251 QKN328246:QKO328251 QUJ328246:QUK328251 REF328246:REG328251 ROB328246:ROC328251 RXX328246:RXY328251 SHT328246:SHU328251 SRP328246:SRQ328251 TBL328246:TBM328251 TLH328246:TLI328251 TVD328246:TVE328251 UEZ328246:UFA328251 UOV328246:UOW328251 UYR328246:UYS328251 VIN328246:VIO328251 VSJ328246:VSK328251 WCF328246:WCG328251 WMB328246:WMC328251 WVX328246:WVY328251 JL393782:JM393787 TH393782:TI393787 ADD393782:ADE393787 AMZ393782:ANA393787 AWV393782:AWW393787 BGR393782:BGS393787 BQN393782:BQO393787 CAJ393782:CAK393787 CKF393782:CKG393787 CUB393782:CUC393787 DDX393782:DDY393787 DNT393782:DNU393787 DXP393782:DXQ393787 EHL393782:EHM393787 ERH393782:ERI393787 FBD393782:FBE393787 FKZ393782:FLA393787 FUV393782:FUW393787 GER393782:GES393787 GON393782:GOO393787 GYJ393782:GYK393787 HIF393782:HIG393787 HSB393782:HSC393787 IBX393782:IBY393787 ILT393782:ILU393787 IVP393782:IVQ393787 JFL393782:JFM393787 JPH393782:JPI393787 JZD393782:JZE393787 KIZ393782:KJA393787 KSV393782:KSW393787 LCR393782:LCS393787 LMN393782:LMO393787 LWJ393782:LWK393787 MGF393782:MGG393787 MQB393782:MQC393787 MZX393782:MZY393787 NJT393782:NJU393787 NTP393782:NTQ393787 ODL393782:ODM393787 ONH393782:ONI393787 OXD393782:OXE393787 PGZ393782:PHA393787 PQV393782:PQW393787 QAR393782:QAS393787 QKN393782:QKO393787 QUJ393782:QUK393787 REF393782:REG393787 ROB393782:ROC393787 RXX393782:RXY393787 SHT393782:SHU393787 SRP393782:SRQ393787 TBL393782:TBM393787 TLH393782:TLI393787 TVD393782:TVE393787 UEZ393782:UFA393787 UOV393782:UOW393787 UYR393782:UYS393787 VIN393782:VIO393787 VSJ393782:VSK393787 WCF393782:WCG393787 WMB393782:WMC393787 WVX393782:WVY393787 JL459318:JM459323 TH459318:TI459323 ADD459318:ADE459323 AMZ459318:ANA459323 AWV459318:AWW459323 BGR459318:BGS459323 BQN459318:BQO459323 CAJ459318:CAK459323 CKF459318:CKG459323 CUB459318:CUC459323 DDX459318:DDY459323 DNT459318:DNU459323 DXP459318:DXQ459323 EHL459318:EHM459323 ERH459318:ERI459323 FBD459318:FBE459323 FKZ459318:FLA459323 FUV459318:FUW459323 GER459318:GES459323 GON459318:GOO459323 GYJ459318:GYK459323 HIF459318:HIG459323 HSB459318:HSC459323 IBX459318:IBY459323 ILT459318:ILU459323 IVP459318:IVQ459323 JFL459318:JFM459323 JPH459318:JPI459323 JZD459318:JZE459323 KIZ459318:KJA459323 KSV459318:KSW459323 LCR459318:LCS459323 LMN459318:LMO459323 LWJ459318:LWK459323 MGF459318:MGG459323 MQB459318:MQC459323 MZX459318:MZY459323 NJT459318:NJU459323 NTP459318:NTQ459323 ODL459318:ODM459323 ONH459318:ONI459323 OXD459318:OXE459323 PGZ459318:PHA459323 PQV459318:PQW459323 QAR459318:QAS459323 QKN459318:QKO459323 QUJ459318:QUK459323 REF459318:REG459323 ROB459318:ROC459323 RXX459318:RXY459323 SHT459318:SHU459323 SRP459318:SRQ459323 TBL459318:TBM459323 TLH459318:TLI459323 TVD459318:TVE459323 UEZ459318:UFA459323 UOV459318:UOW459323 UYR459318:UYS459323 VIN459318:VIO459323 VSJ459318:VSK459323 WCF459318:WCG459323 WMB459318:WMC459323 WVX459318:WVY459323 JL524854:JM524859 TH524854:TI524859 ADD524854:ADE524859 AMZ524854:ANA524859 AWV524854:AWW524859 BGR524854:BGS524859 BQN524854:BQO524859 CAJ524854:CAK524859 CKF524854:CKG524859 CUB524854:CUC524859 DDX524854:DDY524859 DNT524854:DNU524859 DXP524854:DXQ524859 EHL524854:EHM524859 ERH524854:ERI524859 FBD524854:FBE524859 FKZ524854:FLA524859 FUV524854:FUW524859 GER524854:GES524859 GON524854:GOO524859 GYJ524854:GYK524859 HIF524854:HIG524859 HSB524854:HSC524859 IBX524854:IBY524859 ILT524854:ILU524859 IVP524854:IVQ524859 JFL524854:JFM524859 JPH524854:JPI524859 JZD524854:JZE524859 KIZ524854:KJA524859 KSV524854:KSW524859 LCR524854:LCS524859 LMN524854:LMO524859 LWJ524854:LWK524859 MGF524854:MGG524859 MQB524854:MQC524859 MZX524854:MZY524859 NJT524854:NJU524859 NTP524854:NTQ524859 ODL524854:ODM524859 ONH524854:ONI524859 OXD524854:OXE524859 PGZ524854:PHA524859 PQV524854:PQW524859 QAR524854:QAS524859 QKN524854:QKO524859 QUJ524854:QUK524859 REF524854:REG524859 ROB524854:ROC524859 RXX524854:RXY524859 SHT524854:SHU524859 SRP524854:SRQ524859 TBL524854:TBM524859 TLH524854:TLI524859 TVD524854:TVE524859 UEZ524854:UFA524859 UOV524854:UOW524859 UYR524854:UYS524859 VIN524854:VIO524859 VSJ524854:VSK524859 WCF524854:WCG524859 WMB524854:WMC524859 WVX524854:WVY524859 JL590390:JM590395 TH590390:TI590395 ADD590390:ADE590395 AMZ590390:ANA590395 AWV590390:AWW590395 BGR590390:BGS590395 BQN590390:BQO590395 CAJ590390:CAK590395 CKF590390:CKG590395 CUB590390:CUC590395 DDX590390:DDY590395 DNT590390:DNU590395 DXP590390:DXQ590395 EHL590390:EHM590395 ERH590390:ERI590395 FBD590390:FBE590395 FKZ590390:FLA590395 FUV590390:FUW590395 GER590390:GES590395 GON590390:GOO590395 GYJ590390:GYK590395 HIF590390:HIG590395 HSB590390:HSC590395 IBX590390:IBY590395 ILT590390:ILU590395 IVP590390:IVQ590395 JFL590390:JFM590395 JPH590390:JPI590395 JZD590390:JZE590395 KIZ590390:KJA590395 KSV590390:KSW590395 LCR590390:LCS590395 LMN590390:LMO590395 LWJ590390:LWK590395 MGF590390:MGG590395 MQB590390:MQC590395 MZX590390:MZY590395 NJT590390:NJU590395 NTP590390:NTQ590395 ODL590390:ODM590395 ONH590390:ONI590395 OXD590390:OXE590395 PGZ590390:PHA590395 PQV590390:PQW590395 QAR590390:QAS590395 QKN590390:QKO590395 QUJ590390:QUK590395 REF590390:REG590395 ROB590390:ROC590395 RXX590390:RXY590395 SHT590390:SHU590395 SRP590390:SRQ590395 TBL590390:TBM590395 TLH590390:TLI590395 TVD590390:TVE590395 UEZ590390:UFA590395 UOV590390:UOW590395 UYR590390:UYS590395 VIN590390:VIO590395 VSJ590390:VSK590395 WCF590390:WCG590395 WMB590390:WMC590395 WVX590390:WVY590395 JL655926:JM655931 TH655926:TI655931 ADD655926:ADE655931 AMZ655926:ANA655931 AWV655926:AWW655931 BGR655926:BGS655931 BQN655926:BQO655931 CAJ655926:CAK655931 CKF655926:CKG655931 CUB655926:CUC655931 DDX655926:DDY655931 DNT655926:DNU655931 DXP655926:DXQ655931 EHL655926:EHM655931 ERH655926:ERI655931 FBD655926:FBE655931 FKZ655926:FLA655931 FUV655926:FUW655931 GER655926:GES655931 GON655926:GOO655931 GYJ655926:GYK655931 HIF655926:HIG655931 HSB655926:HSC655931 IBX655926:IBY655931 ILT655926:ILU655931 IVP655926:IVQ655931 JFL655926:JFM655931 JPH655926:JPI655931 JZD655926:JZE655931 KIZ655926:KJA655931 KSV655926:KSW655931 LCR655926:LCS655931 LMN655926:LMO655931 LWJ655926:LWK655931 MGF655926:MGG655931 MQB655926:MQC655931 MZX655926:MZY655931 NJT655926:NJU655931 NTP655926:NTQ655931 ODL655926:ODM655931 ONH655926:ONI655931 OXD655926:OXE655931 PGZ655926:PHA655931 PQV655926:PQW655931 QAR655926:QAS655931 QKN655926:QKO655931 QUJ655926:QUK655931 REF655926:REG655931 ROB655926:ROC655931 RXX655926:RXY655931 SHT655926:SHU655931 SRP655926:SRQ655931 TBL655926:TBM655931 TLH655926:TLI655931 TVD655926:TVE655931 UEZ655926:UFA655931 UOV655926:UOW655931 UYR655926:UYS655931 VIN655926:VIO655931 VSJ655926:VSK655931 WCF655926:WCG655931 WMB655926:WMC655931 WVX655926:WVY655931 JL721462:JM721467 TH721462:TI721467 ADD721462:ADE721467 AMZ721462:ANA721467 AWV721462:AWW721467 BGR721462:BGS721467 BQN721462:BQO721467 CAJ721462:CAK721467 CKF721462:CKG721467 CUB721462:CUC721467 DDX721462:DDY721467 DNT721462:DNU721467 DXP721462:DXQ721467 EHL721462:EHM721467 ERH721462:ERI721467 FBD721462:FBE721467 FKZ721462:FLA721467 FUV721462:FUW721467 GER721462:GES721467 GON721462:GOO721467 GYJ721462:GYK721467 HIF721462:HIG721467 HSB721462:HSC721467 IBX721462:IBY721467 ILT721462:ILU721467 IVP721462:IVQ721467 JFL721462:JFM721467 JPH721462:JPI721467 JZD721462:JZE721467 KIZ721462:KJA721467 KSV721462:KSW721467 LCR721462:LCS721467 LMN721462:LMO721467 LWJ721462:LWK721467 MGF721462:MGG721467 MQB721462:MQC721467 MZX721462:MZY721467 NJT721462:NJU721467 NTP721462:NTQ721467 ODL721462:ODM721467 ONH721462:ONI721467 OXD721462:OXE721467 PGZ721462:PHA721467 PQV721462:PQW721467 QAR721462:QAS721467 QKN721462:QKO721467 QUJ721462:QUK721467 REF721462:REG721467 ROB721462:ROC721467 RXX721462:RXY721467 SHT721462:SHU721467 SRP721462:SRQ721467 TBL721462:TBM721467 TLH721462:TLI721467 TVD721462:TVE721467 UEZ721462:UFA721467 UOV721462:UOW721467 UYR721462:UYS721467 VIN721462:VIO721467 VSJ721462:VSK721467 WCF721462:WCG721467 WMB721462:WMC721467 WVX721462:WVY721467 JL786998:JM787003 TH786998:TI787003 ADD786998:ADE787003 AMZ786998:ANA787003 AWV786998:AWW787003 BGR786998:BGS787003 BQN786998:BQO787003 CAJ786998:CAK787003 CKF786998:CKG787003 CUB786998:CUC787003 DDX786998:DDY787003 DNT786998:DNU787003 DXP786998:DXQ787003 EHL786998:EHM787003 ERH786998:ERI787003 FBD786998:FBE787003 FKZ786998:FLA787003 FUV786998:FUW787003 GER786998:GES787003 GON786998:GOO787003 GYJ786998:GYK787003 HIF786998:HIG787003 HSB786998:HSC787003 IBX786998:IBY787003 ILT786998:ILU787003 IVP786998:IVQ787003 JFL786998:JFM787003 JPH786998:JPI787003 JZD786998:JZE787003 KIZ786998:KJA787003 KSV786998:KSW787003 LCR786998:LCS787003 LMN786998:LMO787003 LWJ786998:LWK787003 MGF786998:MGG787003 MQB786998:MQC787003 MZX786998:MZY787003 NJT786998:NJU787003 NTP786998:NTQ787003 ODL786998:ODM787003 ONH786998:ONI787003 OXD786998:OXE787003 PGZ786998:PHA787003 PQV786998:PQW787003 QAR786998:QAS787003 QKN786998:QKO787003 QUJ786998:QUK787003 REF786998:REG787003 ROB786998:ROC787003 RXX786998:RXY787003 SHT786998:SHU787003 SRP786998:SRQ787003 TBL786998:TBM787003 TLH786998:TLI787003 TVD786998:TVE787003 UEZ786998:UFA787003 UOV786998:UOW787003 UYR786998:UYS787003 VIN786998:VIO787003 VSJ786998:VSK787003 WCF786998:WCG787003 WMB786998:WMC787003 WVX786998:WVY787003 JL852534:JM852539 TH852534:TI852539 ADD852534:ADE852539 AMZ852534:ANA852539 AWV852534:AWW852539 BGR852534:BGS852539 BQN852534:BQO852539 CAJ852534:CAK852539 CKF852534:CKG852539 CUB852534:CUC852539 DDX852534:DDY852539 DNT852534:DNU852539 DXP852534:DXQ852539 EHL852534:EHM852539 ERH852534:ERI852539 FBD852534:FBE852539 FKZ852534:FLA852539 FUV852534:FUW852539 GER852534:GES852539 GON852534:GOO852539 GYJ852534:GYK852539 HIF852534:HIG852539 HSB852534:HSC852539 IBX852534:IBY852539 ILT852534:ILU852539 IVP852534:IVQ852539 JFL852534:JFM852539 JPH852534:JPI852539 JZD852534:JZE852539 KIZ852534:KJA852539 KSV852534:KSW852539 LCR852534:LCS852539 LMN852534:LMO852539 LWJ852534:LWK852539 MGF852534:MGG852539 MQB852534:MQC852539 MZX852534:MZY852539 NJT852534:NJU852539 NTP852534:NTQ852539 ODL852534:ODM852539 ONH852534:ONI852539 OXD852534:OXE852539 PGZ852534:PHA852539 PQV852534:PQW852539 QAR852534:QAS852539 QKN852534:QKO852539 QUJ852534:QUK852539 REF852534:REG852539 ROB852534:ROC852539 RXX852534:RXY852539 SHT852534:SHU852539 SRP852534:SRQ852539 TBL852534:TBM852539 TLH852534:TLI852539 TVD852534:TVE852539 UEZ852534:UFA852539 UOV852534:UOW852539 UYR852534:UYS852539 VIN852534:VIO852539 VSJ852534:VSK852539 WCF852534:WCG852539 WMB852534:WMC852539 WVX852534:WVY852539 JL918070:JM918075 TH918070:TI918075 ADD918070:ADE918075 AMZ918070:ANA918075 AWV918070:AWW918075 BGR918070:BGS918075 BQN918070:BQO918075 CAJ918070:CAK918075 CKF918070:CKG918075 CUB918070:CUC918075 DDX918070:DDY918075 DNT918070:DNU918075 DXP918070:DXQ918075 EHL918070:EHM918075 ERH918070:ERI918075 FBD918070:FBE918075 FKZ918070:FLA918075 FUV918070:FUW918075 GER918070:GES918075 GON918070:GOO918075 GYJ918070:GYK918075 HIF918070:HIG918075 HSB918070:HSC918075 IBX918070:IBY918075 ILT918070:ILU918075 IVP918070:IVQ918075 JFL918070:JFM918075 JPH918070:JPI918075 JZD918070:JZE918075 KIZ918070:KJA918075 KSV918070:KSW918075 LCR918070:LCS918075 LMN918070:LMO918075 LWJ918070:LWK918075 MGF918070:MGG918075 MQB918070:MQC918075 MZX918070:MZY918075 NJT918070:NJU918075 NTP918070:NTQ918075 ODL918070:ODM918075 ONH918070:ONI918075 OXD918070:OXE918075 PGZ918070:PHA918075 PQV918070:PQW918075 QAR918070:QAS918075 QKN918070:QKO918075 QUJ918070:QUK918075 REF918070:REG918075 ROB918070:ROC918075 RXX918070:RXY918075 SHT918070:SHU918075 SRP918070:SRQ918075 TBL918070:TBM918075 TLH918070:TLI918075 TVD918070:TVE918075 UEZ918070:UFA918075 UOV918070:UOW918075 UYR918070:UYS918075 VIN918070:VIO918075 VSJ918070:VSK918075 WCF918070:WCG918075 WMB918070:WMC918075 WVX918070:WVY918075 JL983606:JM983611 TH983606:TI983611 ADD983606:ADE983611 AMZ983606:ANA983611 AWV983606:AWW983611 BGR983606:BGS983611 BQN983606:BQO983611 CAJ983606:CAK983611 CKF983606:CKG983611 CUB983606:CUC983611 DDX983606:DDY983611 DNT983606:DNU983611 DXP983606:DXQ983611 EHL983606:EHM983611 ERH983606:ERI983611 FBD983606:FBE983611 FKZ983606:FLA983611 FUV983606:FUW983611 GER983606:GES983611 GON983606:GOO983611 GYJ983606:GYK983611 HIF983606:HIG983611 HSB983606:HSC983611 IBX983606:IBY983611 ILT983606:ILU983611 IVP983606:IVQ983611 JFL983606:JFM983611 JPH983606:JPI983611 JZD983606:JZE983611 KIZ983606:KJA983611 KSV983606:KSW983611 LCR983606:LCS983611 LMN983606:LMO983611 LWJ983606:LWK983611 MGF983606:MGG983611 MQB983606:MQC983611 MZX983606:MZY983611 NJT983606:NJU983611 NTP983606:NTQ983611 ODL983606:ODM983611 ONH983606:ONI983611 OXD983606:OXE983611 PGZ983606:PHA983611 PQV983606:PQW983611 QAR983606:QAS983611 QKN983606:QKO983611 QUJ983606:QUK983611 REF983606:REG983611 ROB983606:ROC983611 RXX983606:RXY983611 SHT983606:SHU983611 SRP983606:SRQ983611 TBL983606:TBM983611 TLH983606:TLI983611 TVD983606:TVE983611 UEZ983606:UFA983611 UOV983606:UOW983611 UYR983606:UYS983611 VIN983606:VIO983611 VSJ983606:VSK983611 WCF983606:WCG983611 WMB983606:WMC983611 WVX983606:WVY983611 JL66112:JL66114 TH66112:TH66114 ADD66112:ADD66114 AMZ66112:AMZ66114 AWV66112:AWV66114 BGR66112:BGR66114 BQN66112:BQN66114 CAJ66112:CAJ66114 CKF66112:CKF66114 CUB66112:CUB66114 DDX66112:DDX66114 DNT66112:DNT66114 DXP66112:DXP66114 EHL66112:EHL66114 ERH66112:ERH66114 FBD66112:FBD66114 FKZ66112:FKZ66114 FUV66112:FUV66114 GER66112:GER66114 GON66112:GON66114 GYJ66112:GYJ66114 HIF66112:HIF66114 HSB66112:HSB66114 IBX66112:IBX66114 ILT66112:ILT66114 IVP66112:IVP66114 JFL66112:JFL66114 JPH66112:JPH66114 JZD66112:JZD66114 KIZ66112:KIZ66114 KSV66112:KSV66114 LCR66112:LCR66114 LMN66112:LMN66114 LWJ66112:LWJ66114 MGF66112:MGF66114 MQB66112:MQB66114 MZX66112:MZX66114 NJT66112:NJT66114 NTP66112:NTP66114 ODL66112:ODL66114 ONH66112:ONH66114 OXD66112:OXD66114 PGZ66112:PGZ66114 PQV66112:PQV66114 QAR66112:QAR66114 QKN66112:QKN66114 QUJ66112:QUJ66114 REF66112:REF66114 ROB66112:ROB66114 RXX66112:RXX66114 SHT66112:SHT66114 SRP66112:SRP66114 TBL66112:TBL66114 TLH66112:TLH66114 TVD66112:TVD66114 UEZ66112:UEZ66114 UOV66112:UOV66114 UYR66112:UYR66114 VIN66112:VIN66114 VSJ66112:VSJ66114 WCF66112:WCF66114 WMB66112:WMB66114 WVX66112:WVX66114 JL131648:JL131650 TH131648:TH131650 ADD131648:ADD131650 AMZ131648:AMZ131650 AWV131648:AWV131650 BGR131648:BGR131650 BQN131648:BQN131650 CAJ131648:CAJ131650 CKF131648:CKF131650 CUB131648:CUB131650 DDX131648:DDX131650 DNT131648:DNT131650 DXP131648:DXP131650 EHL131648:EHL131650 ERH131648:ERH131650 FBD131648:FBD131650 FKZ131648:FKZ131650 FUV131648:FUV131650 GER131648:GER131650 GON131648:GON131650 GYJ131648:GYJ131650 HIF131648:HIF131650 HSB131648:HSB131650 IBX131648:IBX131650 ILT131648:ILT131650 IVP131648:IVP131650 JFL131648:JFL131650 JPH131648:JPH131650 JZD131648:JZD131650 KIZ131648:KIZ131650 KSV131648:KSV131650 LCR131648:LCR131650 LMN131648:LMN131650 LWJ131648:LWJ131650 MGF131648:MGF131650 MQB131648:MQB131650 MZX131648:MZX131650 NJT131648:NJT131650 NTP131648:NTP131650 ODL131648:ODL131650 ONH131648:ONH131650 OXD131648:OXD131650 PGZ131648:PGZ131650 PQV131648:PQV131650 QAR131648:QAR131650 QKN131648:QKN131650 QUJ131648:QUJ131650 REF131648:REF131650 ROB131648:ROB131650 RXX131648:RXX131650 SHT131648:SHT131650 SRP131648:SRP131650 TBL131648:TBL131650 TLH131648:TLH131650 TVD131648:TVD131650 UEZ131648:UEZ131650 UOV131648:UOV131650 UYR131648:UYR131650 VIN131648:VIN131650 VSJ131648:VSJ131650 WCF131648:WCF131650 WMB131648:WMB131650 WVX131648:WVX131650 JL197184:JL197186 TH197184:TH197186 ADD197184:ADD197186 AMZ197184:AMZ197186 AWV197184:AWV197186 BGR197184:BGR197186 BQN197184:BQN197186 CAJ197184:CAJ197186 CKF197184:CKF197186 CUB197184:CUB197186 DDX197184:DDX197186 DNT197184:DNT197186 DXP197184:DXP197186 EHL197184:EHL197186 ERH197184:ERH197186 FBD197184:FBD197186 FKZ197184:FKZ197186 FUV197184:FUV197186 GER197184:GER197186 GON197184:GON197186 GYJ197184:GYJ197186 HIF197184:HIF197186 HSB197184:HSB197186 IBX197184:IBX197186 ILT197184:ILT197186 IVP197184:IVP197186 JFL197184:JFL197186 JPH197184:JPH197186 JZD197184:JZD197186 KIZ197184:KIZ197186 KSV197184:KSV197186 LCR197184:LCR197186 LMN197184:LMN197186 LWJ197184:LWJ197186 MGF197184:MGF197186 MQB197184:MQB197186 MZX197184:MZX197186 NJT197184:NJT197186 NTP197184:NTP197186 ODL197184:ODL197186 ONH197184:ONH197186 OXD197184:OXD197186 PGZ197184:PGZ197186 PQV197184:PQV197186 QAR197184:QAR197186 QKN197184:QKN197186 QUJ197184:QUJ197186 REF197184:REF197186 ROB197184:ROB197186 RXX197184:RXX197186 SHT197184:SHT197186 SRP197184:SRP197186 TBL197184:TBL197186 TLH197184:TLH197186 TVD197184:TVD197186 UEZ197184:UEZ197186 UOV197184:UOV197186 UYR197184:UYR197186 VIN197184:VIN197186 VSJ197184:VSJ197186 WCF197184:WCF197186 WMB197184:WMB197186 WVX197184:WVX197186 JL262720:JL262722 TH262720:TH262722 ADD262720:ADD262722 AMZ262720:AMZ262722 AWV262720:AWV262722 BGR262720:BGR262722 BQN262720:BQN262722 CAJ262720:CAJ262722 CKF262720:CKF262722 CUB262720:CUB262722 DDX262720:DDX262722 DNT262720:DNT262722 DXP262720:DXP262722 EHL262720:EHL262722 ERH262720:ERH262722 FBD262720:FBD262722 FKZ262720:FKZ262722 FUV262720:FUV262722 GER262720:GER262722 GON262720:GON262722 GYJ262720:GYJ262722 HIF262720:HIF262722 HSB262720:HSB262722 IBX262720:IBX262722 ILT262720:ILT262722 IVP262720:IVP262722 JFL262720:JFL262722 JPH262720:JPH262722 JZD262720:JZD262722 KIZ262720:KIZ262722 KSV262720:KSV262722 LCR262720:LCR262722 LMN262720:LMN262722 LWJ262720:LWJ262722 MGF262720:MGF262722 MQB262720:MQB262722 MZX262720:MZX262722 NJT262720:NJT262722 NTP262720:NTP262722 ODL262720:ODL262722 ONH262720:ONH262722 OXD262720:OXD262722 PGZ262720:PGZ262722 PQV262720:PQV262722 QAR262720:QAR262722 QKN262720:QKN262722 QUJ262720:QUJ262722 REF262720:REF262722 ROB262720:ROB262722 RXX262720:RXX262722 SHT262720:SHT262722 SRP262720:SRP262722 TBL262720:TBL262722 TLH262720:TLH262722 TVD262720:TVD262722 UEZ262720:UEZ262722 UOV262720:UOV262722 UYR262720:UYR262722 VIN262720:VIN262722 VSJ262720:VSJ262722 WCF262720:WCF262722 WMB262720:WMB262722 WVX262720:WVX262722 JL328256:JL328258 TH328256:TH328258 ADD328256:ADD328258 AMZ328256:AMZ328258 AWV328256:AWV328258 BGR328256:BGR328258 BQN328256:BQN328258 CAJ328256:CAJ328258 CKF328256:CKF328258 CUB328256:CUB328258 DDX328256:DDX328258 DNT328256:DNT328258 DXP328256:DXP328258 EHL328256:EHL328258 ERH328256:ERH328258 FBD328256:FBD328258 FKZ328256:FKZ328258 FUV328256:FUV328258 GER328256:GER328258 GON328256:GON328258 GYJ328256:GYJ328258 HIF328256:HIF328258 HSB328256:HSB328258 IBX328256:IBX328258 ILT328256:ILT328258 IVP328256:IVP328258 JFL328256:JFL328258 JPH328256:JPH328258 JZD328256:JZD328258 KIZ328256:KIZ328258 KSV328256:KSV328258 LCR328256:LCR328258 LMN328256:LMN328258 LWJ328256:LWJ328258 MGF328256:MGF328258 MQB328256:MQB328258 MZX328256:MZX328258 NJT328256:NJT328258 NTP328256:NTP328258 ODL328256:ODL328258 ONH328256:ONH328258 OXD328256:OXD328258 PGZ328256:PGZ328258 PQV328256:PQV328258 QAR328256:QAR328258 QKN328256:QKN328258 QUJ328256:QUJ328258 REF328256:REF328258 ROB328256:ROB328258 RXX328256:RXX328258 SHT328256:SHT328258 SRP328256:SRP328258 TBL328256:TBL328258 TLH328256:TLH328258 TVD328256:TVD328258 UEZ328256:UEZ328258 UOV328256:UOV328258 UYR328256:UYR328258 VIN328256:VIN328258 VSJ328256:VSJ328258 WCF328256:WCF328258 WMB328256:WMB328258 WVX328256:WVX328258 JL393792:JL393794 TH393792:TH393794 ADD393792:ADD393794 AMZ393792:AMZ393794 AWV393792:AWV393794 BGR393792:BGR393794 BQN393792:BQN393794 CAJ393792:CAJ393794 CKF393792:CKF393794 CUB393792:CUB393794 DDX393792:DDX393794 DNT393792:DNT393794 DXP393792:DXP393794 EHL393792:EHL393794 ERH393792:ERH393794 FBD393792:FBD393794 FKZ393792:FKZ393794 FUV393792:FUV393794 GER393792:GER393794 GON393792:GON393794 GYJ393792:GYJ393794 HIF393792:HIF393794 HSB393792:HSB393794 IBX393792:IBX393794 ILT393792:ILT393794 IVP393792:IVP393794 JFL393792:JFL393794 JPH393792:JPH393794 JZD393792:JZD393794 KIZ393792:KIZ393794 KSV393792:KSV393794 LCR393792:LCR393794 LMN393792:LMN393794 LWJ393792:LWJ393794 MGF393792:MGF393794 MQB393792:MQB393794 MZX393792:MZX393794 NJT393792:NJT393794 NTP393792:NTP393794 ODL393792:ODL393794 ONH393792:ONH393794 OXD393792:OXD393794 PGZ393792:PGZ393794 PQV393792:PQV393794 QAR393792:QAR393794 QKN393792:QKN393794 QUJ393792:QUJ393794 REF393792:REF393794 ROB393792:ROB393794 RXX393792:RXX393794 SHT393792:SHT393794 SRP393792:SRP393794 TBL393792:TBL393794 TLH393792:TLH393794 TVD393792:TVD393794 UEZ393792:UEZ393794 UOV393792:UOV393794 UYR393792:UYR393794 VIN393792:VIN393794 VSJ393792:VSJ393794 WCF393792:WCF393794 WMB393792:WMB393794 WVX393792:WVX393794 JL459328:JL459330 TH459328:TH459330 ADD459328:ADD459330 AMZ459328:AMZ459330 AWV459328:AWV459330 BGR459328:BGR459330 BQN459328:BQN459330 CAJ459328:CAJ459330 CKF459328:CKF459330 CUB459328:CUB459330 DDX459328:DDX459330 DNT459328:DNT459330 DXP459328:DXP459330 EHL459328:EHL459330 ERH459328:ERH459330 FBD459328:FBD459330 FKZ459328:FKZ459330 FUV459328:FUV459330 GER459328:GER459330 GON459328:GON459330 GYJ459328:GYJ459330 HIF459328:HIF459330 HSB459328:HSB459330 IBX459328:IBX459330 ILT459328:ILT459330 IVP459328:IVP459330 JFL459328:JFL459330 JPH459328:JPH459330 JZD459328:JZD459330 KIZ459328:KIZ459330 KSV459328:KSV459330 LCR459328:LCR459330 LMN459328:LMN459330 LWJ459328:LWJ459330 MGF459328:MGF459330 MQB459328:MQB459330 MZX459328:MZX459330 NJT459328:NJT459330 NTP459328:NTP459330 ODL459328:ODL459330 ONH459328:ONH459330 OXD459328:OXD459330 PGZ459328:PGZ459330 PQV459328:PQV459330 QAR459328:QAR459330 QKN459328:QKN459330 QUJ459328:QUJ459330 REF459328:REF459330 ROB459328:ROB459330 RXX459328:RXX459330 SHT459328:SHT459330 SRP459328:SRP459330 TBL459328:TBL459330 TLH459328:TLH459330 TVD459328:TVD459330 UEZ459328:UEZ459330 UOV459328:UOV459330 UYR459328:UYR459330 VIN459328:VIN459330 VSJ459328:VSJ459330 WCF459328:WCF459330 WMB459328:WMB459330 WVX459328:WVX459330 JL524864:JL524866 TH524864:TH524866 ADD524864:ADD524866 AMZ524864:AMZ524866 AWV524864:AWV524866 BGR524864:BGR524866 BQN524864:BQN524866 CAJ524864:CAJ524866 CKF524864:CKF524866 CUB524864:CUB524866 DDX524864:DDX524866 DNT524864:DNT524866 DXP524864:DXP524866 EHL524864:EHL524866 ERH524864:ERH524866 FBD524864:FBD524866 FKZ524864:FKZ524866 FUV524864:FUV524866 GER524864:GER524866 GON524864:GON524866 GYJ524864:GYJ524866 HIF524864:HIF524866 HSB524864:HSB524866 IBX524864:IBX524866 ILT524864:ILT524866 IVP524864:IVP524866 JFL524864:JFL524866 JPH524864:JPH524866 JZD524864:JZD524866 KIZ524864:KIZ524866 KSV524864:KSV524866 LCR524864:LCR524866 LMN524864:LMN524866 LWJ524864:LWJ524866 MGF524864:MGF524866 MQB524864:MQB524866 MZX524864:MZX524866 NJT524864:NJT524866 NTP524864:NTP524866 ODL524864:ODL524866 ONH524864:ONH524866 OXD524864:OXD524866 PGZ524864:PGZ524866 PQV524864:PQV524866 QAR524864:QAR524866 QKN524864:QKN524866 QUJ524864:QUJ524866 REF524864:REF524866 ROB524864:ROB524866 RXX524864:RXX524866 SHT524864:SHT524866 SRP524864:SRP524866 TBL524864:TBL524866 TLH524864:TLH524866 TVD524864:TVD524866 UEZ524864:UEZ524866 UOV524864:UOV524866 UYR524864:UYR524866 VIN524864:VIN524866 VSJ524864:VSJ524866 WCF524864:WCF524866 WMB524864:WMB524866 WVX524864:WVX524866 JL590400:JL590402 TH590400:TH590402 ADD590400:ADD590402 AMZ590400:AMZ590402 AWV590400:AWV590402 BGR590400:BGR590402 BQN590400:BQN590402 CAJ590400:CAJ590402 CKF590400:CKF590402 CUB590400:CUB590402 DDX590400:DDX590402 DNT590400:DNT590402 DXP590400:DXP590402 EHL590400:EHL590402 ERH590400:ERH590402 FBD590400:FBD590402 FKZ590400:FKZ590402 FUV590400:FUV590402 GER590400:GER590402 GON590400:GON590402 GYJ590400:GYJ590402 HIF590400:HIF590402 HSB590400:HSB590402 IBX590400:IBX590402 ILT590400:ILT590402 IVP590400:IVP590402 JFL590400:JFL590402 JPH590400:JPH590402 JZD590400:JZD590402 KIZ590400:KIZ590402 KSV590400:KSV590402 LCR590400:LCR590402 LMN590400:LMN590402 LWJ590400:LWJ590402 MGF590400:MGF590402 MQB590400:MQB590402 MZX590400:MZX590402 NJT590400:NJT590402 NTP590400:NTP590402 ODL590400:ODL590402 ONH590400:ONH590402 OXD590400:OXD590402 PGZ590400:PGZ590402 PQV590400:PQV590402 QAR590400:QAR590402 QKN590400:QKN590402 QUJ590400:QUJ590402 REF590400:REF590402 ROB590400:ROB590402 RXX590400:RXX590402 SHT590400:SHT590402 SRP590400:SRP590402 TBL590400:TBL590402 TLH590400:TLH590402 TVD590400:TVD590402 UEZ590400:UEZ590402 UOV590400:UOV590402 UYR590400:UYR590402 VIN590400:VIN590402 VSJ590400:VSJ590402 WCF590400:WCF590402 WMB590400:WMB590402 WVX590400:WVX590402 JL655936:JL655938 TH655936:TH655938 ADD655936:ADD655938 AMZ655936:AMZ655938 AWV655936:AWV655938 BGR655936:BGR655938 BQN655936:BQN655938 CAJ655936:CAJ655938 CKF655936:CKF655938 CUB655936:CUB655938 DDX655936:DDX655938 DNT655936:DNT655938 DXP655936:DXP655938 EHL655936:EHL655938 ERH655936:ERH655938 FBD655936:FBD655938 FKZ655936:FKZ655938 FUV655936:FUV655938 GER655936:GER655938 GON655936:GON655938 GYJ655936:GYJ655938 HIF655936:HIF655938 HSB655936:HSB655938 IBX655936:IBX655938 ILT655936:ILT655938 IVP655936:IVP655938 JFL655936:JFL655938 JPH655936:JPH655938 JZD655936:JZD655938 KIZ655936:KIZ655938 KSV655936:KSV655938 LCR655936:LCR655938 LMN655936:LMN655938 LWJ655936:LWJ655938 MGF655936:MGF655938 MQB655936:MQB655938 MZX655936:MZX655938 NJT655936:NJT655938 NTP655936:NTP655938 ODL655936:ODL655938 ONH655936:ONH655938 OXD655936:OXD655938 PGZ655936:PGZ655938 PQV655936:PQV655938 QAR655936:QAR655938 QKN655936:QKN655938 QUJ655936:QUJ655938 REF655936:REF655938 ROB655936:ROB655938 RXX655936:RXX655938 SHT655936:SHT655938 SRP655936:SRP655938 TBL655936:TBL655938 TLH655936:TLH655938 TVD655936:TVD655938 UEZ655936:UEZ655938 UOV655936:UOV655938 UYR655936:UYR655938 VIN655936:VIN655938 VSJ655936:VSJ655938 WCF655936:WCF655938 WMB655936:WMB655938 WVX655936:WVX655938 JL721472:JL721474 TH721472:TH721474 ADD721472:ADD721474 AMZ721472:AMZ721474 AWV721472:AWV721474 BGR721472:BGR721474 BQN721472:BQN721474 CAJ721472:CAJ721474 CKF721472:CKF721474 CUB721472:CUB721474 DDX721472:DDX721474 DNT721472:DNT721474 DXP721472:DXP721474 EHL721472:EHL721474 ERH721472:ERH721474 FBD721472:FBD721474 FKZ721472:FKZ721474 FUV721472:FUV721474 GER721472:GER721474 GON721472:GON721474 GYJ721472:GYJ721474 HIF721472:HIF721474 HSB721472:HSB721474 IBX721472:IBX721474 ILT721472:ILT721474 IVP721472:IVP721474 JFL721472:JFL721474 JPH721472:JPH721474 JZD721472:JZD721474 KIZ721472:KIZ721474 KSV721472:KSV721474 LCR721472:LCR721474 LMN721472:LMN721474 LWJ721472:LWJ721474 MGF721472:MGF721474 MQB721472:MQB721474 MZX721472:MZX721474 NJT721472:NJT721474 NTP721472:NTP721474 ODL721472:ODL721474 ONH721472:ONH721474 OXD721472:OXD721474 PGZ721472:PGZ721474 PQV721472:PQV721474 QAR721472:QAR721474 QKN721472:QKN721474 QUJ721472:QUJ721474 REF721472:REF721474 ROB721472:ROB721474 RXX721472:RXX721474 SHT721472:SHT721474 SRP721472:SRP721474 TBL721472:TBL721474 TLH721472:TLH721474 TVD721472:TVD721474 UEZ721472:UEZ721474 UOV721472:UOV721474 UYR721472:UYR721474 VIN721472:VIN721474 VSJ721472:VSJ721474 WCF721472:WCF721474 WMB721472:WMB721474 WVX721472:WVX721474 JL787008:JL787010 TH787008:TH787010 ADD787008:ADD787010 AMZ787008:AMZ787010 AWV787008:AWV787010 BGR787008:BGR787010 BQN787008:BQN787010 CAJ787008:CAJ787010 CKF787008:CKF787010 CUB787008:CUB787010 DDX787008:DDX787010 DNT787008:DNT787010 DXP787008:DXP787010 EHL787008:EHL787010 ERH787008:ERH787010 FBD787008:FBD787010 FKZ787008:FKZ787010 FUV787008:FUV787010 GER787008:GER787010 GON787008:GON787010 GYJ787008:GYJ787010 HIF787008:HIF787010 HSB787008:HSB787010 IBX787008:IBX787010 ILT787008:ILT787010 IVP787008:IVP787010 JFL787008:JFL787010 JPH787008:JPH787010 JZD787008:JZD787010 KIZ787008:KIZ787010 KSV787008:KSV787010 LCR787008:LCR787010 LMN787008:LMN787010 LWJ787008:LWJ787010 MGF787008:MGF787010 MQB787008:MQB787010 MZX787008:MZX787010 NJT787008:NJT787010 NTP787008:NTP787010 ODL787008:ODL787010 ONH787008:ONH787010 OXD787008:OXD787010 PGZ787008:PGZ787010 PQV787008:PQV787010 QAR787008:QAR787010 QKN787008:QKN787010 QUJ787008:QUJ787010 REF787008:REF787010 ROB787008:ROB787010 RXX787008:RXX787010 SHT787008:SHT787010 SRP787008:SRP787010 TBL787008:TBL787010 TLH787008:TLH787010 TVD787008:TVD787010 UEZ787008:UEZ787010 UOV787008:UOV787010 UYR787008:UYR787010 VIN787008:VIN787010 VSJ787008:VSJ787010 WCF787008:WCF787010 WMB787008:WMB787010 WVX787008:WVX787010 JL852544:JL852546 TH852544:TH852546 ADD852544:ADD852546 AMZ852544:AMZ852546 AWV852544:AWV852546 BGR852544:BGR852546 BQN852544:BQN852546 CAJ852544:CAJ852546 CKF852544:CKF852546 CUB852544:CUB852546 DDX852544:DDX852546 DNT852544:DNT852546 DXP852544:DXP852546 EHL852544:EHL852546 ERH852544:ERH852546 FBD852544:FBD852546 FKZ852544:FKZ852546 FUV852544:FUV852546 GER852544:GER852546 GON852544:GON852546 GYJ852544:GYJ852546 HIF852544:HIF852546 HSB852544:HSB852546 IBX852544:IBX852546 ILT852544:ILT852546 IVP852544:IVP852546 JFL852544:JFL852546 JPH852544:JPH852546 JZD852544:JZD852546 KIZ852544:KIZ852546 KSV852544:KSV852546 LCR852544:LCR852546 LMN852544:LMN852546 LWJ852544:LWJ852546 MGF852544:MGF852546 MQB852544:MQB852546 MZX852544:MZX852546 NJT852544:NJT852546 NTP852544:NTP852546 ODL852544:ODL852546 ONH852544:ONH852546 OXD852544:OXD852546 PGZ852544:PGZ852546 PQV852544:PQV852546 QAR852544:QAR852546 QKN852544:QKN852546 QUJ852544:QUJ852546 REF852544:REF852546 ROB852544:ROB852546 RXX852544:RXX852546 SHT852544:SHT852546 SRP852544:SRP852546 TBL852544:TBL852546 TLH852544:TLH852546 TVD852544:TVD852546 UEZ852544:UEZ852546 UOV852544:UOV852546 UYR852544:UYR852546 VIN852544:VIN852546 VSJ852544:VSJ852546 WCF852544:WCF852546 WMB852544:WMB852546 WVX852544:WVX852546 JL918080:JL918082 TH918080:TH918082 ADD918080:ADD918082 AMZ918080:AMZ918082 AWV918080:AWV918082 BGR918080:BGR918082 BQN918080:BQN918082 CAJ918080:CAJ918082 CKF918080:CKF918082 CUB918080:CUB918082 DDX918080:DDX918082 DNT918080:DNT918082 DXP918080:DXP918082 EHL918080:EHL918082 ERH918080:ERH918082 FBD918080:FBD918082 FKZ918080:FKZ918082 FUV918080:FUV918082 GER918080:GER918082 GON918080:GON918082 GYJ918080:GYJ918082 HIF918080:HIF918082 HSB918080:HSB918082 IBX918080:IBX918082 ILT918080:ILT918082 IVP918080:IVP918082 JFL918080:JFL918082 JPH918080:JPH918082 JZD918080:JZD918082 KIZ918080:KIZ918082 KSV918080:KSV918082 LCR918080:LCR918082 LMN918080:LMN918082 LWJ918080:LWJ918082 MGF918080:MGF918082 MQB918080:MQB918082 MZX918080:MZX918082 NJT918080:NJT918082 NTP918080:NTP918082 ODL918080:ODL918082 ONH918080:ONH918082 OXD918080:OXD918082 PGZ918080:PGZ918082 PQV918080:PQV918082 QAR918080:QAR918082 QKN918080:QKN918082 QUJ918080:QUJ918082 REF918080:REF918082 ROB918080:ROB918082 RXX918080:RXX918082 SHT918080:SHT918082 SRP918080:SRP918082 TBL918080:TBL918082 TLH918080:TLH918082 TVD918080:TVD918082 UEZ918080:UEZ918082 UOV918080:UOV918082 UYR918080:UYR918082 VIN918080:VIN918082 VSJ918080:VSJ918082 WCF918080:WCF918082 WMB918080:WMB918082 WVX918080:WVX918082 JL983616:JL983618 TH983616:TH983618 ADD983616:ADD983618 AMZ983616:AMZ983618 AWV983616:AWV983618 BGR983616:BGR983618 BQN983616:BQN983618 CAJ983616:CAJ983618 CKF983616:CKF983618 CUB983616:CUB983618 DDX983616:DDX983618 DNT983616:DNT983618 DXP983616:DXP983618 EHL983616:EHL983618 ERH983616:ERH983618 FBD983616:FBD983618 FKZ983616:FKZ983618 FUV983616:FUV983618 GER983616:GER983618 GON983616:GON983618 GYJ983616:GYJ983618 HIF983616:HIF983618 HSB983616:HSB983618 IBX983616:IBX983618 ILT983616:ILT983618 IVP983616:IVP983618 JFL983616:JFL983618 JPH983616:JPH983618 JZD983616:JZD983618 KIZ983616:KIZ983618 KSV983616:KSV983618 LCR983616:LCR983618 LMN983616:LMN983618 LWJ983616:LWJ983618 MGF983616:MGF983618 MQB983616:MQB983618 MZX983616:MZX983618 NJT983616:NJT983618 NTP983616:NTP983618 ODL983616:ODL983618 ONH983616:ONH983618 OXD983616:OXD983618 PGZ983616:PGZ983618 PQV983616:PQV983618 QAR983616:QAR983618 QKN983616:QKN983618 QUJ983616:QUJ983618 REF983616:REF983618 ROB983616:ROB983618 RXX983616:RXX983618 SHT983616:SHT983618 SRP983616:SRP983618 TBL983616:TBL983618 TLH983616:TLH983618 TVD983616:TVD983618 UEZ983616:UEZ983618 UOV983616:UOV983618 UYR983616:UYR983618 VIN983616:VIN983618 VSJ983616:VSJ983618 WCF983616:WCF983618 WMB983616:WMB983618 WVX983616:WVX983618 JM66109:JM66114 TI66109:TI66114 ADE66109:ADE66114 ANA66109:ANA66114 AWW66109:AWW66114 BGS66109:BGS66114 BQO66109:BQO66114 CAK66109:CAK66114 CKG66109:CKG66114 CUC66109:CUC66114 DDY66109:DDY66114 DNU66109:DNU66114 DXQ66109:DXQ66114 EHM66109:EHM66114 ERI66109:ERI66114 FBE66109:FBE66114 FLA66109:FLA66114 FUW66109:FUW66114 GES66109:GES66114 GOO66109:GOO66114 GYK66109:GYK66114 HIG66109:HIG66114 HSC66109:HSC66114 IBY66109:IBY66114 ILU66109:ILU66114 IVQ66109:IVQ66114 JFM66109:JFM66114 JPI66109:JPI66114 JZE66109:JZE66114 KJA66109:KJA66114 KSW66109:KSW66114 LCS66109:LCS66114 LMO66109:LMO66114 LWK66109:LWK66114 MGG66109:MGG66114 MQC66109:MQC66114 MZY66109:MZY66114 NJU66109:NJU66114 NTQ66109:NTQ66114 ODM66109:ODM66114 ONI66109:ONI66114 OXE66109:OXE66114 PHA66109:PHA66114 PQW66109:PQW66114 QAS66109:QAS66114 QKO66109:QKO66114 QUK66109:QUK66114 REG66109:REG66114 ROC66109:ROC66114 RXY66109:RXY66114 SHU66109:SHU66114 SRQ66109:SRQ66114 TBM66109:TBM66114 TLI66109:TLI66114 TVE66109:TVE66114 UFA66109:UFA66114 UOW66109:UOW66114 UYS66109:UYS66114 VIO66109:VIO66114 VSK66109:VSK66114 WCG66109:WCG66114 WMC66109:WMC66114 WVY66109:WVY66114 JM131645:JM131650 TI131645:TI131650 ADE131645:ADE131650 ANA131645:ANA131650 AWW131645:AWW131650 BGS131645:BGS131650 BQO131645:BQO131650 CAK131645:CAK131650 CKG131645:CKG131650 CUC131645:CUC131650 DDY131645:DDY131650 DNU131645:DNU131650 DXQ131645:DXQ131650 EHM131645:EHM131650 ERI131645:ERI131650 FBE131645:FBE131650 FLA131645:FLA131650 FUW131645:FUW131650 GES131645:GES131650 GOO131645:GOO131650 GYK131645:GYK131650 HIG131645:HIG131650 HSC131645:HSC131650 IBY131645:IBY131650 ILU131645:ILU131650 IVQ131645:IVQ131650 JFM131645:JFM131650 JPI131645:JPI131650 JZE131645:JZE131650 KJA131645:KJA131650 KSW131645:KSW131650 LCS131645:LCS131650 LMO131645:LMO131650 LWK131645:LWK131650 MGG131645:MGG131650 MQC131645:MQC131650 MZY131645:MZY131650 NJU131645:NJU131650 NTQ131645:NTQ131650 ODM131645:ODM131650 ONI131645:ONI131650 OXE131645:OXE131650 PHA131645:PHA131650 PQW131645:PQW131650 QAS131645:QAS131650 QKO131645:QKO131650 QUK131645:QUK131650 REG131645:REG131650 ROC131645:ROC131650 RXY131645:RXY131650 SHU131645:SHU131650 SRQ131645:SRQ131650 TBM131645:TBM131650 TLI131645:TLI131650 TVE131645:TVE131650 UFA131645:UFA131650 UOW131645:UOW131650 UYS131645:UYS131650 VIO131645:VIO131650 VSK131645:VSK131650 WCG131645:WCG131650 WMC131645:WMC131650 WVY131645:WVY131650 JM197181:JM197186 TI197181:TI197186 ADE197181:ADE197186 ANA197181:ANA197186 AWW197181:AWW197186 BGS197181:BGS197186 BQO197181:BQO197186 CAK197181:CAK197186 CKG197181:CKG197186 CUC197181:CUC197186 DDY197181:DDY197186 DNU197181:DNU197186 DXQ197181:DXQ197186 EHM197181:EHM197186 ERI197181:ERI197186 FBE197181:FBE197186 FLA197181:FLA197186 FUW197181:FUW197186 GES197181:GES197186 GOO197181:GOO197186 GYK197181:GYK197186 HIG197181:HIG197186 HSC197181:HSC197186 IBY197181:IBY197186 ILU197181:ILU197186 IVQ197181:IVQ197186 JFM197181:JFM197186 JPI197181:JPI197186 JZE197181:JZE197186 KJA197181:KJA197186 KSW197181:KSW197186 LCS197181:LCS197186 LMO197181:LMO197186 LWK197181:LWK197186 MGG197181:MGG197186 MQC197181:MQC197186 MZY197181:MZY197186 NJU197181:NJU197186 NTQ197181:NTQ197186 ODM197181:ODM197186 ONI197181:ONI197186 OXE197181:OXE197186 PHA197181:PHA197186 PQW197181:PQW197186 QAS197181:QAS197186 QKO197181:QKO197186 QUK197181:QUK197186 REG197181:REG197186 ROC197181:ROC197186 RXY197181:RXY197186 SHU197181:SHU197186 SRQ197181:SRQ197186 TBM197181:TBM197186 TLI197181:TLI197186 TVE197181:TVE197186 UFA197181:UFA197186 UOW197181:UOW197186 UYS197181:UYS197186 VIO197181:VIO197186 VSK197181:VSK197186 WCG197181:WCG197186 WMC197181:WMC197186 WVY197181:WVY197186 JM262717:JM262722 TI262717:TI262722 ADE262717:ADE262722 ANA262717:ANA262722 AWW262717:AWW262722 BGS262717:BGS262722 BQO262717:BQO262722 CAK262717:CAK262722 CKG262717:CKG262722 CUC262717:CUC262722 DDY262717:DDY262722 DNU262717:DNU262722 DXQ262717:DXQ262722 EHM262717:EHM262722 ERI262717:ERI262722 FBE262717:FBE262722 FLA262717:FLA262722 FUW262717:FUW262722 GES262717:GES262722 GOO262717:GOO262722 GYK262717:GYK262722 HIG262717:HIG262722 HSC262717:HSC262722 IBY262717:IBY262722 ILU262717:ILU262722 IVQ262717:IVQ262722 JFM262717:JFM262722 JPI262717:JPI262722 JZE262717:JZE262722 KJA262717:KJA262722 KSW262717:KSW262722 LCS262717:LCS262722 LMO262717:LMO262722 LWK262717:LWK262722 MGG262717:MGG262722 MQC262717:MQC262722 MZY262717:MZY262722 NJU262717:NJU262722 NTQ262717:NTQ262722 ODM262717:ODM262722 ONI262717:ONI262722 OXE262717:OXE262722 PHA262717:PHA262722 PQW262717:PQW262722 QAS262717:QAS262722 QKO262717:QKO262722 QUK262717:QUK262722 REG262717:REG262722 ROC262717:ROC262722 RXY262717:RXY262722 SHU262717:SHU262722 SRQ262717:SRQ262722 TBM262717:TBM262722 TLI262717:TLI262722 TVE262717:TVE262722 UFA262717:UFA262722 UOW262717:UOW262722 UYS262717:UYS262722 VIO262717:VIO262722 VSK262717:VSK262722 WCG262717:WCG262722 WMC262717:WMC262722 WVY262717:WVY262722 JM328253:JM328258 TI328253:TI328258 ADE328253:ADE328258 ANA328253:ANA328258 AWW328253:AWW328258 BGS328253:BGS328258 BQO328253:BQO328258 CAK328253:CAK328258 CKG328253:CKG328258 CUC328253:CUC328258 DDY328253:DDY328258 DNU328253:DNU328258 DXQ328253:DXQ328258 EHM328253:EHM328258 ERI328253:ERI328258 FBE328253:FBE328258 FLA328253:FLA328258 FUW328253:FUW328258 GES328253:GES328258 GOO328253:GOO328258 GYK328253:GYK328258 HIG328253:HIG328258 HSC328253:HSC328258 IBY328253:IBY328258 ILU328253:ILU328258 IVQ328253:IVQ328258 JFM328253:JFM328258 JPI328253:JPI328258 JZE328253:JZE328258 KJA328253:KJA328258 KSW328253:KSW328258 LCS328253:LCS328258 LMO328253:LMO328258 LWK328253:LWK328258 MGG328253:MGG328258 MQC328253:MQC328258 MZY328253:MZY328258 NJU328253:NJU328258 NTQ328253:NTQ328258 ODM328253:ODM328258 ONI328253:ONI328258 OXE328253:OXE328258 PHA328253:PHA328258 PQW328253:PQW328258 QAS328253:QAS328258 QKO328253:QKO328258 QUK328253:QUK328258 REG328253:REG328258 ROC328253:ROC328258 RXY328253:RXY328258 SHU328253:SHU328258 SRQ328253:SRQ328258 TBM328253:TBM328258 TLI328253:TLI328258 TVE328253:TVE328258 UFA328253:UFA328258 UOW328253:UOW328258 UYS328253:UYS328258 VIO328253:VIO328258 VSK328253:VSK328258 WCG328253:WCG328258 WMC328253:WMC328258 WVY328253:WVY328258 JM393789:JM393794 TI393789:TI393794 ADE393789:ADE393794 ANA393789:ANA393794 AWW393789:AWW393794 BGS393789:BGS393794 BQO393789:BQO393794 CAK393789:CAK393794 CKG393789:CKG393794 CUC393789:CUC393794 DDY393789:DDY393794 DNU393789:DNU393794 DXQ393789:DXQ393794 EHM393789:EHM393794 ERI393789:ERI393794 FBE393789:FBE393794 FLA393789:FLA393794 FUW393789:FUW393794 GES393789:GES393794 GOO393789:GOO393794 GYK393789:GYK393794 HIG393789:HIG393794 HSC393789:HSC393794 IBY393789:IBY393794 ILU393789:ILU393794 IVQ393789:IVQ393794 JFM393789:JFM393794 JPI393789:JPI393794 JZE393789:JZE393794 KJA393789:KJA393794 KSW393789:KSW393794 LCS393789:LCS393794 LMO393789:LMO393794 LWK393789:LWK393794 MGG393789:MGG393794 MQC393789:MQC393794 MZY393789:MZY393794 NJU393789:NJU393794 NTQ393789:NTQ393794 ODM393789:ODM393794 ONI393789:ONI393794 OXE393789:OXE393794 PHA393789:PHA393794 PQW393789:PQW393794 QAS393789:QAS393794 QKO393789:QKO393794 QUK393789:QUK393794 REG393789:REG393794 ROC393789:ROC393794 RXY393789:RXY393794 SHU393789:SHU393794 SRQ393789:SRQ393794 TBM393789:TBM393794 TLI393789:TLI393794 TVE393789:TVE393794 UFA393789:UFA393794 UOW393789:UOW393794 UYS393789:UYS393794 VIO393789:VIO393794 VSK393789:VSK393794 WCG393789:WCG393794 WMC393789:WMC393794 WVY393789:WVY393794 JM459325:JM459330 TI459325:TI459330 ADE459325:ADE459330 ANA459325:ANA459330 AWW459325:AWW459330 BGS459325:BGS459330 BQO459325:BQO459330 CAK459325:CAK459330 CKG459325:CKG459330 CUC459325:CUC459330 DDY459325:DDY459330 DNU459325:DNU459330 DXQ459325:DXQ459330 EHM459325:EHM459330 ERI459325:ERI459330 FBE459325:FBE459330 FLA459325:FLA459330 FUW459325:FUW459330 GES459325:GES459330 GOO459325:GOO459330 GYK459325:GYK459330 HIG459325:HIG459330 HSC459325:HSC459330 IBY459325:IBY459330 ILU459325:ILU459330 IVQ459325:IVQ459330 JFM459325:JFM459330 JPI459325:JPI459330 JZE459325:JZE459330 KJA459325:KJA459330 KSW459325:KSW459330 LCS459325:LCS459330 LMO459325:LMO459330 LWK459325:LWK459330 MGG459325:MGG459330 MQC459325:MQC459330 MZY459325:MZY459330 NJU459325:NJU459330 NTQ459325:NTQ459330 ODM459325:ODM459330 ONI459325:ONI459330 OXE459325:OXE459330 PHA459325:PHA459330 PQW459325:PQW459330 QAS459325:QAS459330 QKO459325:QKO459330 QUK459325:QUK459330 REG459325:REG459330 ROC459325:ROC459330 RXY459325:RXY459330 SHU459325:SHU459330 SRQ459325:SRQ459330 TBM459325:TBM459330 TLI459325:TLI459330 TVE459325:TVE459330 UFA459325:UFA459330 UOW459325:UOW459330 UYS459325:UYS459330 VIO459325:VIO459330 VSK459325:VSK459330 WCG459325:WCG459330 WMC459325:WMC459330 WVY459325:WVY459330 JM524861:JM524866 TI524861:TI524866 ADE524861:ADE524866 ANA524861:ANA524866 AWW524861:AWW524866 BGS524861:BGS524866 BQO524861:BQO524866 CAK524861:CAK524866 CKG524861:CKG524866 CUC524861:CUC524866 DDY524861:DDY524866 DNU524861:DNU524866 DXQ524861:DXQ524866 EHM524861:EHM524866 ERI524861:ERI524866 FBE524861:FBE524866 FLA524861:FLA524866 FUW524861:FUW524866 GES524861:GES524866 GOO524861:GOO524866 GYK524861:GYK524866 HIG524861:HIG524866 HSC524861:HSC524866 IBY524861:IBY524866 ILU524861:ILU524866 IVQ524861:IVQ524866 JFM524861:JFM524866 JPI524861:JPI524866 JZE524861:JZE524866 KJA524861:KJA524866 KSW524861:KSW524866 LCS524861:LCS524866 LMO524861:LMO524866 LWK524861:LWK524866 MGG524861:MGG524866 MQC524861:MQC524866 MZY524861:MZY524866 NJU524861:NJU524866 NTQ524861:NTQ524866 ODM524861:ODM524866 ONI524861:ONI524866 OXE524861:OXE524866 PHA524861:PHA524866 PQW524861:PQW524866 QAS524861:QAS524866 QKO524861:QKO524866 QUK524861:QUK524866 REG524861:REG524866 ROC524861:ROC524866 RXY524861:RXY524866 SHU524861:SHU524866 SRQ524861:SRQ524866 TBM524861:TBM524866 TLI524861:TLI524866 TVE524861:TVE524866 UFA524861:UFA524866 UOW524861:UOW524866 UYS524861:UYS524866 VIO524861:VIO524866 VSK524861:VSK524866 WCG524861:WCG524866 WMC524861:WMC524866 WVY524861:WVY524866 JM590397:JM590402 TI590397:TI590402 ADE590397:ADE590402 ANA590397:ANA590402 AWW590397:AWW590402 BGS590397:BGS590402 BQO590397:BQO590402 CAK590397:CAK590402 CKG590397:CKG590402 CUC590397:CUC590402 DDY590397:DDY590402 DNU590397:DNU590402 DXQ590397:DXQ590402 EHM590397:EHM590402 ERI590397:ERI590402 FBE590397:FBE590402 FLA590397:FLA590402 FUW590397:FUW590402 GES590397:GES590402 GOO590397:GOO590402 GYK590397:GYK590402 HIG590397:HIG590402 HSC590397:HSC590402 IBY590397:IBY590402 ILU590397:ILU590402 IVQ590397:IVQ590402 JFM590397:JFM590402 JPI590397:JPI590402 JZE590397:JZE590402 KJA590397:KJA590402 KSW590397:KSW590402 LCS590397:LCS590402 LMO590397:LMO590402 LWK590397:LWK590402 MGG590397:MGG590402 MQC590397:MQC590402 MZY590397:MZY590402 NJU590397:NJU590402 NTQ590397:NTQ590402 ODM590397:ODM590402 ONI590397:ONI590402 OXE590397:OXE590402 PHA590397:PHA590402 PQW590397:PQW590402 QAS590397:QAS590402 QKO590397:QKO590402 QUK590397:QUK590402 REG590397:REG590402 ROC590397:ROC590402 RXY590397:RXY590402 SHU590397:SHU590402 SRQ590397:SRQ590402 TBM590397:TBM590402 TLI590397:TLI590402 TVE590397:TVE590402 UFA590397:UFA590402 UOW590397:UOW590402 UYS590397:UYS590402 VIO590397:VIO590402 VSK590397:VSK590402 WCG590397:WCG590402 WMC590397:WMC590402 WVY590397:WVY590402 JM655933:JM655938 TI655933:TI655938 ADE655933:ADE655938 ANA655933:ANA655938 AWW655933:AWW655938 BGS655933:BGS655938 BQO655933:BQO655938 CAK655933:CAK655938 CKG655933:CKG655938 CUC655933:CUC655938 DDY655933:DDY655938 DNU655933:DNU655938 DXQ655933:DXQ655938 EHM655933:EHM655938 ERI655933:ERI655938 FBE655933:FBE655938 FLA655933:FLA655938 FUW655933:FUW655938 GES655933:GES655938 GOO655933:GOO655938 GYK655933:GYK655938 HIG655933:HIG655938 HSC655933:HSC655938 IBY655933:IBY655938 ILU655933:ILU655938 IVQ655933:IVQ655938 JFM655933:JFM655938 JPI655933:JPI655938 JZE655933:JZE655938 KJA655933:KJA655938 KSW655933:KSW655938 LCS655933:LCS655938 LMO655933:LMO655938 LWK655933:LWK655938 MGG655933:MGG655938 MQC655933:MQC655938 MZY655933:MZY655938 NJU655933:NJU655938 NTQ655933:NTQ655938 ODM655933:ODM655938 ONI655933:ONI655938 OXE655933:OXE655938 PHA655933:PHA655938 PQW655933:PQW655938 QAS655933:QAS655938 QKO655933:QKO655938 QUK655933:QUK655938 REG655933:REG655938 ROC655933:ROC655938 RXY655933:RXY655938 SHU655933:SHU655938 SRQ655933:SRQ655938 TBM655933:TBM655938 TLI655933:TLI655938 TVE655933:TVE655938 UFA655933:UFA655938 UOW655933:UOW655938 UYS655933:UYS655938 VIO655933:VIO655938 VSK655933:VSK655938 WCG655933:WCG655938 WMC655933:WMC655938 WVY655933:WVY655938 JM721469:JM721474 TI721469:TI721474 ADE721469:ADE721474 ANA721469:ANA721474 AWW721469:AWW721474 BGS721469:BGS721474 BQO721469:BQO721474 CAK721469:CAK721474 CKG721469:CKG721474 CUC721469:CUC721474 DDY721469:DDY721474 DNU721469:DNU721474 DXQ721469:DXQ721474 EHM721469:EHM721474 ERI721469:ERI721474 FBE721469:FBE721474 FLA721469:FLA721474 FUW721469:FUW721474 GES721469:GES721474 GOO721469:GOO721474 GYK721469:GYK721474 HIG721469:HIG721474 HSC721469:HSC721474 IBY721469:IBY721474 ILU721469:ILU721474 IVQ721469:IVQ721474 JFM721469:JFM721474 JPI721469:JPI721474 JZE721469:JZE721474 KJA721469:KJA721474 KSW721469:KSW721474 LCS721469:LCS721474 LMO721469:LMO721474 LWK721469:LWK721474 MGG721469:MGG721474 MQC721469:MQC721474 MZY721469:MZY721474 NJU721469:NJU721474 NTQ721469:NTQ721474 ODM721469:ODM721474 ONI721469:ONI721474 OXE721469:OXE721474 PHA721469:PHA721474 PQW721469:PQW721474 QAS721469:QAS721474 QKO721469:QKO721474 QUK721469:QUK721474 REG721469:REG721474 ROC721469:ROC721474 RXY721469:RXY721474 SHU721469:SHU721474 SRQ721469:SRQ721474 TBM721469:TBM721474 TLI721469:TLI721474 TVE721469:TVE721474 UFA721469:UFA721474 UOW721469:UOW721474 UYS721469:UYS721474 VIO721469:VIO721474 VSK721469:VSK721474 WCG721469:WCG721474 WMC721469:WMC721474 WVY721469:WVY721474 JM787005:JM787010 TI787005:TI787010 ADE787005:ADE787010 ANA787005:ANA787010 AWW787005:AWW787010 BGS787005:BGS787010 BQO787005:BQO787010 CAK787005:CAK787010 CKG787005:CKG787010 CUC787005:CUC787010 DDY787005:DDY787010 DNU787005:DNU787010 DXQ787005:DXQ787010 EHM787005:EHM787010 ERI787005:ERI787010 FBE787005:FBE787010 FLA787005:FLA787010 FUW787005:FUW787010 GES787005:GES787010 GOO787005:GOO787010 GYK787005:GYK787010 HIG787005:HIG787010 HSC787005:HSC787010 IBY787005:IBY787010 ILU787005:ILU787010 IVQ787005:IVQ787010 JFM787005:JFM787010 JPI787005:JPI787010 JZE787005:JZE787010 KJA787005:KJA787010 KSW787005:KSW787010 LCS787005:LCS787010 LMO787005:LMO787010 LWK787005:LWK787010 MGG787005:MGG787010 MQC787005:MQC787010 MZY787005:MZY787010 NJU787005:NJU787010 NTQ787005:NTQ787010 ODM787005:ODM787010 ONI787005:ONI787010 OXE787005:OXE787010 PHA787005:PHA787010 PQW787005:PQW787010 QAS787005:QAS787010 QKO787005:QKO787010 QUK787005:QUK787010 REG787005:REG787010 ROC787005:ROC787010 RXY787005:RXY787010 SHU787005:SHU787010 SRQ787005:SRQ787010 TBM787005:TBM787010 TLI787005:TLI787010 TVE787005:TVE787010 UFA787005:UFA787010 UOW787005:UOW787010 UYS787005:UYS787010 VIO787005:VIO787010 VSK787005:VSK787010 WCG787005:WCG787010 WMC787005:WMC787010 WVY787005:WVY787010 JM852541:JM852546 TI852541:TI852546 ADE852541:ADE852546 ANA852541:ANA852546 AWW852541:AWW852546 BGS852541:BGS852546 BQO852541:BQO852546 CAK852541:CAK852546 CKG852541:CKG852546 CUC852541:CUC852546 DDY852541:DDY852546 DNU852541:DNU852546 DXQ852541:DXQ852546 EHM852541:EHM852546 ERI852541:ERI852546 FBE852541:FBE852546 FLA852541:FLA852546 FUW852541:FUW852546 GES852541:GES852546 GOO852541:GOO852546 GYK852541:GYK852546 HIG852541:HIG852546 HSC852541:HSC852546 IBY852541:IBY852546 ILU852541:ILU852546 IVQ852541:IVQ852546 JFM852541:JFM852546 JPI852541:JPI852546 JZE852541:JZE852546 KJA852541:KJA852546 KSW852541:KSW852546 LCS852541:LCS852546 LMO852541:LMO852546 LWK852541:LWK852546 MGG852541:MGG852546 MQC852541:MQC852546 MZY852541:MZY852546 NJU852541:NJU852546 NTQ852541:NTQ852546 ODM852541:ODM852546 ONI852541:ONI852546 OXE852541:OXE852546 PHA852541:PHA852546 PQW852541:PQW852546 QAS852541:QAS852546 QKO852541:QKO852546 QUK852541:QUK852546 REG852541:REG852546 ROC852541:ROC852546 RXY852541:RXY852546 SHU852541:SHU852546 SRQ852541:SRQ852546 TBM852541:TBM852546 TLI852541:TLI852546 TVE852541:TVE852546 UFA852541:UFA852546 UOW852541:UOW852546 UYS852541:UYS852546 VIO852541:VIO852546 VSK852541:VSK852546 WCG852541:WCG852546 WMC852541:WMC852546 WVY852541:WVY852546 JM918077:JM918082 TI918077:TI918082 ADE918077:ADE918082 ANA918077:ANA918082 AWW918077:AWW918082 BGS918077:BGS918082 BQO918077:BQO918082 CAK918077:CAK918082 CKG918077:CKG918082 CUC918077:CUC918082 DDY918077:DDY918082 DNU918077:DNU918082 DXQ918077:DXQ918082 EHM918077:EHM918082 ERI918077:ERI918082 FBE918077:FBE918082 FLA918077:FLA918082 FUW918077:FUW918082 GES918077:GES918082 GOO918077:GOO918082 GYK918077:GYK918082 HIG918077:HIG918082 HSC918077:HSC918082 IBY918077:IBY918082 ILU918077:ILU918082 IVQ918077:IVQ918082 JFM918077:JFM918082 JPI918077:JPI918082 JZE918077:JZE918082 KJA918077:KJA918082 KSW918077:KSW918082 LCS918077:LCS918082 LMO918077:LMO918082 LWK918077:LWK918082 MGG918077:MGG918082 MQC918077:MQC918082 MZY918077:MZY918082 NJU918077:NJU918082 NTQ918077:NTQ918082 ODM918077:ODM918082 ONI918077:ONI918082 OXE918077:OXE918082 PHA918077:PHA918082 PQW918077:PQW918082 QAS918077:QAS918082 QKO918077:QKO918082 QUK918077:QUK918082 REG918077:REG918082 ROC918077:ROC918082 RXY918077:RXY918082 SHU918077:SHU918082 SRQ918077:SRQ918082 TBM918077:TBM918082 TLI918077:TLI918082 TVE918077:TVE918082 UFA918077:UFA918082 UOW918077:UOW918082 UYS918077:UYS918082 VIO918077:VIO918082 VSK918077:VSK918082 WCG918077:WCG918082 WMC918077:WMC918082 WVY918077:WVY918082 JM983613:JM983618 TI983613:TI983618 ADE983613:ADE983618 ANA983613:ANA983618 AWW983613:AWW983618 BGS983613:BGS983618 BQO983613:BQO983618 CAK983613:CAK983618 CKG983613:CKG983618 CUC983613:CUC983618 DDY983613:DDY983618 DNU983613:DNU983618 DXQ983613:DXQ983618 EHM983613:EHM983618 ERI983613:ERI983618 FBE983613:FBE983618 FLA983613:FLA983618 FUW983613:FUW983618 GES983613:GES983618 GOO983613:GOO983618 GYK983613:GYK983618 HIG983613:HIG983618 HSC983613:HSC983618 IBY983613:IBY983618 ILU983613:ILU983618 IVQ983613:IVQ983618 JFM983613:JFM983618 JPI983613:JPI983618 JZE983613:JZE983618 KJA983613:KJA983618 KSW983613:KSW983618 LCS983613:LCS983618 LMO983613:LMO983618 LWK983613:LWK983618 MGG983613:MGG983618 MQC983613:MQC983618 MZY983613:MZY983618 NJU983613:NJU983618 NTQ983613:NTQ983618 ODM983613:ODM983618 ONI983613:ONI983618 OXE983613:OXE983618 PHA983613:PHA983618 PQW983613:PQW983618 QAS983613:QAS983618 QKO983613:QKO983618 QUK983613:QUK983618 REG983613:REG983618 ROC983613:ROC983618 RXY983613:RXY983618 SHU983613:SHU983618 SRQ983613:SRQ983618 TBM983613:TBM983618 TLI983613:TLI983618 TVE983613:TVE983618 UFA983613:UFA983618 UOW983613:UOW983618 UYS983613:UYS983618 VIO983613:VIO983618 VSK983613:VSK983618 WCG983613:WCG983618 WMC983613:WMC983618 WVY983613:WVY983618 JM66120:JM66122 TI66120:TI66122 ADE66120:ADE66122 ANA66120:ANA66122 AWW66120:AWW66122 BGS66120:BGS66122 BQO66120:BQO66122 CAK66120:CAK66122 CKG66120:CKG66122 CUC66120:CUC66122 DDY66120:DDY66122 DNU66120:DNU66122 DXQ66120:DXQ66122 EHM66120:EHM66122 ERI66120:ERI66122 FBE66120:FBE66122 FLA66120:FLA66122 FUW66120:FUW66122 GES66120:GES66122 GOO66120:GOO66122 GYK66120:GYK66122 HIG66120:HIG66122 HSC66120:HSC66122 IBY66120:IBY66122 ILU66120:ILU66122 IVQ66120:IVQ66122 JFM66120:JFM66122 JPI66120:JPI66122 JZE66120:JZE66122 KJA66120:KJA66122 KSW66120:KSW66122 LCS66120:LCS66122 LMO66120:LMO66122 LWK66120:LWK66122 MGG66120:MGG66122 MQC66120:MQC66122 MZY66120:MZY66122 NJU66120:NJU66122 NTQ66120:NTQ66122 ODM66120:ODM66122 ONI66120:ONI66122 OXE66120:OXE66122 PHA66120:PHA66122 PQW66120:PQW66122 QAS66120:QAS66122 QKO66120:QKO66122 QUK66120:QUK66122 REG66120:REG66122 ROC66120:ROC66122 RXY66120:RXY66122 SHU66120:SHU66122 SRQ66120:SRQ66122 TBM66120:TBM66122 TLI66120:TLI66122 TVE66120:TVE66122 UFA66120:UFA66122 UOW66120:UOW66122 UYS66120:UYS66122 VIO66120:VIO66122 VSK66120:VSK66122 WCG66120:WCG66122 WMC66120:WMC66122 WVY66120:WVY66122 JM131656:JM131658 TI131656:TI131658 ADE131656:ADE131658 ANA131656:ANA131658 AWW131656:AWW131658 BGS131656:BGS131658 BQO131656:BQO131658 CAK131656:CAK131658 CKG131656:CKG131658 CUC131656:CUC131658 DDY131656:DDY131658 DNU131656:DNU131658 DXQ131656:DXQ131658 EHM131656:EHM131658 ERI131656:ERI131658 FBE131656:FBE131658 FLA131656:FLA131658 FUW131656:FUW131658 GES131656:GES131658 GOO131656:GOO131658 GYK131656:GYK131658 HIG131656:HIG131658 HSC131656:HSC131658 IBY131656:IBY131658 ILU131656:ILU131658 IVQ131656:IVQ131658 JFM131656:JFM131658 JPI131656:JPI131658 JZE131656:JZE131658 KJA131656:KJA131658 KSW131656:KSW131658 LCS131656:LCS131658 LMO131656:LMO131658 LWK131656:LWK131658 MGG131656:MGG131658 MQC131656:MQC131658 MZY131656:MZY131658 NJU131656:NJU131658 NTQ131656:NTQ131658 ODM131656:ODM131658 ONI131656:ONI131658 OXE131656:OXE131658 PHA131656:PHA131658 PQW131656:PQW131658 QAS131656:QAS131658 QKO131656:QKO131658 QUK131656:QUK131658 REG131656:REG131658 ROC131656:ROC131658 RXY131656:RXY131658 SHU131656:SHU131658 SRQ131656:SRQ131658 TBM131656:TBM131658 TLI131656:TLI131658 TVE131656:TVE131658 UFA131656:UFA131658 UOW131656:UOW131658 UYS131656:UYS131658 VIO131656:VIO131658 VSK131656:VSK131658 WCG131656:WCG131658 WMC131656:WMC131658 WVY131656:WVY131658 JM197192:JM197194 TI197192:TI197194 ADE197192:ADE197194 ANA197192:ANA197194 AWW197192:AWW197194 BGS197192:BGS197194 BQO197192:BQO197194 CAK197192:CAK197194 CKG197192:CKG197194 CUC197192:CUC197194 DDY197192:DDY197194 DNU197192:DNU197194 DXQ197192:DXQ197194 EHM197192:EHM197194 ERI197192:ERI197194 FBE197192:FBE197194 FLA197192:FLA197194 FUW197192:FUW197194 GES197192:GES197194 GOO197192:GOO197194 GYK197192:GYK197194 HIG197192:HIG197194 HSC197192:HSC197194 IBY197192:IBY197194 ILU197192:ILU197194 IVQ197192:IVQ197194 JFM197192:JFM197194 JPI197192:JPI197194 JZE197192:JZE197194 KJA197192:KJA197194 KSW197192:KSW197194 LCS197192:LCS197194 LMO197192:LMO197194 LWK197192:LWK197194 MGG197192:MGG197194 MQC197192:MQC197194 MZY197192:MZY197194 NJU197192:NJU197194 NTQ197192:NTQ197194 ODM197192:ODM197194 ONI197192:ONI197194 OXE197192:OXE197194 PHA197192:PHA197194 PQW197192:PQW197194 QAS197192:QAS197194 QKO197192:QKO197194 QUK197192:QUK197194 REG197192:REG197194 ROC197192:ROC197194 RXY197192:RXY197194 SHU197192:SHU197194 SRQ197192:SRQ197194 TBM197192:TBM197194 TLI197192:TLI197194 TVE197192:TVE197194 UFA197192:UFA197194 UOW197192:UOW197194 UYS197192:UYS197194 VIO197192:VIO197194 VSK197192:VSK197194 WCG197192:WCG197194 WMC197192:WMC197194 WVY197192:WVY197194 JM262728:JM262730 TI262728:TI262730 ADE262728:ADE262730 ANA262728:ANA262730 AWW262728:AWW262730 BGS262728:BGS262730 BQO262728:BQO262730 CAK262728:CAK262730 CKG262728:CKG262730 CUC262728:CUC262730 DDY262728:DDY262730 DNU262728:DNU262730 DXQ262728:DXQ262730 EHM262728:EHM262730 ERI262728:ERI262730 FBE262728:FBE262730 FLA262728:FLA262730 FUW262728:FUW262730 GES262728:GES262730 GOO262728:GOO262730 GYK262728:GYK262730 HIG262728:HIG262730 HSC262728:HSC262730 IBY262728:IBY262730 ILU262728:ILU262730 IVQ262728:IVQ262730 JFM262728:JFM262730 JPI262728:JPI262730 JZE262728:JZE262730 KJA262728:KJA262730 KSW262728:KSW262730 LCS262728:LCS262730 LMO262728:LMO262730 LWK262728:LWK262730 MGG262728:MGG262730 MQC262728:MQC262730 MZY262728:MZY262730 NJU262728:NJU262730 NTQ262728:NTQ262730 ODM262728:ODM262730 ONI262728:ONI262730 OXE262728:OXE262730 PHA262728:PHA262730 PQW262728:PQW262730 QAS262728:QAS262730 QKO262728:QKO262730 QUK262728:QUK262730 REG262728:REG262730 ROC262728:ROC262730 RXY262728:RXY262730 SHU262728:SHU262730 SRQ262728:SRQ262730 TBM262728:TBM262730 TLI262728:TLI262730 TVE262728:TVE262730 UFA262728:UFA262730 UOW262728:UOW262730 UYS262728:UYS262730 VIO262728:VIO262730 VSK262728:VSK262730 WCG262728:WCG262730 WMC262728:WMC262730 WVY262728:WVY262730 JM328264:JM328266 TI328264:TI328266 ADE328264:ADE328266 ANA328264:ANA328266 AWW328264:AWW328266 BGS328264:BGS328266 BQO328264:BQO328266 CAK328264:CAK328266 CKG328264:CKG328266 CUC328264:CUC328266 DDY328264:DDY328266 DNU328264:DNU328266 DXQ328264:DXQ328266 EHM328264:EHM328266 ERI328264:ERI328266 FBE328264:FBE328266 FLA328264:FLA328266 FUW328264:FUW328266 GES328264:GES328266 GOO328264:GOO328266 GYK328264:GYK328266 HIG328264:HIG328266 HSC328264:HSC328266 IBY328264:IBY328266 ILU328264:ILU328266 IVQ328264:IVQ328266 JFM328264:JFM328266 JPI328264:JPI328266 JZE328264:JZE328266 KJA328264:KJA328266 KSW328264:KSW328266 LCS328264:LCS328266 LMO328264:LMO328266 LWK328264:LWK328266 MGG328264:MGG328266 MQC328264:MQC328266 MZY328264:MZY328266 NJU328264:NJU328266 NTQ328264:NTQ328266 ODM328264:ODM328266 ONI328264:ONI328266 OXE328264:OXE328266 PHA328264:PHA328266 PQW328264:PQW328266 QAS328264:QAS328266 QKO328264:QKO328266 QUK328264:QUK328266 REG328264:REG328266 ROC328264:ROC328266 RXY328264:RXY328266 SHU328264:SHU328266 SRQ328264:SRQ328266 TBM328264:TBM328266 TLI328264:TLI328266 TVE328264:TVE328266 UFA328264:UFA328266 UOW328264:UOW328266 UYS328264:UYS328266 VIO328264:VIO328266 VSK328264:VSK328266 WCG328264:WCG328266 WMC328264:WMC328266 WVY328264:WVY328266 JM393800:JM393802 TI393800:TI393802 ADE393800:ADE393802 ANA393800:ANA393802 AWW393800:AWW393802 BGS393800:BGS393802 BQO393800:BQO393802 CAK393800:CAK393802 CKG393800:CKG393802 CUC393800:CUC393802 DDY393800:DDY393802 DNU393800:DNU393802 DXQ393800:DXQ393802 EHM393800:EHM393802 ERI393800:ERI393802 FBE393800:FBE393802 FLA393800:FLA393802 FUW393800:FUW393802 GES393800:GES393802 GOO393800:GOO393802 GYK393800:GYK393802 HIG393800:HIG393802 HSC393800:HSC393802 IBY393800:IBY393802 ILU393800:ILU393802 IVQ393800:IVQ393802 JFM393800:JFM393802 JPI393800:JPI393802 JZE393800:JZE393802 KJA393800:KJA393802 KSW393800:KSW393802 LCS393800:LCS393802 LMO393800:LMO393802 LWK393800:LWK393802 MGG393800:MGG393802 MQC393800:MQC393802 MZY393800:MZY393802 NJU393800:NJU393802 NTQ393800:NTQ393802 ODM393800:ODM393802 ONI393800:ONI393802 OXE393800:OXE393802 PHA393800:PHA393802 PQW393800:PQW393802 QAS393800:QAS393802 QKO393800:QKO393802 QUK393800:QUK393802 REG393800:REG393802 ROC393800:ROC393802 RXY393800:RXY393802 SHU393800:SHU393802 SRQ393800:SRQ393802 TBM393800:TBM393802 TLI393800:TLI393802 TVE393800:TVE393802 UFA393800:UFA393802 UOW393800:UOW393802 UYS393800:UYS393802 VIO393800:VIO393802 VSK393800:VSK393802 WCG393800:WCG393802 WMC393800:WMC393802 WVY393800:WVY393802 JM459336:JM459338 TI459336:TI459338 ADE459336:ADE459338 ANA459336:ANA459338 AWW459336:AWW459338 BGS459336:BGS459338 BQO459336:BQO459338 CAK459336:CAK459338 CKG459336:CKG459338 CUC459336:CUC459338 DDY459336:DDY459338 DNU459336:DNU459338 DXQ459336:DXQ459338 EHM459336:EHM459338 ERI459336:ERI459338 FBE459336:FBE459338 FLA459336:FLA459338 FUW459336:FUW459338 GES459336:GES459338 GOO459336:GOO459338 GYK459336:GYK459338 HIG459336:HIG459338 HSC459336:HSC459338 IBY459336:IBY459338 ILU459336:ILU459338 IVQ459336:IVQ459338 JFM459336:JFM459338 JPI459336:JPI459338 JZE459336:JZE459338 KJA459336:KJA459338 KSW459336:KSW459338 LCS459336:LCS459338 LMO459336:LMO459338 LWK459336:LWK459338 MGG459336:MGG459338 MQC459336:MQC459338 MZY459336:MZY459338 NJU459336:NJU459338 NTQ459336:NTQ459338 ODM459336:ODM459338 ONI459336:ONI459338 OXE459336:OXE459338 PHA459336:PHA459338 PQW459336:PQW459338 QAS459336:QAS459338 QKO459336:QKO459338 QUK459336:QUK459338 REG459336:REG459338 ROC459336:ROC459338 RXY459336:RXY459338 SHU459336:SHU459338 SRQ459336:SRQ459338 TBM459336:TBM459338 TLI459336:TLI459338 TVE459336:TVE459338 UFA459336:UFA459338 UOW459336:UOW459338 UYS459336:UYS459338 VIO459336:VIO459338 VSK459336:VSK459338 WCG459336:WCG459338 WMC459336:WMC459338 WVY459336:WVY459338 JM524872:JM524874 TI524872:TI524874 ADE524872:ADE524874 ANA524872:ANA524874 AWW524872:AWW524874 BGS524872:BGS524874 BQO524872:BQO524874 CAK524872:CAK524874 CKG524872:CKG524874 CUC524872:CUC524874 DDY524872:DDY524874 DNU524872:DNU524874 DXQ524872:DXQ524874 EHM524872:EHM524874 ERI524872:ERI524874 FBE524872:FBE524874 FLA524872:FLA524874 FUW524872:FUW524874 GES524872:GES524874 GOO524872:GOO524874 GYK524872:GYK524874 HIG524872:HIG524874 HSC524872:HSC524874 IBY524872:IBY524874 ILU524872:ILU524874 IVQ524872:IVQ524874 JFM524872:JFM524874 JPI524872:JPI524874 JZE524872:JZE524874 KJA524872:KJA524874 KSW524872:KSW524874 LCS524872:LCS524874 LMO524872:LMO524874 LWK524872:LWK524874 MGG524872:MGG524874 MQC524872:MQC524874 MZY524872:MZY524874 NJU524872:NJU524874 NTQ524872:NTQ524874 ODM524872:ODM524874 ONI524872:ONI524874 OXE524872:OXE524874 PHA524872:PHA524874 PQW524872:PQW524874 QAS524872:QAS524874 QKO524872:QKO524874 QUK524872:QUK524874 REG524872:REG524874 ROC524872:ROC524874 RXY524872:RXY524874 SHU524872:SHU524874 SRQ524872:SRQ524874 TBM524872:TBM524874 TLI524872:TLI524874 TVE524872:TVE524874 UFA524872:UFA524874 UOW524872:UOW524874 UYS524872:UYS524874 VIO524872:VIO524874 VSK524872:VSK524874 WCG524872:WCG524874 WMC524872:WMC524874 WVY524872:WVY524874 JM590408:JM590410 TI590408:TI590410 ADE590408:ADE590410 ANA590408:ANA590410 AWW590408:AWW590410 BGS590408:BGS590410 BQO590408:BQO590410 CAK590408:CAK590410 CKG590408:CKG590410 CUC590408:CUC590410 DDY590408:DDY590410 DNU590408:DNU590410 DXQ590408:DXQ590410 EHM590408:EHM590410 ERI590408:ERI590410 FBE590408:FBE590410 FLA590408:FLA590410 FUW590408:FUW590410 GES590408:GES590410 GOO590408:GOO590410 GYK590408:GYK590410 HIG590408:HIG590410 HSC590408:HSC590410 IBY590408:IBY590410 ILU590408:ILU590410 IVQ590408:IVQ590410 JFM590408:JFM590410 JPI590408:JPI590410 JZE590408:JZE590410 KJA590408:KJA590410 KSW590408:KSW590410 LCS590408:LCS590410 LMO590408:LMO590410 LWK590408:LWK590410 MGG590408:MGG590410 MQC590408:MQC590410 MZY590408:MZY590410 NJU590408:NJU590410 NTQ590408:NTQ590410 ODM590408:ODM590410 ONI590408:ONI590410 OXE590408:OXE590410 PHA590408:PHA590410 PQW590408:PQW590410 QAS590408:QAS590410 QKO590408:QKO590410 QUK590408:QUK590410 REG590408:REG590410 ROC590408:ROC590410 RXY590408:RXY590410 SHU590408:SHU590410 SRQ590408:SRQ590410 TBM590408:TBM590410 TLI590408:TLI590410 TVE590408:TVE590410 UFA590408:UFA590410 UOW590408:UOW590410 UYS590408:UYS590410 VIO590408:VIO590410 VSK590408:VSK590410 WCG590408:WCG590410 WMC590408:WMC590410 WVY590408:WVY590410 JM655944:JM655946 TI655944:TI655946 ADE655944:ADE655946 ANA655944:ANA655946 AWW655944:AWW655946 BGS655944:BGS655946 BQO655944:BQO655946 CAK655944:CAK655946 CKG655944:CKG655946 CUC655944:CUC655946 DDY655944:DDY655946 DNU655944:DNU655946 DXQ655944:DXQ655946 EHM655944:EHM655946 ERI655944:ERI655946 FBE655944:FBE655946 FLA655944:FLA655946 FUW655944:FUW655946 GES655944:GES655946 GOO655944:GOO655946 GYK655944:GYK655946 HIG655944:HIG655946 HSC655944:HSC655946 IBY655944:IBY655946 ILU655944:ILU655946 IVQ655944:IVQ655946 JFM655944:JFM655946 JPI655944:JPI655946 JZE655944:JZE655946 KJA655944:KJA655946 KSW655944:KSW655946 LCS655944:LCS655946 LMO655944:LMO655946 LWK655944:LWK655946 MGG655944:MGG655946 MQC655944:MQC655946 MZY655944:MZY655946 NJU655944:NJU655946 NTQ655944:NTQ655946 ODM655944:ODM655946 ONI655944:ONI655946 OXE655944:OXE655946 PHA655944:PHA655946 PQW655944:PQW655946 QAS655944:QAS655946 QKO655944:QKO655946 QUK655944:QUK655946 REG655944:REG655946 ROC655944:ROC655946 RXY655944:RXY655946 SHU655944:SHU655946 SRQ655944:SRQ655946 TBM655944:TBM655946 TLI655944:TLI655946 TVE655944:TVE655946 UFA655944:UFA655946 UOW655944:UOW655946 UYS655944:UYS655946 VIO655944:VIO655946 VSK655944:VSK655946 WCG655944:WCG655946 WMC655944:WMC655946 WVY655944:WVY655946 JM721480:JM721482 TI721480:TI721482 ADE721480:ADE721482 ANA721480:ANA721482 AWW721480:AWW721482 BGS721480:BGS721482 BQO721480:BQO721482 CAK721480:CAK721482 CKG721480:CKG721482 CUC721480:CUC721482 DDY721480:DDY721482 DNU721480:DNU721482 DXQ721480:DXQ721482 EHM721480:EHM721482 ERI721480:ERI721482 FBE721480:FBE721482 FLA721480:FLA721482 FUW721480:FUW721482 GES721480:GES721482 GOO721480:GOO721482 GYK721480:GYK721482 HIG721480:HIG721482 HSC721480:HSC721482 IBY721480:IBY721482 ILU721480:ILU721482 IVQ721480:IVQ721482 JFM721480:JFM721482 JPI721480:JPI721482 JZE721480:JZE721482 KJA721480:KJA721482 KSW721480:KSW721482 LCS721480:LCS721482 LMO721480:LMO721482 LWK721480:LWK721482 MGG721480:MGG721482 MQC721480:MQC721482 MZY721480:MZY721482 NJU721480:NJU721482 NTQ721480:NTQ721482 ODM721480:ODM721482 ONI721480:ONI721482 OXE721480:OXE721482 PHA721480:PHA721482 PQW721480:PQW721482 QAS721480:QAS721482 QKO721480:QKO721482 QUK721480:QUK721482 REG721480:REG721482 ROC721480:ROC721482 RXY721480:RXY721482 SHU721480:SHU721482 SRQ721480:SRQ721482 TBM721480:TBM721482 TLI721480:TLI721482 TVE721480:TVE721482 UFA721480:UFA721482 UOW721480:UOW721482 UYS721480:UYS721482 VIO721480:VIO721482 VSK721480:VSK721482 WCG721480:WCG721482 WMC721480:WMC721482 WVY721480:WVY721482 JM787016:JM787018 TI787016:TI787018 ADE787016:ADE787018 ANA787016:ANA787018 AWW787016:AWW787018 BGS787016:BGS787018 BQO787016:BQO787018 CAK787016:CAK787018 CKG787016:CKG787018 CUC787016:CUC787018 DDY787016:DDY787018 DNU787016:DNU787018 DXQ787016:DXQ787018 EHM787016:EHM787018 ERI787016:ERI787018 FBE787016:FBE787018 FLA787016:FLA787018 FUW787016:FUW787018 GES787016:GES787018 GOO787016:GOO787018 GYK787016:GYK787018 HIG787016:HIG787018 HSC787016:HSC787018 IBY787016:IBY787018 ILU787016:ILU787018 IVQ787016:IVQ787018 JFM787016:JFM787018 JPI787016:JPI787018 JZE787016:JZE787018 KJA787016:KJA787018 KSW787016:KSW787018 LCS787016:LCS787018 LMO787016:LMO787018 LWK787016:LWK787018 MGG787016:MGG787018 MQC787016:MQC787018 MZY787016:MZY787018 NJU787016:NJU787018 NTQ787016:NTQ787018 ODM787016:ODM787018 ONI787016:ONI787018 OXE787016:OXE787018 PHA787016:PHA787018 PQW787016:PQW787018 QAS787016:QAS787018 QKO787016:QKO787018 QUK787016:QUK787018 REG787016:REG787018 ROC787016:ROC787018 RXY787016:RXY787018 SHU787016:SHU787018 SRQ787016:SRQ787018 TBM787016:TBM787018 TLI787016:TLI787018 TVE787016:TVE787018 UFA787016:UFA787018 UOW787016:UOW787018 UYS787016:UYS787018 VIO787016:VIO787018 VSK787016:VSK787018 WCG787016:WCG787018 WMC787016:WMC787018 WVY787016:WVY787018 JM852552:JM852554 TI852552:TI852554 ADE852552:ADE852554 ANA852552:ANA852554 AWW852552:AWW852554 BGS852552:BGS852554 BQO852552:BQO852554 CAK852552:CAK852554 CKG852552:CKG852554 CUC852552:CUC852554 DDY852552:DDY852554 DNU852552:DNU852554 DXQ852552:DXQ852554 EHM852552:EHM852554 ERI852552:ERI852554 FBE852552:FBE852554 FLA852552:FLA852554 FUW852552:FUW852554 GES852552:GES852554 GOO852552:GOO852554 GYK852552:GYK852554 HIG852552:HIG852554 HSC852552:HSC852554 IBY852552:IBY852554 ILU852552:ILU852554 IVQ852552:IVQ852554 JFM852552:JFM852554 JPI852552:JPI852554 JZE852552:JZE852554 KJA852552:KJA852554 KSW852552:KSW852554 LCS852552:LCS852554 LMO852552:LMO852554 LWK852552:LWK852554 MGG852552:MGG852554 MQC852552:MQC852554 MZY852552:MZY852554 NJU852552:NJU852554 NTQ852552:NTQ852554 ODM852552:ODM852554 ONI852552:ONI852554 OXE852552:OXE852554 PHA852552:PHA852554 PQW852552:PQW852554 QAS852552:QAS852554 QKO852552:QKO852554 QUK852552:QUK852554 REG852552:REG852554 ROC852552:ROC852554 RXY852552:RXY852554 SHU852552:SHU852554 SRQ852552:SRQ852554 TBM852552:TBM852554 TLI852552:TLI852554 TVE852552:TVE852554 UFA852552:UFA852554 UOW852552:UOW852554 UYS852552:UYS852554 VIO852552:VIO852554 VSK852552:VSK852554 WCG852552:WCG852554 WMC852552:WMC852554 WVY852552:WVY852554 JM918088:JM918090 TI918088:TI918090 ADE918088:ADE918090 ANA918088:ANA918090 AWW918088:AWW918090 BGS918088:BGS918090 BQO918088:BQO918090 CAK918088:CAK918090 CKG918088:CKG918090 CUC918088:CUC918090 DDY918088:DDY918090 DNU918088:DNU918090 DXQ918088:DXQ918090 EHM918088:EHM918090 ERI918088:ERI918090 FBE918088:FBE918090 FLA918088:FLA918090 FUW918088:FUW918090 GES918088:GES918090 GOO918088:GOO918090 GYK918088:GYK918090 HIG918088:HIG918090 HSC918088:HSC918090 IBY918088:IBY918090 ILU918088:ILU918090 IVQ918088:IVQ918090 JFM918088:JFM918090 JPI918088:JPI918090 JZE918088:JZE918090 KJA918088:KJA918090 KSW918088:KSW918090 LCS918088:LCS918090 LMO918088:LMO918090 LWK918088:LWK918090 MGG918088:MGG918090 MQC918088:MQC918090 MZY918088:MZY918090 NJU918088:NJU918090 NTQ918088:NTQ918090 ODM918088:ODM918090 ONI918088:ONI918090 OXE918088:OXE918090 PHA918088:PHA918090 PQW918088:PQW918090 QAS918088:QAS918090 QKO918088:QKO918090 QUK918088:QUK918090 REG918088:REG918090 ROC918088:ROC918090 RXY918088:RXY918090 SHU918088:SHU918090 SRQ918088:SRQ918090 TBM918088:TBM918090 TLI918088:TLI918090 TVE918088:TVE918090 UFA918088:UFA918090 UOW918088:UOW918090 UYS918088:UYS918090 VIO918088:VIO918090 VSK918088:VSK918090 WCG918088:WCG918090 WMC918088:WMC918090 WVY918088:WVY918090 JM983624:JM983626 TI983624:TI983626 ADE983624:ADE983626 ANA983624:ANA983626 AWW983624:AWW983626 BGS983624:BGS983626 BQO983624:BQO983626 CAK983624:CAK983626 CKG983624:CKG983626 CUC983624:CUC983626 DDY983624:DDY983626 DNU983624:DNU983626 DXQ983624:DXQ983626 EHM983624:EHM983626 ERI983624:ERI983626 FBE983624:FBE983626 FLA983624:FLA983626 FUW983624:FUW983626 GES983624:GES983626 GOO983624:GOO983626 GYK983624:GYK983626 HIG983624:HIG983626 HSC983624:HSC983626 IBY983624:IBY983626 ILU983624:ILU983626 IVQ983624:IVQ983626 JFM983624:JFM983626 JPI983624:JPI983626 JZE983624:JZE983626 KJA983624:KJA983626 KSW983624:KSW983626 LCS983624:LCS983626 LMO983624:LMO983626 LWK983624:LWK983626 MGG983624:MGG983626 MQC983624:MQC983626 MZY983624:MZY983626 NJU983624:NJU983626 NTQ983624:NTQ983626 ODM983624:ODM983626 ONI983624:ONI983626 OXE983624:OXE983626 PHA983624:PHA983626 PQW983624:PQW983626 QAS983624:QAS983626 QKO983624:QKO983626 QUK983624:QUK983626 REG983624:REG983626 ROC983624:ROC983626 RXY983624:RXY983626 SHU983624:SHU983626 SRQ983624:SRQ983626 TBM983624:TBM983626 TLI983624:TLI983626 TVE983624:TVE983626 UFA983624:UFA983626 UOW983624:UOW983626 UYS983624:UYS983626 VIO983624:VIO983626 VSK983624:VSK983626 WCG983624:WCG983626 WMC983624:WMC983626 WVY983624:WVY983626 JM66124 TI66124 ADE66124 ANA66124 AWW66124 BGS66124 BQO66124 CAK66124 CKG66124 CUC66124 DDY66124 DNU66124 DXQ66124 EHM66124 ERI66124 FBE66124 FLA66124 FUW66124 GES66124 GOO66124 GYK66124 HIG66124 HSC66124 IBY66124 ILU66124 IVQ66124 JFM66124 JPI66124 JZE66124 KJA66124 KSW66124 LCS66124 LMO66124 LWK66124 MGG66124 MQC66124 MZY66124 NJU66124 NTQ66124 ODM66124 ONI66124 OXE66124 PHA66124 PQW66124 QAS66124 QKO66124 QUK66124 REG66124 ROC66124 RXY66124 SHU66124 SRQ66124 TBM66124 TLI66124 TVE66124 UFA66124 UOW66124 UYS66124 VIO66124 VSK66124 WCG66124 WMC66124 WVY66124 JM131660 TI131660 ADE131660 ANA131660 AWW131660 BGS131660 BQO131660 CAK131660 CKG131660 CUC131660 DDY131660 DNU131660 DXQ131660 EHM131660 ERI131660 FBE131660 FLA131660 FUW131660 GES131660 GOO131660 GYK131660 HIG131660 HSC131660 IBY131660 ILU131660 IVQ131660 JFM131660 JPI131660 JZE131660 KJA131660 KSW131660 LCS131660 LMO131660 LWK131660 MGG131660 MQC131660 MZY131660 NJU131660 NTQ131660 ODM131660 ONI131660 OXE131660 PHA131660 PQW131660 QAS131660 QKO131660 QUK131660 REG131660 ROC131660 RXY131660 SHU131660 SRQ131660 TBM131660 TLI131660 TVE131660 UFA131660 UOW131660 UYS131660 VIO131660 VSK131660 WCG131660 WMC131660 WVY131660 JM197196 TI197196 ADE197196 ANA197196 AWW197196 BGS197196 BQO197196 CAK197196 CKG197196 CUC197196 DDY197196 DNU197196 DXQ197196 EHM197196 ERI197196 FBE197196 FLA197196 FUW197196 GES197196 GOO197196 GYK197196 HIG197196 HSC197196 IBY197196 ILU197196 IVQ197196 JFM197196 JPI197196 JZE197196 KJA197196 KSW197196 LCS197196 LMO197196 LWK197196 MGG197196 MQC197196 MZY197196 NJU197196 NTQ197196 ODM197196 ONI197196 OXE197196 PHA197196 PQW197196 QAS197196 QKO197196 QUK197196 REG197196 ROC197196 RXY197196 SHU197196 SRQ197196 TBM197196 TLI197196 TVE197196 UFA197196 UOW197196 UYS197196 VIO197196 VSK197196 WCG197196 WMC197196 WVY197196 JM262732 TI262732 ADE262732 ANA262732 AWW262732 BGS262732 BQO262732 CAK262732 CKG262732 CUC262732 DDY262732 DNU262732 DXQ262732 EHM262732 ERI262732 FBE262732 FLA262732 FUW262732 GES262732 GOO262732 GYK262732 HIG262732 HSC262732 IBY262732 ILU262732 IVQ262732 JFM262732 JPI262732 JZE262732 KJA262732 KSW262732 LCS262732 LMO262732 LWK262732 MGG262732 MQC262732 MZY262732 NJU262732 NTQ262732 ODM262732 ONI262732 OXE262732 PHA262732 PQW262732 QAS262732 QKO262732 QUK262732 REG262732 ROC262732 RXY262732 SHU262732 SRQ262732 TBM262732 TLI262732 TVE262732 UFA262732 UOW262732 UYS262732 VIO262732 VSK262732 WCG262732 WMC262732 WVY262732 JM328268 TI328268 ADE328268 ANA328268 AWW328268 BGS328268 BQO328268 CAK328268 CKG328268 CUC328268 DDY328268 DNU328268 DXQ328268 EHM328268 ERI328268 FBE328268 FLA328268 FUW328268 GES328268 GOO328268 GYK328268 HIG328268 HSC328268 IBY328268 ILU328268 IVQ328268 JFM328268 JPI328268 JZE328268 KJA328268 KSW328268 LCS328268 LMO328268 LWK328268 MGG328268 MQC328268 MZY328268 NJU328268 NTQ328268 ODM328268 ONI328268 OXE328268 PHA328268 PQW328268 QAS328268 QKO328268 QUK328268 REG328268 ROC328268 RXY328268 SHU328268 SRQ328268 TBM328268 TLI328268 TVE328268 UFA328268 UOW328268 UYS328268 VIO328268 VSK328268 WCG328268 WMC328268 WVY328268 JM393804 TI393804 ADE393804 ANA393804 AWW393804 BGS393804 BQO393804 CAK393804 CKG393804 CUC393804 DDY393804 DNU393804 DXQ393804 EHM393804 ERI393804 FBE393804 FLA393804 FUW393804 GES393804 GOO393804 GYK393804 HIG393804 HSC393804 IBY393804 ILU393804 IVQ393804 JFM393804 JPI393804 JZE393804 KJA393804 KSW393804 LCS393804 LMO393804 LWK393804 MGG393804 MQC393804 MZY393804 NJU393804 NTQ393804 ODM393804 ONI393804 OXE393804 PHA393804 PQW393804 QAS393804 QKO393804 QUK393804 REG393804 ROC393804 RXY393804 SHU393804 SRQ393804 TBM393804 TLI393804 TVE393804 UFA393804 UOW393804 UYS393804 VIO393804 VSK393804 WCG393804 WMC393804 WVY393804 JM459340 TI459340 ADE459340 ANA459340 AWW459340 BGS459340 BQO459340 CAK459340 CKG459340 CUC459340 DDY459340 DNU459340 DXQ459340 EHM459340 ERI459340 FBE459340 FLA459340 FUW459340 GES459340 GOO459340 GYK459340 HIG459340 HSC459340 IBY459340 ILU459340 IVQ459340 JFM459340 JPI459340 JZE459340 KJA459340 KSW459340 LCS459340 LMO459340 LWK459340 MGG459340 MQC459340 MZY459340 NJU459340 NTQ459340 ODM459340 ONI459340 OXE459340 PHA459340 PQW459340 QAS459340 QKO459340 QUK459340 REG459340 ROC459340 RXY459340 SHU459340 SRQ459340 TBM459340 TLI459340 TVE459340 UFA459340 UOW459340 UYS459340 VIO459340 VSK459340 WCG459340 WMC459340 WVY459340 JM524876 TI524876 ADE524876 ANA524876 AWW524876 BGS524876 BQO524876 CAK524876 CKG524876 CUC524876 DDY524876 DNU524876 DXQ524876 EHM524876 ERI524876 FBE524876 FLA524876 FUW524876 GES524876 GOO524876 GYK524876 HIG524876 HSC524876 IBY524876 ILU524876 IVQ524876 JFM524876 JPI524876 JZE524876 KJA524876 KSW524876 LCS524876 LMO524876 LWK524876 MGG524876 MQC524876 MZY524876 NJU524876 NTQ524876 ODM524876 ONI524876 OXE524876 PHA524876 PQW524876 QAS524876 QKO524876 QUK524876 REG524876 ROC524876 RXY524876 SHU524876 SRQ524876 TBM524876 TLI524876 TVE524876 UFA524876 UOW524876 UYS524876 VIO524876 VSK524876 WCG524876 WMC524876 WVY524876 JM590412 TI590412 ADE590412 ANA590412 AWW590412 BGS590412 BQO590412 CAK590412 CKG590412 CUC590412 DDY590412 DNU590412 DXQ590412 EHM590412 ERI590412 FBE590412 FLA590412 FUW590412 GES590412 GOO590412 GYK590412 HIG590412 HSC590412 IBY590412 ILU590412 IVQ590412 JFM590412 JPI590412 JZE590412 KJA590412 KSW590412 LCS590412 LMO590412 LWK590412 MGG590412 MQC590412 MZY590412 NJU590412 NTQ590412 ODM590412 ONI590412 OXE590412 PHA590412 PQW590412 QAS590412 QKO590412 QUK590412 REG590412 ROC590412 RXY590412 SHU590412 SRQ590412 TBM590412 TLI590412 TVE590412 UFA590412 UOW590412 UYS590412 VIO590412 VSK590412 WCG590412 WMC590412 WVY590412 JM655948 TI655948 ADE655948 ANA655948 AWW655948 BGS655948 BQO655948 CAK655948 CKG655948 CUC655948 DDY655948 DNU655948 DXQ655948 EHM655948 ERI655948 FBE655948 FLA655948 FUW655948 GES655948 GOO655948 GYK655948 HIG655948 HSC655948 IBY655948 ILU655948 IVQ655948 JFM655948 JPI655948 JZE655948 KJA655948 KSW655948 LCS655948 LMO655948 LWK655948 MGG655948 MQC655948 MZY655948 NJU655948 NTQ655948 ODM655948 ONI655948 OXE655948 PHA655948 PQW655948 QAS655948 QKO655948 QUK655948 REG655948 ROC655948 RXY655948 SHU655948 SRQ655948 TBM655948 TLI655948 TVE655948 UFA655948 UOW655948 UYS655948 VIO655948 VSK655948 WCG655948 WMC655948 WVY655948 JM721484 TI721484 ADE721484 ANA721484 AWW721484 BGS721484 BQO721484 CAK721484 CKG721484 CUC721484 DDY721484 DNU721484 DXQ721484 EHM721484 ERI721484 FBE721484 FLA721484 FUW721484 GES721484 GOO721484 GYK721484 HIG721484 HSC721484 IBY721484 ILU721484 IVQ721484 JFM721484 JPI721484 JZE721484 KJA721484 KSW721484 LCS721484 LMO721484 LWK721484 MGG721484 MQC721484 MZY721484 NJU721484 NTQ721484 ODM721484 ONI721484 OXE721484 PHA721484 PQW721484 QAS721484 QKO721484 QUK721484 REG721484 ROC721484 RXY721484 SHU721484 SRQ721484 TBM721484 TLI721484 TVE721484 UFA721484 UOW721484 UYS721484 VIO721484 VSK721484 WCG721484 WMC721484 WVY721484 JM787020 TI787020 ADE787020 ANA787020 AWW787020 BGS787020 BQO787020 CAK787020 CKG787020 CUC787020 DDY787020 DNU787020 DXQ787020 EHM787020 ERI787020 FBE787020 FLA787020 FUW787020 GES787020 GOO787020 GYK787020 HIG787020 HSC787020 IBY787020 ILU787020 IVQ787020 JFM787020 JPI787020 JZE787020 KJA787020 KSW787020 LCS787020 LMO787020 LWK787020 MGG787020 MQC787020 MZY787020 NJU787020 NTQ787020 ODM787020 ONI787020 OXE787020 PHA787020 PQW787020 QAS787020 QKO787020 QUK787020 REG787020 ROC787020 RXY787020 SHU787020 SRQ787020 TBM787020 TLI787020 TVE787020 UFA787020 UOW787020 UYS787020 VIO787020 VSK787020 WCG787020 WMC787020 WVY787020 JM852556 TI852556 ADE852556 ANA852556 AWW852556 BGS852556 BQO852556 CAK852556 CKG852556 CUC852556 DDY852556 DNU852556 DXQ852556 EHM852556 ERI852556 FBE852556 FLA852556 FUW852556 GES852556 GOO852556 GYK852556 HIG852556 HSC852556 IBY852556 ILU852556 IVQ852556 JFM852556 JPI852556 JZE852556 KJA852556 KSW852556 LCS852556 LMO852556 LWK852556 MGG852556 MQC852556 MZY852556 NJU852556 NTQ852556 ODM852556 ONI852556 OXE852556 PHA852556 PQW852556 QAS852556 QKO852556 QUK852556 REG852556 ROC852556 RXY852556 SHU852556 SRQ852556 TBM852556 TLI852556 TVE852556 UFA852556 UOW852556 UYS852556 VIO852556 VSK852556 WCG852556 WMC852556 WVY852556 JM918092 TI918092 ADE918092 ANA918092 AWW918092 BGS918092 BQO918092 CAK918092 CKG918092 CUC918092 DDY918092 DNU918092 DXQ918092 EHM918092 ERI918092 FBE918092 FLA918092 FUW918092 GES918092 GOO918092 GYK918092 HIG918092 HSC918092 IBY918092 ILU918092 IVQ918092 JFM918092 JPI918092 JZE918092 KJA918092 KSW918092 LCS918092 LMO918092 LWK918092 MGG918092 MQC918092 MZY918092 NJU918092 NTQ918092 ODM918092 ONI918092 OXE918092 PHA918092 PQW918092 QAS918092 QKO918092 QUK918092 REG918092 ROC918092 RXY918092 SHU918092 SRQ918092 TBM918092 TLI918092 TVE918092 UFA918092 UOW918092 UYS918092 VIO918092 VSK918092 WCG918092 WMC918092 WVY918092 JM983628 TI983628 ADE983628 ANA983628 AWW983628 BGS983628 BQO983628 CAK983628 CKG983628 CUC983628 DDY983628 DNU983628 DXQ983628 EHM983628 ERI983628 FBE983628 FLA983628 FUW983628 GES983628 GOO983628 GYK983628 HIG983628 HSC983628 IBY983628 ILU983628 IVQ983628 JFM983628 JPI983628 JZE983628 KJA983628 KSW983628 LCS983628 LMO983628 LWK983628 MGG983628 MQC983628 MZY983628 NJU983628 NTQ983628 ODM983628 ONI983628 OXE983628 PHA983628 PQW983628 QAS983628 QKO983628 QUK983628 REG983628 ROC983628 RXY983628 SHU983628 SRQ983628 TBM983628 TLI983628 TVE983628 UFA983628 UOW983628 UYS983628 VIO983628 VSK983628 WCG983628 WMC983628 WVY983628 JM66138 TI66138 ADE66138 ANA66138 AWW66138 BGS66138 BQO66138 CAK66138 CKG66138 CUC66138 DDY66138 DNU66138 DXQ66138 EHM66138 ERI66138 FBE66138 FLA66138 FUW66138 GES66138 GOO66138 GYK66138 HIG66138 HSC66138 IBY66138 ILU66138 IVQ66138 JFM66138 JPI66138 JZE66138 KJA66138 KSW66138 LCS66138 LMO66138 LWK66138 MGG66138 MQC66138 MZY66138 NJU66138 NTQ66138 ODM66138 ONI66138 OXE66138 PHA66138 PQW66138 QAS66138 QKO66138 QUK66138 REG66138 ROC66138 RXY66138 SHU66138 SRQ66138 TBM66138 TLI66138 TVE66138 UFA66138 UOW66138 UYS66138 VIO66138 VSK66138 WCG66138 WMC66138 WVY66138 JM131674 TI131674 ADE131674 ANA131674 AWW131674 BGS131674 BQO131674 CAK131674 CKG131674 CUC131674 DDY131674 DNU131674 DXQ131674 EHM131674 ERI131674 FBE131674 FLA131674 FUW131674 GES131674 GOO131674 GYK131674 HIG131674 HSC131674 IBY131674 ILU131674 IVQ131674 JFM131674 JPI131674 JZE131674 KJA131674 KSW131674 LCS131674 LMO131674 LWK131674 MGG131674 MQC131674 MZY131674 NJU131674 NTQ131674 ODM131674 ONI131674 OXE131674 PHA131674 PQW131674 QAS131674 QKO131674 QUK131674 REG131674 ROC131674 RXY131674 SHU131674 SRQ131674 TBM131674 TLI131674 TVE131674 UFA131674 UOW131674 UYS131674 VIO131674 VSK131674 WCG131674 WMC131674 WVY131674 JM197210 TI197210 ADE197210 ANA197210 AWW197210 BGS197210 BQO197210 CAK197210 CKG197210 CUC197210 DDY197210 DNU197210 DXQ197210 EHM197210 ERI197210 FBE197210 FLA197210 FUW197210 GES197210 GOO197210 GYK197210 HIG197210 HSC197210 IBY197210 ILU197210 IVQ197210 JFM197210 JPI197210 JZE197210 KJA197210 KSW197210 LCS197210 LMO197210 LWK197210 MGG197210 MQC197210 MZY197210 NJU197210 NTQ197210 ODM197210 ONI197210 OXE197210 PHA197210 PQW197210 QAS197210 QKO197210 QUK197210 REG197210 ROC197210 RXY197210 SHU197210 SRQ197210 TBM197210 TLI197210 TVE197210 UFA197210 UOW197210 UYS197210 VIO197210 VSK197210 WCG197210 WMC197210 WVY197210 JM262746 TI262746 ADE262746 ANA262746 AWW262746 BGS262746 BQO262746 CAK262746 CKG262746 CUC262746 DDY262746 DNU262746 DXQ262746 EHM262746 ERI262746 FBE262746 FLA262746 FUW262746 GES262746 GOO262746 GYK262746 HIG262746 HSC262746 IBY262746 ILU262746 IVQ262746 JFM262746 JPI262746 JZE262746 KJA262746 KSW262746 LCS262746 LMO262746 LWK262746 MGG262746 MQC262746 MZY262746 NJU262746 NTQ262746 ODM262746 ONI262746 OXE262746 PHA262746 PQW262746 QAS262746 QKO262746 QUK262746 REG262746 ROC262746 RXY262746 SHU262746 SRQ262746 TBM262746 TLI262746 TVE262746 UFA262746 UOW262746 UYS262746 VIO262746 VSK262746 WCG262746 WMC262746 WVY262746 JM328282 TI328282 ADE328282 ANA328282 AWW328282 BGS328282 BQO328282 CAK328282 CKG328282 CUC328282 DDY328282 DNU328282 DXQ328282 EHM328282 ERI328282 FBE328282 FLA328282 FUW328282 GES328282 GOO328282 GYK328282 HIG328282 HSC328282 IBY328282 ILU328282 IVQ328282 JFM328282 JPI328282 JZE328282 KJA328282 KSW328282 LCS328282 LMO328282 LWK328282 MGG328282 MQC328282 MZY328282 NJU328282 NTQ328282 ODM328282 ONI328282 OXE328282 PHA328282 PQW328282 QAS328282 QKO328282 QUK328282 REG328282 ROC328282 RXY328282 SHU328282 SRQ328282 TBM328282 TLI328282 TVE328282 UFA328282 UOW328282 UYS328282 VIO328282 VSK328282 WCG328282 WMC328282 WVY328282 JM393818 TI393818 ADE393818 ANA393818 AWW393818 BGS393818 BQO393818 CAK393818 CKG393818 CUC393818 DDY393818 DNU393818 DXQ393818 EHM393818 ERI393818 FBE393818 FLA393818 FUW393818 GES393818 GOO393818 GYK393818 HIG393818 HSC393818 IBY393818 ILU393818 IVQ393818 JFM393818 JPI393818 JZE393818 KJA393818 KSW393818 LCS393818 LMO393818 LWK393818 MGG393818 MQC393818 MZY393818 NJU393818 NTQ393818 ODM393818 ONI393818 OXE393818 PHA393818 PQW393818 QAS393818 QKO393818 QUK393818 REG393818 ROC393818 RXY393818 SHU393818 SRQ393818 TBM393818 TLI393818 TVE393818 UFA393818 UOW393818 UYS393818 VIO393818 VSK393818 WCG393818 WMC393818 WVY393818 JM459354 TI459354 ADE459354 ANA459354 AWW459354 BGS459354 BQO459354 CAK459354 CKG459354 CUC459354 DDY459354 DNU459354 DXQ459354 EHM459354 ERI459354 FBE459354 FLA459354 FUW459354 GES459354 GOO459354 GYK459354 HIG459354 HSC459354 IBY459354 ILU459354 IVQ459354 JFM459354 JPI459354 JZE459354 KJA459354 KSW459354 LCS459354 LMO459354 LWK459354 MGG459354 MQC459354 MZY459354 NJU459354 NTQ459354 ODM459354 ONI459354 OXE459354 PHA459354 PQW459354 QAS459354 QKO459354 QUK459354 REG459354 ROC459354 RXY459354 SHU459354 SRQ459354 TBM459354 TLI459354 TVE459354 UFA459354 UOW459354 UYS459354 VIO459354 VSK459354 WCG459354 WMC459354 WVY459354 JM524890 TI524890 ADE524890 ANA524890 AWW524890 BGS524890 BQO524890 CAK524890 CKG524890 CUC524890 DDY524890 DNU524890 DXQ524890 EHM524890 ERI524890 FBE524890 FLA524890 FUW524890 GES524890 GOO524890 GYK524890 HIG524890 HSC524890 IBY524890 ILU524890 IVQ524890 JFM524890 JPI524890 JZE524890 KJA524890 KSW524890 LCS524890 LMO524890 LWK524890 MGG524890 MQC524890 MZY524890 NJU524890 NTQ524890 ODM524890 ONI524890 OXE524890 PHA524890 PQW524890 QAS524890 QKO524890 QUK524890 REG524890 ROC524890 RXY524890 SHU524890 SRQ524890 TBM524890 TLI524890 TVE524890 UFA524890 UOW524890 UYS524890 VIO524890 VSK524890 WCG524890 WMC524890 WVY524890 JM590426 TI590426 ADE590426 ANA590426 AWW590426 BGS590426 BQO590426 CAK590426 CKG590426 CUC590426 DDY590426 DNU590426 DXQ590426 EHM590426 ERI590426 FBE590426 FLA590426 FUW590426 GES590426 GOO590426 GYK590426 HIG590426 HSC590426 IBY590426 ILU590426 IVQ590426 JFM590426 JPI590426 JZE590426 KJA590426 KSW590426 LCS590426 LMO590426 LWK590426 MGG590426 MQC590426 MZY590426 NJU590426 NTQ590426 ODM590426 ONI590426 OXE590426 PHA590426 PQW590426 QAS590426 QKO590426 QUK590426 REG590426 ROC590426 RXY590426 SHU590426 SRQ590426 TBM590426 TLI590426 TVE590426 UFA590426 UOW590426 UYS590426 VIO590426 VSK590426 WCG590426 WMC590426 WVY590426 JM655962 TI655962 ADE655962 ANA655962 AWW655962 BGS655962 BQO655962 CAK655962 CKG655962 CUC655962 DDY655962 DNU655962 DXQ655962 EHM655962 ERI655962 FBE655962 FLA655962 FUW655962 GES655962 GOO655962 GYK655962 HIG655962 HSC655962 IBY655962 ILU655962 IVQ655962 JFM655962 JPI655962 JZE655962 KJA655962 KSW655962 LCS655962 LMO655962 LWK655962 MGG655962 MQC655962 MZY655962 NJU655962 NTQ655962 ODM655962 ONI655962 OXE655962 PHA655962 PQW655962 QAS655962 QKO655962 QUK655962 REG655962 ROC655962 RXY655962 SHU655962 SRQ655962 TBM655962 TLI655962 TVE655962 UFA655962 UOW655962 UYS655962 VIO655962 VSK655962 WCG655962 WMC655962 WVY655962 JM721498 TI721498 ADE721498 ANA721498 AWW721498 BGS721498 BQO721498 CAK721498 CKG721498 CUC721498 DDY721498 DNU721498 DXQ721498 EHM721498 ERI721498 FBE721498 FLA721498 FUW721498 GES721498 GOO721498 GYK721498 HIG721498 HSC721498 IBY721498 ILU721498 IVQ721498 JFM721498 JPI721498 JZE721498 KJA721498 KSW721498 LCS721498 LMO721498 LWK721498 MGG721498 MQC721498 MZY721498 NJU721498 NTQ721498 ODM721498 ONI721498 OXE721498 PHA721498 PQW721498 QAS721498 QKO721498 QUK721498 REG721498 ROC721498 RXY721498 SHU721498 SRQ721498 TBM721498 TLI721498 TVE721498 UFA721498 UOW721498 UYS721498 VIO721498 VSK721498 WCG721498 WMC721498 WVY721498 JM787034 TI787034 ADE787034 ANA787034 AWW787034 BGS787034 BQO787034 CAK787034 CKG787034 CUC787034 DDY787034 DNU787034 DXQ787034 EHM787034 ERI787034 FBE787034 FLA787034 FUW787034 GES787034 GOO787034 GYK787034 HIG787034 HSC787034 IBY787034 ILU787034 IVQ787034 JFM787034 JPI787034 JZE787034 KJA787034 KSW787034 LCS787034 LMO787034 LWK787034 MGG787034 MQC787034 MZY787034 NJU787034 NTQ787034 ODM787034 ONI787034 OXE787034 PHA787034 PQW787034 QAS787034 QKO787034 QUK787034 REG787034 ROC787034 RXY787034 SHU787034 SRQ787034 TBM787034 TLI787034 TVE787034 UFA787034 UOW787034 UYS787034 VIO787034 VSK787034 WCG787034 WMC787034 WVY787034 JM852570 TI852570 ADE852570 ANA852570 AWW852570 BGS852570 BQO852570 CAK852570 CKG852570 CUC852570 DDY852570 DNU852570 DXQ852570 EHM852570 ERI852570 FBE852570 FLA852570 FUW852570 GES852570 GOO852570 GYK852570 HIG852570 HSC852570 IBY852570 ILU852570 IVQ852570 JFM852570 JPI852570 JZE852570 KJA852570 KSW852570 LCS852570 LMO852570 LWK852570 MGG852570 MQC852570 MZY852570 NJU852570 NTQ852570 ODM852570 ONI852570 OXE852570 PHA852570 PQW852570 QAS852570 QKO852570 QUK852570 REG852570 ROC852570 RXY852570 SHU852570 SRQ852570 TBM852570 TLI852570 TVE852570 UFA852570 UOW852570 UYS852570 VIO852570 VSK852570 WCG852570 WMC852570 WVY852570 JM918106 TI918106 ADE918106 ANA918106 AWW918106 BGS918106 BQO918106 CAK918106 CKG918106 CUC918106 DDY918106 DNU918106 DXQ918106 EHM918106 ERI918106 FBE918106 FLA918106 FUW918106 GES918106 GOO918106 GYK918106 HIG918106 HSC918106 IBY918106 ILU918106 IVQ918106 JFM918106 JPI918106 JZE918106 KJA918106 KSW918106 LCS918106 LMO918106 LWK918106 MGG918106 MQC918106 MZY918106 NJU918106 NTQ918106 ODM918106 ONI918106 OXE918106 PHA918106 PQW918106 QAS918106 QKO918106 QUK918106 REG918106 ROC918106 RXY918106 SHU918106 SRQ918106 TBM918106 TLI918106 TVE918106 UFA918106 UOW918106 UYS918106 VIO918106 VSK918106 WCG918106 WMC918106 WVY918106 JM983642 TI983642 ADE983642 ANA983642 AWW983642 BGS983642 BQO983642 CAK983642 CKG983642 CUC983642 DDY983642 DNU983642 DXQ983642 EHM983642 ERI983642 FBE983642 FLA983642 FUW983642 GES983642 GOO983642 GYK983642 HIG983642 HSC983642 IBY983642 ILU983642 IVQ983642 JFM983642 JPI983642 JZE983642 KJA983642 KSW983642 LCS983642 LMO983642 LWK983642 MGG983642 MQC983642 MZY983642 NJU983642 NTQ983642 ODM983642 ONI983642 OXE983642 PHA983642 PQW983642 QAS983642 QKO983642 QUK983642 REG983642 ROC983642 RXY983642 SHU983642 SRQ983642 TBM983642 TLI983642 TVE983642 UFA983642 UOW983642 UYS983642 VIO983642 VSK983642 WCG983642 WMC983642 WVY983642 JM66132 TI66132 ADE66132 ANA66132 AWW66132 BGS66132 BQO66132 CAK66132 CKG66132 CUC66132 DDY66132 DNU66132 DXQ66132 EHM66132 ERI66132 FBE66132 FLA66132 FUW66132 GES66132 GOO66132 GYK66132 HIG66132 HSC66132 IBY66132 ILU66132 IVQ66132 JFM66132 JPI66132 JZE66132 KJA66132 KSW66132 LCS66132 LMO66132 LWK66132 MGG66132 MQC66132 MZY66132 NJU66132 NTQ66132 ODM66132 ONI66132 OXE66132 PHA66132 PQW66132 QAS66132 QKO66132 QUK66132 REG66132 ROC66132 RXY66132 SHU66132 SRQ66132 TBM66132 TLI66132 TVE66132 UFA66132 UOW66132 UYS66132 VIO66132 VSK66132 WCG66132 WMC66132 WVY66132 JM131668 TI131668 ADE131668 ANA131668 AWW131668 BGS131668 BQO131668 CAK131668 CKG131668 CUC131668 DDY131668 DNU131668 DXQ131668 EHM131668 ERI131668 FBE131668 FLA131668 FUW131668 GES131668 GOO131668 GYK131668 HIG131668 HSC131668 IBY131668 ILU131668 IVQ131668 JFM131668 JPI131668 JZE131668 KJA131668 KSW131668 LCS131668 LMO131668 LWK131668 MGG131668 MQC131668 MZY131668 NJU131668 NTQ131668 ODM131668 ONI131668 OXE131668 PHA131668 PQW131668 QAS131668 QKO131668 QUK131668 REG131668 ROC131668 RXY131668 SHU131668 SRQ131668 TBM131668 TLI131668 TVE131668 UFA131668 UOW131668 UYS131668 VIO131668 VSK131668 WCG131668 WMC131668 WVY131668 JM197204 TI197204 ADE197204 ANA197204 AWW197204 BGS197204 BQO197204 CAK197204 CKG197204 CUC197204 DDY197204 DNU197204 DXQ197204 EHM197204 ERI197204 FBE197204 FLA197204 FUW197204 GES197204 GOO197204 GYK197204 HIG197204 HSC197204 IBY197204 ILU197204 IVQ197204 JFM197204 JPI197204 JZE197204 KJA197204 KSW197204 LCS197204 LMO197204 LWK197204 MGG197204 MQC197204 MZY197204 NJU197204 NTQ197204 ODM197204 ONI197204 OXE197204 PHA197204 PQW197204 QAS197204 QKO197204 QUK197204 REG197204 ROC197204 RXY197204 SHU197204 SRQ197204 TBM197204 TLI197204 TVE197204 UFA197204 UOW197204 UYS197204 VIO197204 VSK197204 WCG197204 WMC197204 WVY197204 JM262740 TI262740 ADE262740 ANA262740 AWW262740 BGS262740 BQO262740 CAK262740 CKG262740 CUC262740 DDY262740 DNU262740 DXQ262740 EHM262740 ERI262740 FBE262740 FLA262740 FUW262740 GES262740 GOO262740 GYK262740 HIG262740 HSC262740 IBY262740 ILU262740 IVQ262740 JFM262740 JPI262740 JZE262740 KJA262740 KSW262740 LCS262740 LMO262740 LWK262740 MGG262740 MQC262740 MZY262740 NJU262740 NTQ262740 ODM262740 ONI262740 OXE262740 PHA262740 PQW262740 QAS262740 QKO262740 QUK262740 REG262740 ROC262740 RXY262740 SHU262740 SRQ262740 TBM262740 TLI262740 TVE262740 UFA262740 UOW262740 UYS262740 VIO262740 VSK262740 WCG262740 WMC262740 WVY262740 JM328276 TI328276 ADE328276 ANA328276 AWW328276 BGS328276 BQO328276 CAK328276 CKG328276 CUC328276 DDY328276 DNU328276 DXQ328276 EHM328276 ERI328276 FBE328276 FLA328276 FUW328276 GES328276 GOO328276 GYK328276 HIG328276 HSC328276 IBY328276 ILU328276 IVQ328276 JFM328276 JPI328276 JZE328276 KJA328276 KSW328276 LCS328276 LMO328276 LWK328276 MGG328276 MQC328276 MZY328276 NJU328276 NTQ328276 ODM328276 ONI328276 OXE328276 PHA328276 PQW328276 QAS328276 QKO328276 QUK328276 REG328276 ROC328276 RXY328276 SHU328276 SRQ328276 TBM328276 TLI328276 TVE328276 UFA328276 UOW328276 UYS328276 VIO328276 VSK328276 WCG328276 WMC328276 WVY328276 JM393812 TI393812 ADE393812 ANA393812 AWW393812 BGS393812 BQO393812 CAK393812 CKG393812 CUC393812 DDY393812 DNU393812 DXQ393812 EHM393812 ERI393812 FBE393812 FLA393812 FUW393812 GES393812 GOO393812 GYK393812 HIG393812 HSC393812 IBY393812 ILU393812 IVQ393812 JFM393812 JPI393812 JZE393812 KJA393812 KSW393812 LCS393812 LMO393812 LWK393812 MGG393812 MQC393812 MZY393812 NJU393812 NTQ393812 ODM393812 ONI393812 OXE393812 PHA393812 PQW393812 QAS393812 QKO393812 QUK393812 REG393812 ROC393812 RXY393812 SHU393812 SRQ393812 TBM393812 TLI393812 TVE393812 UFA393812 UOW393812 UYS393812 VIO393812 VSK393812 WCG393812 WMC393812 WVY393812 JM459348 TI459348 ADE459348 ANA459348 AWW459348 BGS459348 BQO459348 CAK459348 CKG459348 CUC459348 DDY459348 DNU459348 DXQ459348 EHM459348 ERI459348 FBE459348 FLA459348 FUW459348 GES459348 GOO459348 GYK459348 HIG459348 HSC459348 IBY459348 ILU459348 IVQ459348 JFM459348 JPI459348 JZE459348 KJA459348 KSW459348 LCS459348 LMO459348 LWK459348 MGG459348 MQC459348 MZY459348 NJU459348 NTQ459348 ODM459348 ONI459348 OXE459348 PHA459348 PQW459348 QAS459348 QKO459348 QUK459348 REG459348 ROC459348 RXY459348 SHU459348 SRQ459348 TBM459348 TLI459348 TVE459348 UFA459348 UOW459348 UYS459348 VIO459348 VSK459348 WCG459348 WMC459348 WVY459348 JM524884 TI524884 ADE524884 ANA524884 AWW524884 BGS524884 BQO524884 CAK524884 CKG524884 CUC524884 DDY524884 DNU524884 DXQ524884 EHM524884 ERI524884 FBE524884 FLA524884 FUW524884 GES524884 GOO524884 GYK524884 HIG524884 HSC524884 IBY524884 ILU524884 IVQ524884 JFM524884 JPI524884 JZE524884 KJA524884 KSW524884 LCS524884 LMO524884 LWK524884 MGG524884 MQC524884 MZY524884 NJU524884 NTQ524884 ODM524884 ONI524884 OXE524884 PHA524884 PQW524884 QAS524884 QKO524884 QUK524884 REG524884 ROC524884 RXY524884 SHU524884 SRQ524884 TBM524884 TLI524884 TVE524884 UFA524884 UOW524884 UYS524884 VIO524884 VSK524884 WCG524884 WMC524884 WVY524884 JM590420 TI590420 ADE590420 ANA590420 AWW590420 BGS590420 BQO590420 CAK590420 CKG590420 CUC590420 DDY590420 DNU590420 DXQ590420 EHM590420 ERI590420 FBE590420 FLA590420 FUW590420 GES590420 GOO590420 GYK590420 HIG590420 HSC590420 IBY590420 ILU590420 IVQ590420 JFM590420 JPI590420 JZE590420 KJA590420 KSW590420 LCS590420 LMO590420 LWK590420 MGG590420 MQC590420 MZY590420 NJU590420 NTQ590420 ODM590420 ONI590420 OXE590420 PHA590420 PQW590420 QAS590420 QKO590420 QUK590420 REG590420 ROC590420 RXY590420 SHU590420 SRQ590420 TBM590420 TLI590420 TVE590420 UFA590420 UOW590420 UYS590420 VIO590420 VSK590420 WCG590420 WMC590420 WVY590420 JM655956 TI655956 ADE655956 ANA655956 AWW655956 BGS655956 BQO655956 CAK655956 CKG655956 CUC655956 DDY655956 DNU655956 DXQ655956 EHM655956 ERI655956 FBE655956 FLA655956 FUW655956 GES655956 GOO655956 GYK655956 HIG655956 HSC655956 IBY655956 ILU655956 IVQ655956 JFM655956 JPI655956 JZE655956 KJA655956 KSW655956 LCS655956 LMO655956 LWK655956 MGG655956 MQC655956 MZY655956 NJU655956 NTQ655956 ODM655956 ONI655956 OXE655956 PHA655956 PQW655956 QAS655956 QKO655956 QUK655956 REG655956 ROC655956 RXY655956 SHU655956 SRQ655956 TBM655956 TLI655956 TVE655956 UFA655956 UOW655956 UYS655956 VIO655956 VSK655956 WCG655956 WMC655956 WVY655956 JM721492 TI721492 ADE721492 ANA721492 AWW721492 BGS721492 BQO721492 CAK721492 CKG721492 CUC721492 DDY721492 DNU721492 DXQ721492 EHM721492 ERI721492 FBE721492 FLA721492 FUW721492 GES721492 GOO721492 GYK721492 HIG721492 HSC721492 IBY721492 ILU721492 IVQ721492 JFM721492 JPI721492 JZE721492 KJA721492 KSW721492 LCS721492 LMO721492 LWK721492 MGG721492 MQC721492 MZY721492 NJU721492 NTQ721492 ODM721492 ONI721492 OXE721492 PHA721492 PQW721492 QAS721492 QKO721492 QUK721492 REG721492 ROC721492 RXY721492 SHU721492 SRQ721492 TBM721492 TLI721492 TVE721492 UFA721492 UOW721492 UYS721492 VIO721492 VSK721492 WCG721492 WMC721492 WVY721492 JM787028 TI787028 ADE787028 ANA787028 AWW787028 BGS787028 BQO787028 CAK787028 CKG787028 CUC787028 DDY787028 DNU787028 DXQ787028 EHM787028 ERI787028 FBE787028 FLA787028 FUW787028 GES787028 GOO787028 GYK787028 HIG787028 HSC787028 IBY787028 ILU787028 IVQ787028 JFM787028 JPI787028 JZE787028 KJA787028 KSW787028 LCS787028 LMO787028 LWK787028 MGG787028 MQC787028 MZY787028 NJU787028 NTQ787028 ODM787028 ONI787028 OXE787028 PHA787028 PQW787028 QAS787028 QKO787028 QUK787028 REG787028 ROC787028 RXY787028 SHU787028 SRQ787028 TBM787028 TLI787028 TVE787028 UFA787028 UOW787028 UYS787028 VIO787028 VSK787028 WCG787028 WMC787028 WVY787028 JM852564 TI852564 ADE852564 ANA852564 AWW852564 BGS852564 BQO852564 CAK852564 CKG852564 CUC852564 DDY852564 DNU852564 DXQ852564 EHM852564 ERI852564 FBE852564 FLA852564 FUW852564 GES852564 GOO852564 GYK852564 HIG852564 HSC852564 IBY852564 ILU852564 IVQ852564 JFM852564 JPI852564 JZE852564 KJA852564 KSW852564 LCS852564 LMO852564 LWK852564 MGG852564 MQC852564 MZY852564 NJU852564 NTQ852564 ODM852564 ONI852564 OXE852564 PHA852564 PQW852564 QAS852564 QKO852564 QUK852564 REG852564 ROC852564 RXY852564 SHU852564 SRQ852564 TBM852564 TLI852564 TVE852564 UFA852564 UOW852564 UYS852564 VIO852564 VSK852564 WCG852564 WMC852564 WVY852564 JM918100 TI918100 ADE918100 ANA918100 AWW918100 BGS918100 BQO918100 CAK918100 CKG918100 CUC918100 DDY918100 DNU918100 DXQ918100 EHM918100 ERI918100 FBE918100 FLA918100 FUW918100 GES918100 GOO918100 GYK918100 HIG918100 HSC918100 IBY918100 ILU918100 IVQ918100 JFM918100 JPI918100 JZE918100 KJA918100 KSW918100 LCS918100 LMO918100 LWK918100 MGG918100 MQC918100 MZY918100 NJU918100 NTQ918100 ODM918100 ONI918100 OXE918100 PHA918100 PQW918100 QAS918100 QKO918100 QUK918100 REG918100 ROC918100 RXY918100 SHU918100 SRQ918100 TBM918100 TLI918100 TVE918100 UFA918100 UOW918100 UYS918100 VIO918100 VSK918100 WCG918100 WMC918100 WVY918100 JM983636 TI983636 ADE983636 ANA983636 AWW983636 BGS983636 BQO983636 CAK983636 CKG983636 CUC983636 DDY983636 DNU983636 DXQ983636 EHM983636 ERI983636 FBE983636 FLA983636 FUW983636 GES983636 GOO983636 GYK983636 HIG983636 HSC983636 IBY983636 ILU983636 IVQ983636 JFM983636 JPI983636 JZE983636 KJA983636 KSW983636 LCS983636 LMO983636 LWK983636 MGG983636 MQC983636 MZY983636 NJU983636 NTQ983636 ODM983636 ONI983636 OXE983636 PHA983636 PQW983636 QAS983636 QKO983636 QUK983636 REG983636 ROC983636 RXY983636 SHU983636 SRQ983636 TBM983636 TLI983636 TVE983636 UFA983636 UOW983636 UYS983636 VIO983636 VSK983636 WCG983636 WMC983636 WVY983636 JM66130 TI66130 ADE66130 ANA66130 AWW66130 BGS66130 BQO66130 CAK66130 CKG66130 CUC66130 DDY66130 DNU66130 DXQ66130 EHM66130 ERI66130 FBE66130 FLA66130 FUW66130 GES66130 GOO66130 GYK66130 HIG66130 HSC66130 IBY66130 ILU66130 IVQ66130 JFM66130 JPI66130 JZE66130 KJA66130 KSW66130 LCS66130 LMO66130 LWK66130 MGG66130 MQC66130 MZY66130 NJU66130 NTQ66130 ODM66130 ONI66130 OXE66130 PHA66130 PQW66130 QAS66130 QKO66130 QUK66130 REG66130 ROC66130 RXY66130 SHU66130 SRQ66130 TBM66130 TLI66130 TVE66130 UFA66130 UOW66130 UYS66130 VIO66130 VSK66130 WCG66130 WMC66130 WVY66130 JM131666 TI131666 ADE131666 ANA131666 AWW131666 BGS131666 BQO131666 CAK131666 CKG131666 CUC131666 DDY131666 DNU131666 DXQ131666 EHM131666 ERI131666 FBE131666 FLA131666 FUW131666 GES131666 GOO131666 GYK131666 HIG131666 HSC131666 IBY131666 ILU131666 IVQ131666 JFM131666 JPI131666 JZE131666 KJA131666 KSW131666 LCS131666 LMO131666 LWK131666 MGG131666 MQC131666 MZY131666 NJU131666 NTQ131666 ODM131666 ONI131666 OXE131666 PHA131666 PQW131666 QAS131666 QKO131666 QUK131666 REG131666 ROC131666 RXY131666 SHU131666 SRQ131666 TBM131666 TLI131666 TVE131666 UFA131666 UOW131666 UYS131666 VIO131666 VSK131666 WCG131666 WMC131666 WVY131666 JM197202 TI197202 ADE197202 ANA197202 AWW197202 BGS197202 BQO197202 CAK197202 CKG197202 CUC197202 DDY197202 DNU197202 DXQ197202 EHM197202 ERI197202 FBE197202 FLA197202 FUW197202 GES197202 GOO197202 GYK197202 HIG197202 HSC197202 IBY197202 ILU197202 IVQ197202 JFM197202 JPI197202 JZE197202 KJA197202 KSW197202 LCS197202 LMO197202 LWK197202 MGG197202 MQC197202 MZY197202 NJU197202 NTQ197202 ODM197202 ONI197202 OXE197202 PHA197202 PQW197202 QAS197202 QKO197202 QUK197202 REG197202 ROC197202 RXY197202 SHU197202 SRQ197202 TBM197202 TLI197202 TVE197202 UFA197202 UOW197202 UYS197202 VIO197202 VSK197202 WCG197202 WMC197202 WVY197202 JM262738 TI262738 ADE262738 ANA262738 AWW262738 BGS262738 BQO262738 CAK262738 CKG262738 CUC262738 DDY262738 DNU262738 DXQ262738 EHM262738 ERI262738 FBE262738 FLA262738 FUW262738 GES262738 GOO262738 GYK262738 HIG262738 HSC262738 IBY262738 ILU262738 IVQ262738 JFM262738 JPI262738 JZE262738 KJA262738 KSW262738 LCS262738 LMO262738 LWK262738 MGG262738 MQC262738 MZY262738 NJU262738 NTQ262738 ODM262738 ONI262738 OXE262738 PHA262738 PQW262738 QAS262738 QKO262738 QUK262738 REG262738 ROC262738 RXY262738 SHU262738 SRQ262738 TBM262738 TLI262738 TVE262738 UFA262738 UOW262738 UYS262738 VIO262738 VSK262738 WCG262738 WMC262738 WVY262738 JM328274 TI328274 ADE328274 ANA328274 AWW328274 BGS328274 BQO328274 CAK328274 CKG328274 CUC328274 DDY328274 DNU328274 DXQ328274 EHM328274 ERI328274 FBE328274 FLA328274 FUW328274 GES328274 GOO328274 GYK328274 HIG328274 HSC328274 IBY328274 ILU328274 IVQ328274 JFM328274 JPI328274 JZE328274 KJA328274 KSW328274 LCS328274 LMO328274 LWK328274 MGG328274 MQC328274 MZY328274 NJU328274 NTQ328274 ODM328274 ONI328274 OXE328274 PHA328274 PQW328274 QAS328274 QKO328274 QUK328274 REG328274 ROC328274 RXY328274 SHU328274 SRQ328274 TBM328274 TLI328274 TVE328274 UFA328274 UOW328274 UYS328274 VIO328274 VSK328274 WCG328274 WMC328274 WVY328274 JM393810 TI393810 ADE393810 ANA393810 AWW393810 BGS393810 BQO393810 CAK393810 CKG393810 CUC393810 DDY393810 DNU393810 DXQ393810 EHM393810 ERI393810 FBE393810 FLA393810 FUW393810 GES393810 GOO393810 GYK393810 HIG393810 HSC393810 IBY393810 ILU393810 IVQ393810 JFM393810 JPI393810 JZE393810 KJA393810 KSW393810 LCS393810 LMO393810 LWK393810 MGG393810 MQC393810 MZY393810 NJU393810 NTQ393810 ODM393810 ONI393810 OXE393810 PHA393810 PQW393810 QAS393810 QKO393810 QUK393810 REG393810 ROC393810 RXY393810 SHU393810 SRQ393810 TBM393810 TLI393810 TVE393810 UFA393810 UOW393810 UYS393810 VIO393810 VSK393810 WCG393810 WMC393810 WVY393810 JM459346 TI459346 ADE459346 ANA459346 AWW459346 BGS459346 BQO459346 CAK459346 CKG459346 CUC459346 DDY459346 DNU459346 DXQ459346 EHM459346 ERI459346 FBE459346 FLA459346 FUW459346 GES459346 GOO459346 GYK459346 HIG459346 HSC459346 IBY459346 ILU459346 IVQ459346 JFM459346 JPI459346 JZE459346 KJA459346 KSW459346 LCS459346 LMO459346 LWK459346 MGG459346 MQC459346 MZY459346 NJU459346 NTQ459346 ODM459346 ONI459346 OXE459346 PHA459346 PQW459346 QAS459346 QKO459346 QUK459346 REG459346 ROC459346 RXY459346 SHU459346 SRQ459346 TBM459346 TLI459346 TVE459346 UFA459346 UOW459346 UYS459346 VIO459346 VSK459346 WCG459346 WMC459346 WVY459346 JM524882 TI524882 ADE524882 ANA524882 AWW524882 BGS524882 BQO524882 CAK524882 CKG524882 CUC524882 DDY524882 DNU524882 DXQ524882 EHM524882 ERI524882 FBE524882 FLA524882 FUW524882 GES524882 GOO524882 GYK524882 HIG524882 HSC524882 IBY524882 ILU524882 IVQ524882 JFM524882 JPI524882 JZE524882 KJA524882 KSW524882 LCS524882 LMO524882 LWK524882 MGG524882 MQC524882 MZY524882 NJU524882 NTQ524882 ODM524882 ONI524882 OXE524882 PHA524882 PQW524882 QAS524882 QKO524882 QUK524882 REG524882 ROC524882 RXY524882 SHU524882 SRQ524882 TBM524882 TLI524882 TVE524882 UFA524882 UOW524882 UYS524882 VIO524882 VSK524882 WCG524882 WMC524882 WVY524882 JM590418 TI590418 ADE590418 ANA590418 AWW590418 BGS590418 BQO590418 CAK590418 CKG590418 CUC590418 DDY590418 DNU590418 DXQ590418 EHM590418 ERI590418 FBE590418 FLA590418 FUW590418 GES590418 GOO590418 GYK590418 HIG590418 HSC590418 IBY590418 ILU590418 IVQ590418 JFM590418 JPI590418 JZE590418 KJA590418 KSW590418 LCS590418 LMO590418 LWK590418 MGG590418 MQC590418 MZY590418 NJU590418 NTQ590418 ODM590418 ONI590418 OXE590418 PHA590418 PQW590418 QAS590418 QKO590418 QUK590418 REG590418 ROC590418 RXY590418 SHU590418 SRQ590418 TBM590418 TLI590418 TVE590418 UFA590418 UOW590418 UYS590418 VIO590418 VSK590418 WCG590418 WMC590418 WVY590418 JM655954 TI655954 ADE655954 ANA655954 AWW655954 BGS655954 BQO655954 CAK655954 CKG655954 CUC655954 DDY655954 DNU655954 DXQ655954 EHM655954 ERI655954 FBE655954 FLA655954 FUW655954 GES655954 GOO655954 GYK655954 HIG655954 HSC655954 IBY655954 ILU655954 IVQ655954 JFM655954 JPI655954 JZE655954 KJA655954 KSW655954 LCS655954 LMO655954 LWK655954 MGG655954 MQC655954 MZY655954 NJU655954 NTQ655954 ODM655954 ONI655954 OXE655954 PHA655954 PQW655954 QAS655954 QKO655954 QUK655954 REG655954 ROC655954 RXY655954 SHU655954 SRQ655954 TBM655954 TLI655954 TVE655954 UFA655954 UOW655954 UYS655954 VIO655954 VSK655954 WCG655954 WMC655954 WVY655954 JM721490 TI721490 ADE721490 ANA721490 AWW721490 BGS721490 BQO721490 CAK721490 CKG721490 CUC721490 DDY721490 DNU721490 DXQ721490 EHM721490 ERI721490 FBE721490 FLA721490 FUW721490 GES721490 GOO721490 GYK721490 HIG721490 HSC721490 IBY721490 ILU721490 IVQ721490 JFM721490 JPI721490 JZE721490 KJA721490 KSW721490 LCS721490 LMO721490 LWK721490 MGG721490 MQC721490 MZY721490 NJU721490 NTQ721490 ODM721490 ONI721490 OXE721490 PHA721490 PQW721490 QAS721490 QKO721490 QUK721490 REG721490 ROC721490 RXY721490 SHU721490 SRQ721490 TBM721490 TLI721490 TVE721490 UFA721490 UOW721490 UYS721490 VIO721490 VSK721490 WCG721490 WMC721490 WVY721490 JM787026 TI787026 ADE787026 ANA787026 AWW787026 BGS787026 BQO787026 CAK787026 CKG787026 CUC787026 DDY787026 DNU787026 DXQ787026 EHM787026 ERI787026 FBE787026 FLA787026 FUW787026 GES787026 GOO787026 GYK787026 HIG787026 HSC787026 IBY787026 ILU787026 IVQ787026 JFM787026 JPI787026 JZE787026 KJA787026 KSW787026 LCS787026 LMO787026 LWK787026 MGG787026 MQC787026 MZY787026 NJU787026 NTQ787026 ODM787026 ONI787026 OXE787026 PHA787026 PQW787026 QAS787026 QKO787026 QUK787026 REG787026 ROC787026 RXY787026 SHU787026 SRQ787026 TBM787026 TLI787026 TVE787026 UFA787026 UOW787026 UYS787026 VIO787026 VSK787026 WCG787026 WMC787026 WVY787026 JM852562 TI852562 ADE852562 ANA852562 AWW852562 BGS852562 BQO852562 CAK852562 CKG852562 CUC852562 DDY852562 DNU852562 DXQ852562 EHM852562 ERI852562 FBE852562 FLA852562 FUW852562 GES852562 GOO852562 GYK852562 HIG852562 HSC852562 IBY852562 ILU852562 IVQ852562 JFM852562 JPI852562 JZE852562 KJA852562 KSW852562 LCS852562 LMO852562 LWK852562 MGG852562 MQC852562 MZY852562 NJU852562 NTQ852562 ODM852562 ONI852562 OXE852562 PHA852562 PQW852562 QAS852562 QKO852562 QUK852562 REG852562 ROC852562 RXY852562 SHU852562 SRQ852562 TBM852562 TLI852562 TVE852562 UFA852562 UOW852562 UYS852562 VIO852562 VSK852562 WCG852562 WMC852562 WVY852562 JM918098 TI918098 ADE918098 ANA918098 AWW918098 BGS918098 BQO918098 CAK918098 CKG918098 CUC918098 DDY918098 DNU918098 DXQ918098 EHM918098 ERI918098 FBE918098 FLA918098 FUW918098 GES918098 GOO918098 GYK918098 HIG918098 HSC918098 IBY918098 ILU918098 IVQ918098 JFM918098 JPI918098 JZE918098 KJA918098 KSW918098 LCS918098 LMO918098 LWK918098 MGG918098 MQC918098 MZY918098 NJU918098 NTQ918098 ODM918098 ONI918098 OXE918098 PHA918098 PQW918098 QAS918098 QKO918098 QUK918098 REG918098 ROC918098 RXY918098 SHU918098 SRQ918098 TBM918098 TLI918098 TVE918098 UFA918098 UOW918098 UYS918098 VIO918098 VSK918098 WCG918098 WMC918098 WVY918098 JM983634 TI983634 ADE983634 ANA983634 AWW983634 BGS983634 BQO983634 CAK983634 CKG983634 CUC983634 DDY983634 DNU983634 DXQ983634 EHM983634 ERI983634 FBE983634 FLA983634 FUW983634 GES983634 GOO983634 GYK983634 HIG983634 HSC983634 IBY983634 ILU983634 IVQ983634 JFM983634 JPI983634 JZE983634 KJA983634 KSW983634 LCS983634 LMO983634 LWK983634 MGG983634 MQC983634 MZY983634 NJU983634 NTQ983634 ODM983634 ONI983634 OXE983634 PHA983634 PQW983634 QAS983634 QKO983634 QUK983634 REG983634 ROC983634 RXY983634 SHU983634 SRQ983634 TBM983634 TLI983634 TVE983634 UFA983634 UOW983634 UYS983634 VIO983634 VSK983634 WCG983634 WMC983634 WVY983634 JM66146 TI66146 ADE66146 ANA66146 AWW66146 BGS66146 BQO66146 CAK66146 CKG66146 CUC66146 DDY66146 DNU66146 DXQ66146 EHM66146 ERI66146 FBE66146 FLA66146 FUW66146 GES66146 GOO66146 GYK66146 HIG66146 HSC66146 IBY66146 ILU66146 IVQ66146 JFM66146 JPI66146 JZE66146 KJA66146 KSW66146 LCS66146 LMO66146 LWK66146 MGG66146 MQC66146 MZY66146 NJU66146 NTQ66146 ODM66146 ONI66146 OXE66146 PHA66146 PQW66146 QAS66146 QKO66146 QUK66146 REG66146 ROC66146 RXY66146 SHU66146 SRQ66146 TBM66146 TLI66146 TVE66146 UFA66146 UOW66146 UYS66146 VIO66146 VSK66146 WCG66146 WMC66146 WVY66146 JM131682 TI131682 ADE131682 ANA131682 AWW131682 BGS131682 BQO131682 CAK131682 CKG131682 CUC131682 DDY131682 DNU131682 DXQ131682 EHM131682 ERI131682 FBE131682 FLA131682 FUW131682 GES131682 GOO131682 GYK131682 HIG131682 HSC131682 IBY131682 ILU131682 IVQ131682 JFM131682 JPI131682 JZE131682 KJA131682 KSW131682 LCS131682 LMO131682 LWK131682 MGG131682 MQC131682 MZY131682 NJU131682 NTQ131682 ODM131682 ONI131682 OXE131682 PHA131682 PQW131682 QAS131682 QKO131682 QUK131682 REG131682 ROC131682 RXY131682 SHU131682 SRQ131682 TBM131682 TLI131682 TVE131682 UFA131682 UOW131682 UYS131682 VIO131682 VSK131682 WCG131682 WMC131682 WVY131682 JM197218 TI197218 ADE197218 ANA197218 AWW197218 BGS197218 BQO197218 CAK197218 CKG197218 CUC197218 DDY197218 DNU197218 DXQ197218 EHM197218 ERI197218 FBE197218 FLA197218 FUW197218 GES197218 GOO197218 GYK197218 HIG197218 HSC197218 IBY197218 ILU197218 IVQ197218 JFM197218 JPI197218 JZE197218 KJA197218 KSW197218 LCS197218 LMO197218 LWK197218 MGG197218 MQC197218 MZY197218 NJU197218 NTQ197218 ODM197218 ONI197218 OXE197218 PHA197218 PQW197218 QAS197218 QKO197218 QUK197218 REG197218 ROC197218 RXY197218 SHU197218 SRQ197218 TBM197218 TLI197218 TVE197218 UFA197218 UOW197218 UYS197218 VIO197218 VSK197218 WCG197218 WMC197218 WVY197218 JM262754 TI262754 ADE262754 ANA262754 AWW262754 BGS262754 BQO262754 CAK262754 CKG262754 CUC262754 DDY262754 DNU262754 DXQ262754 EHM262754 ERI262754 FBE262754 FLA262754 FUW262754 GES262754 GOO262754 GYK262754 HIG262754 HSC262754 IBY262754 ILU262754 IVQ262754 JFM262754 JPI262754 JZE262754 KJA262754 KSW262754 LCS262754 LMO262754 LWK262754 MGG262754 MQC262754 MZY262754 NJU262754 NTQ262754 ODM262754 ONI262754 OXE262754 PHA262754 PQW262754 QAS262754 QKO262754 QUK262754 REG262754 ROC262754 RXY262754 SHU262754 SRQ262754 TBM262754 TLI262754 TVE262754 UFA262754 UOW262754 UYS262754 VIO262754 VSK262754 WCG262754 WMC262754 WVY262754 JM328290 TI328290 ADE328290 ANA328290 AWW328290 BGS328290 BQO328290 CAK328290 CKG328290 CUC328290 DDY328290 DNU328290 DXQ328290 EHM328290 ERI328290 FBE328290 FLA328290 FUW328290 GES328290 GOO328290 GYK328290 HIG328290 HSC328290 IBY328290 ILU328290 IVQ328290 JFM328290 JPI328290 JZE328290 KJA328290 KSW328290 LCS328290 LMO328290 LWK328290 MGG328290 MQC328290 MZY328290 NJU328290 NTQ328290 ODM328290 ONI328290 OXE328290 PHA328290 PQW328290 QAS328290 QKO328290 QUK328290 REG328290 ROC328290 RXY328290 SHU328290 SRQ328290 TBM328290 TLI328290 TVE328290 UFA328290 UOW328290 UYS328290 VIO328290 VSK328290 WCG328290 WMC328290 WVY328290 JM393826 TI393826 ADE393826 ANA393826 AWW393826 BGS393826 BQO393826 CAK393826 CKG393826 CUC393826 DDY393826 DNU393826 DXQ393826 EHM393826 ERI393826 FBE393826 FLA393826 FUW393826 GES393826 GOO393826 GYK393826 HIG393826 HSC393826 IBY393826 ILU393826 IVQ393826 JFM393826 JPI393826 JZE393826 KJA393826 KSW393826 LCS393826 LMO393826 LWK393826 MGG393826 MQC393826 MZY393826 NJU393826 NTQ393826 ODM393826 ONI393826 OXE393826 PHA393826 PQW393826 QAS393826 QKO393826 QUK393826 REG393826 ROC393826 RXY393826 SHU393826 SRQ393826 TBM393826 TLI393826 TVE393826 UFA393826 UOW393826 UYS393826 VIO393826 VSK393826 WCG393826 WMC393826 WVY393826 JM459362 TI459362 ADE459362 ANA459362 AWW459362 BGS459362 BQO459362 CAK459362 CKG459362 CUC459362 DDY459362 DNU459362 DXQ459362 EHM459362 ERI459362 FBE459362 FLA459362 FUW459362 GES459362 GOO459362 GYK459362 HIG459362 HSC459362 IBY459362 ILU459362 IVQ459362 JFM459362 JPI459362 JZE459362 KJA459362 KSW459362 LCS459362 LMO459362 LWK459362 MGG459362 MQC459362 MZY459362 NJU459362 NTQ459362 ODM459362 ONI459362 OXE459362 PHA459362 PQW459362 QAS459362 QKO459362 QUK459362 REG459362 ROC459362 RXY459362 SHU459362 SRQ459362 TBM459362 TLI459362 TVE459362 UFA459362 UOW459362 UYS459362 VIO459362 VSK459362 WCG459362 WMC459362 WVY459362 JM524898 TI524898 ADE524898 ANA524898 AWW524898 BGS524898 BQO524898 CAK524898 CKG524898 CUC524898 DDY524898 DNU524898 DXQ524898 EHM524898 ERI524898 FBE524898 FLA524898 FUW524898 GES524898 GOO524898 GYK524898 HIG524898 HSC524898 IBY524898 ILU524898 IVQ524898 JFM524898 JPI524898 JZE524898 KJA524898 KSW524898 LCS524898 LMO524898 LWK524898 MGG524898 MQC524898 MZY524898 NJU524898 NTQ524898 ODM524898 ONI524898 OXE524898 PHA524898 PQW524898 QAS524898 QKO524898 QUK524898 REG524898 ROC524898 RXY524898 SHU524898 SRQ524898 TBM524898 TLI524898 TVE524898 UFA524898 UOW524898 UYS524898 VIO524898 VSK524898 WCG524898 WMC524898 WVY524898 JM590434 TI590434 ADE590434 ANA590434 AWW590434 BGS590434 BQO590434 CAK590434 CKG590434 CUC590434 DDY590434 DNU590434 DXQ590434 EHM590434 ERI590434 FBE590434 FLA590434 FUW590434 GES590434 GOO590434 GYK590434 HIG590434 HSC590434 IBY590434 ILU590434 IVQ590434 JFM590434 JPI590434 JZE590434 KJA590434 KSW590434 LCS590434 LMO590434 LWK590434 MGG590434 MQC590434 MZY590434 NJU590434 NTQ590434 ODM590434 ONI590434 OXE590434 PHA590434 PQW590434 QAS590434 QKO590434 QUK590434 REG590434 ROC590434 RXY590434 SHU590434 SRQ590434 TBM590434 TLI590434 TVE590434 UFA590434 UOW590434 UYS590434 VIO590434 VSK590434 WCG590434 WMC590434 WVY590434 JM655970 TI655970 ADE655970 ANA655970 AWW655970 BGS655970 BQO655970 CAK655970 CKG655970 CUC655970 DDY655970 DNU655970 DXQ655970 EHM655970 ERI655970 FBE655970 FLA655970 FUW655970 GES655970 GOO655970 GYK655970 HIG655970 HSC655970 IBY655970 ILU655970 IVQ655970 JFM655970 JPI655970 JZE655970 KJA655970 KSW655970 LCS655970 LMO655970 LWK655970 MGG655970 MQC655970 MZY655970 NJU655970 NTQ655970 ODM655970 ONI655970 OXE655970 PHA655970 PQW655970 QAS655970 QKO655970 QUK655970 REG655970 ROC655970 RXY655970 SHU655970 SRQ655970 TBM655970 TLI655970 TVE655970 UFA655970 UOW655970 UYS655970 VIO655970 VSK655970 WCG655970 WMC655970 WVY655970 JM721506 TI721506 ADE721506 ANA721506 AWW721506 BGS721506 BQO721506 CAK721506 CKG721506 CUC721506 DDY721506 DNU721506 DXQ721506 EHM721506 ERI721506 FBE721506 FLA721506 FUW721506 GES721506 GOO721506 GYK721506 HIG721506 HSC721506 IBY721506 ILU721506 IVQ721506 JFM721506 JPI721506 JZE721506 KJA721506 KSW721506 LCS721506 LMO721506 LWK721506 MGG721506 MQC721506 MZY721506 NJU721506 NTQ721506 ODM721506 ONI721506 OXE721506 PHA721506 PQW721506 QAS721506 QKO721506 QUK721506 REG721506 ROC721506 RXY721506 SHU721506 SRQ721506 TBM721506 TLI721506 TVE721506 UFA721506 UOW721506 UYS721506 VIO721506 VSK721506 WCG721506 WMC721506 WVY721506 JM787042 TI787042 ADE787042 ANA787042 AWW787042 BGS787042 BQO787042 CAK787042 CKG787042 CUC787042 DDY787042 DNU787042 DXQ787042 EHM787042 ERI787042 FBE787042 FLA787042 FUW787042 GES787042 GOO787042 GYK787042 HIG787042 HSC787042 IBY787042 ILU787042 IVQ787042 JFM787042 JPI787042 JZE787042 KJA787042 KSW787042 LCS787042 LMO787042 LWK787042 MGG787042 MQC787042 MZY787042 NJU787042 NTQ787042 ODM787042 ONI787042 OXE787042 PHA787042 PQW787042 QAS787042 QKO787042 QUK787042 REG787042 ROC787042 RXY787042 SHU787042 SRQ787042 TBM787042 TLI787042 TVE787042 UFA787042 UOW787042 UYS787042 VIO787042 VSK787042 WCG787042 WMC787042 WVY787042 JM852578 TI852578 ADE852578 ANA852578 AWW852578 BGS852578 BQO852578 CAK852578 CKG852578 CUC852578 DDY852578 DNU852578 DXQ852578 EHM852578 ERI852578 FBE852578 FLA852578 FUW852578 GES852578 GOO852578 GYK852578 HIG852578 HSC852578 IBY852578 ILU852578 IVQ852578 JFM852578 JPI852578 JZE852578 KJA852578 KSW852578 LCS852578 LMO852578 LWK852578 MGG852578 MQC852578 MZY852578 NJU852578 NTQ852578 ODM852578 ONI852578 OXE852578 PHA852578 PQW852578 QAS852578 QKO852578 QUK852578 REG852578 ROC852578 RXY852578 SHU852578 SRQ852578 TBM852578 TLI852578 TVE852578 UFA852578 UOW852578 UYS852578 VIO852578 VSK852578 WCG852578 WMC852578 WVY852578 JM918114 TI918114 ADE918114 ANA918114 AWW918114 BGS918114 BQO918114 CAK918114 CKG918114 CUC918114 DDY918114 DNU918114 DXQ918114 EHM918114 ERI918114 FBE918114 FLA918114 FUW918114 GES918114 GOO918114 GYK918114 HIG918114 HSC918114 IBY918114 ILU918114 IVQ918114 JFM918114 JPI918114 JZE918114 KJA918114 KSW918114 LCS918114 LMO918114 LWK918114 MGG918114 MQC918114 MZY918114 NJU918114 NTQ918114 ODM918114 ONI918114 OXE918114 PHA918114 PQW918114 QAS918114 QKO918114 QUK918114 REG918114 ROC918114 RXY918114 SHU918114 SRQ918114 TBM918114 TLI918114 TVE918114 UFA918114 UOW918114 UYS918114 VIO918114 VSK918114 WCG918114 WMC918114 WVY918114 JM983650 TI983650 ADE983650 ANA983650 AWW983650 BGS983650 BQO983650 CAK983650 CKG983650 CUC983650 DDY983650 DNU983650 DXQ983650 EHM983650 ERI983650 FBE983650 FLA983650 FUW983650 GES983650 GOO983650 GYK983650 HIG983650 HSC983650 IBY983650 ILU983650 IVQ983650 JFM983650 JPI983650 JZE983650 KJA983650 KSW983650 LCS983650 LMO983650 LWK983650 MGG983650 MQC983650 MZY983650 NJU983650 NTQ983650 ODM983650 ONI983650 OXE983650 PHA983650 PQW983650 QAS983650 QKO983650 QUK983650 REG983650 ROC983650 RXY983650 SHU983650 SRQ983650 TBM983650 TLI983650 TVE983650 UFA983650 UOW983650 UYS983650 VIO983650 VSK983650 WCG983650 WMC983650 WVY983650 AC328256:AO328258 AC393792:AO393794 AC459328:AO459330 AC524864:AO524866 AC590400:AO590402 AC655936:AO655938 AC721472:AO721474 AC787008:AO787010 AC852544:AO852546 AC918080:AO918082 AC983616:AO983618 AC66102:AO66107 AC131638:AO131643 AC197174:AO197179 AC262710:AO262715 AC328246:AO328251 AC393782:AO393787 AC459318:AO459323 AC524854:AO524859 AC590390:AO590395 AC655926:AO655931 AC721462:AO721467 AC786998:AO787003 AC852534:AO852539 AC918070:AO918075 AC983606:AO983611 AC197184:AO197186 AC131648:AO131650 AC262720:AO262722 AC66112:AO66114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1"/>
  <sheetViews>
    <sheetView topLeftCell="A13" workbookViewId="0">
      <selection activeCell="A90" sqref="A90:A93"/>
    </sheetView>
  </sheetViews>
  <sheetFormatPr baseColWidth="10" defaultRowHeight="15" x14ac:dyDescent="0.25"/>
  <cols>
    <col min="1" max="1" width="34.85546875" style="5" customWidth="1"/>
    <col min="2" max="2" width="10" customWidth="1"/>
  </cols>
  <sheetData>
    <row r="1" spans="1:2" x14ac:dyDescent="0.25">
      <c r="A1" s="4" t="s">
        <v>1035</v>
      </c>
    </row>
    <row r="2" spans="1:2" s="4" customFormat="1" ht="15.75" thickBot="1" x14ac:dyDescent="0.3"/>
    <row r="3" spans="1:2" ht="15.75" thickBot="1" x14ac:dyDescent="0.3">
      <c r="A3" s="149" t="s">
        <v>1036</v>
      </c>
      <c r="B3" s="150" t="s">
        <v>1037</v>
      </c>
    </row>
    <row r="4" spans="1:2" x14ac:dyDescent="0.25">
      <c r="A4" s="448" t="s">
        <v>297</v>
      </c>
      <c r="B4" s="449">
        <v>17</v>
      </c>
    </row>
    <row r="5" spans="1:2" x14ac:dyDescent="0.25">
      <c r="A5" s="147" t="s">
        <v>302</v>
      </c>
      <c r="B5" s="450">
        <v>17</v>
      </c>
    </row>
    <row r="6" spans="1:2" x14ac:dyDescent="0.25">
      <c r="A6" s="147" t="s">
        <v>299</v>
      </c>
      <c r="B6" s="450">
        <v>9</v>
      </c>
    </row>
    <row r="7" spans="1:2" x14ac:dyDescent="0.25">
      <c r="A7" s="147" t="s">
        <v>300</v>
      </c>
      <c r="B7" s="450">
        <v>34</v>
      </c>
    </row>
    <row r="8" spans="1:2" x14ac:dyDescent="0.25">
      <c r="A8" s="147" t="s">
        <v>298</v>
      </c>
      <c r="B8" s="450">
        <v>3</v>
      </c>
    </row>
    <row r="9" spans="1:2" x14ac:dyDescent="0.25">
      <c r="A9" s="148" t="s">
        <v>1038</v>
      </c>
      <c r="B9" s="450">
        <v>5</v>
      </c>
    </row>
    <row r="10" spans="1:2" x14ac:dyDescent="0.25">
      <c r="A10" s="148" t="s">
        <v>1039</v>
      </c>
      <c r="B10" s="450">
        <v>33</v>
      </c>
    </row>
    <row r="11" spans="1:2" x14ac:dyDescent="0.25">
      <c r="A11" s="148" t="s">
        <v>1040</v>
      </c>
      <c r="B11" s="450">
        <v>12</v>
      </c>
    </row>
    <row r="12" spans="1:2" x14ac:dyDescent="0.25">
      <c r="A12" s="148" t="s">
        <v>1041</v>
      </c>
      <c r="B12" s="450">
        <v>13</v>
      </c>
    </row>
    <row r="13" spans="1:2" x14ac:dyDescent="0.25">
      <c r="A13" s="148" t="s">
        <v>1042</v>
      </c>
      <c r="B13" s="450">
        <v>6</v>
      </c>
    </row>
    <row r="14" spans="1:2" x14ac:dyDescent="0.25">
      <c r="A14" s="147" t="s">
        <v>1043</v>
      </c>
      <c r="B14" s="450">
        <v>9</v>
      </c>
    </row>
    <row r="15" spans="1:2" x14ac:dyDescent="0.25">
      <c r="A15" s="147" t="s">
        <v>1044</v>
      </c>
      <c r="B15" s="450">
        <v>5</v>
      </c>
    </row>
    <row r="16" spans="1:2" x14ac:dyDescent="0.25">
      <c r="A16" s="147" t="s">
        <v>296</v>
      </c>
      <c r="B16" s="450">
        <v>22</v>
      </c>
    </row>
    <row r="17" spans="1:2" ht="24" x14ac:dyDescent="0.25">
      <c r="A17" s="147" t="s">
        <v>294</v>
      </c>
      <c r="B17" s="450">
        <v>24</v>
      </c>
    </row>
    <row r="18" spans="1:2" ht="24" x14ac:dyDescent="0.25">
      <c r="A18" s="147" t="s">
        <v>295</v>
      </c>
      <c r="B18" s="450">
        <v>21</v>
      </c>
    </row>
    <row r="19" spans="1:2" x14ac:dyDescent="0.25">
      <c r="A19" s="147" t="s">
        <v>303</v>
      </c>
      <c r="B19" s="450">
        <v>20</v>
      </c>
    </row>
    <row r="20" spans="1:2" ht="24.75" thickBot="1" x14ac:dyDescent="0.3">
      <c r="A20" s="451" t="s">
        <v>301</v>
      </c>
      <c r="B20" s="452">
        <v>43</v>
      </c>
    </row>
    <row r="21" spans="1:2" ht="15.75" thickBot="1" x14ac:dyDescent="0.3">
      <c r="A21" s="149" t="s">
        <v>1045</v>
      </c>
      <c r="B21" s="151">
        <f>SUM(B4:B20)</f>
        <v>293</v>
      </c>
    </row>
    <row r="22" spans="1:2" ht="15.75" thickBot="1" x14ac:dyDescent="0.3">
      <c r="A22" s="152" t="s">
        <v>1046</v>
      </c>
      <c r="B22" s="153" t="s">
        <v>1037</v>
      </c>
    </row>
    <row r="23" spans="1:2" x14ac:dyDescent="0.25">
      <c r="A23" s="156" t="s">
        <v>1047</v>
      </c>
      <c r="B23" s="157">
        <v>28</v>
      </c>
    </row>
    <row r="24" spans="1:2" x14ac:dyDescent="0.25">
      <c r="A24" s="158" t="s">
        <v>1048</v>
      </c>
      <c r="B24" s="159">
        <v>134</v>
      </c>
    </row>
    <row r="25" spans="1:2" s="5" customFormat="1" ht="24.75" x14ac:dyDescent="0.25">
      <c r="A25" s="158" t="s">
        <v>1049</v>
      </c>
      <c r="B25" s="160">
        <v>90</v>
      </c>
    </row>
    <row r="26" spans="1:2" x14ac:dyDescent="0.25">
      <c r="A26" s="158" t="s">
        <v>1050</v>
      </c>
      <c r="B26" s="160">
        <v>14</v>
      </c>
    </row>
    <row r="27" spans="1:2" x14ac:dyDescent="0.25">
      <c r="A27" s="158" t="s">
        <v>1051</v>
      </c>
      <c r="B27" s="160">
        <v>6</v>
      </c>
    </row>
    <row r="28" spans="1:2" ht="24.75" x14ac:dyDescent="0.25">
      <c r="A28" s="158" t="s">
        <v>1052</v>
      </c>
      <c r="B28" s="160">
        <v>6</v>
      </c>
    </row>
    <row r="29" spans="1:2" x14ac:dyDescent="0.25">
      <c r="A29" s="158" t="s">
        <v>1053</v>
      </c>
      <c r="B29" s="160">
        <v>1</v>
      </c>
    </row>
    <row r="30" spans="1:2" x14ac:dyDescent="0.25">
      <c r="A30" s="158" t="s">
        <v>1054</v>
      </c>
      <c r="B30" s="160">
        <v>2</v>
      </c>
    </row>
    <row r="31" spans="1:2" x14ac:dyDescent="0.25">
      <c r="A31" s="158" t="s">
        <v>1055</v>
      </c>
      <c r="B31" s="160">
        <v>1</v>
      </c>
    </row>
    <row r="32" spans="1:2" x14ac:dyDescent="0.25">
      <c r="A32" s="158" t="s">
        <v>1056</v>
      </c>
      <c r="B32" s="160">
        <v>1</v>
      </c>
    </row>
    <row r="33" spans="1:2" x14ac:dyDescent="0.25">
      <c r="A33" s="158" t="s">
        <v>1057</v>
      </c>
      <c r="B33" s="160">
        <v>3</v>
      </c>
    </row>
    <row r="34" spans="1:2" x14ac:dyDescent="0.25">
      <c r="A34" s="158" t="s">
        <v>1058</v>
      </c>
      <c r="B34" s="160">
        <v>1</v>
      </c>
    </row>
    <row r="35" spans="1:2" x14ac:dyDescent="0.25">
      <c r="A35" s="158" t="s">
        <v>1059</v>
      </c>
      <c r="B35" s="160">
        <v>2</v>
      </c>
    </row>
    <row r="36" spans="1:2" x14ac:dyDescent="0.25">
      <c r="A36" s="158" t="s">
        <v>1060</v>
      </c>
      <c r="B36" s="160">
        <v>1</v>
      </c>
    </row>
    <row r="37" spans="1:2" ht="15.75" thickBot="1" x14ac:dyDescent="0.3">
      <c r="A37" s="161" t="s">
        <v>1061</v>
      </c>
      <c r="B37" s="162">
        <v>3</v>
      </c>
    </row>
    <row r="38" spans="1:2" ht="15.75" thickBot="1" x14ac:dyDescent="0.3">
      <c r="A38" s="154" t="s">
        <v>1045</v>
      </c>
      <c r="B38" s="155">
        <f>SUM(B23:B37)</f>
        <v>293</v>
      </c>
    </row>
    <row r="39" spans="1:2" x14ac:dyDescent="0.25">
      <c r="A39" s="18"/>
    </row>
    <row r="40" spans="1:2" x14ac:dyDescent="0.25">
      <c r="A40" s="18"/>
    </row>
    <row r="41" spans="1:2" x14ac:dyDescent="0.25">
      <c r="A41" s="18"/>
    </row>
    <row r="42" spans="1:2" x14ac:dyDescent="0.25">
      <c r="A42" s="18" t="s">
        <v>38</v>
      </c>
    </row>
    <row r="43" spans="1:2" x14ac:dyDescent="0.25">
      <c r="A43" s="18"/>
    </row>
    <row r="44" spans="1:2" x14ac:dyDescent="0.25">
      <c r="A44" s="18"/>
    </row>
    <row r="45" spans="1:2" x14ac:dyDescent="0.25">
      <c r="A45" s="18"/>
    </row>
    <row r="46" spans="1:2" x14ac:dyDescent="0.25">
      <c r="A46" s="18"/>
    </row>
    <row r="47" spans="1:2" x14ac:dyDescent="0.25">
      <c r="A47" s="18"/>
    </row>
    <row r="48" spans="1:2" x14ac:dyDescent="0.25">
      <c r="A48" s="18" t="s">
        <v>38</v>
      </c>
    </row>
    <row r="49" spans="1:1" x14ac:dyDescent="0.25">
      <c r="A49" s="18" t="s">
        <v>39</v>
      </c>
    </row>
    <row r="50" spans="1:1" x14ac:dyDescent="0.25">
      <c r="A50" s="18"/>
    </row>
    <row r="51" spans="1:1" x14ac:dyDescent="0.25">
      <c r="A51" s="18"/>
    </row>
    <row r="52" spans="1:1" x14ac:dyDescent="0.25">
      <c r="A52" s="18"/>
    </row>
    <row r="53" spans="1:1" x14ac:dyDescent="0.25">
      <c r="A53" s="18"/>
    </row>
    <row r="54" spans="1:1" x14ac:dyDescent="0.25">
      <c r="A54" s="18"/>
    </row>
    <row r="55" spans="1:1" x14ac:dyDescent="0.25">
      <c r="A55" s="18"/>
    </row>
    <row r="56" spans="1:1" x14ac:dyDescent="0.25">
      <c r="A56" s="18"/>
    </row>
    <row r="57" spans="1:1" x14ac:dyDescent="0.25">
      <c r="A57" s="18"/>
    </row>
    <row r="58" spans="1:1" x14ac:dyDescent="0.25">
      <c r="A58" s="18"/>
    </row>
    <row r="59" spans="1:1" x14ac:dyDescent="0.25">
      <c r="A59" s="18"/>
    </row>
    <row r="60" spans="1:1" x14ac:dyDescent="0.25">
      <c r="A60" s="18"/>
    </row>
    <row r="61" spans="1:1" x14ac:dyDescent="0.25">
      <c r="A61" s="18"/>
    </row>
    <row r="62" spans="1:1" x14ac:dyDescent="0.25">
      <c r="A62" s="18"/>
    </row>
    <row r="63" spans="1:1" x14ac:dyDescent="0.25">
      <c r="A63" s="18"/>
    </row>
    <row r="64" spans="1:1" x14ac:dyDescent="0.25">
      <c r="A64" s="18"/>
    </row>
    <row r="65" spans="1:6" x14ac:dyDescent="0.25">
      <c r="A65" s="18" t="s">
        <v>39</v>
      </c>
    </row>
    <row r="66" spans="1:6" x14ac:dyDescent="0.25">
      <c r="A66" s="18"/>
    </row>
    <row r="67" spans="1:6" x14ac:dyDescent="0.25">
      <c r="A67" s="18"/>
    </row>
    <row r="68" spans="1:6" x14ac:dyDescent="0.25">
      <c r="A68" s="18"/>
    </row>
    <row r="69" spans="1:6" x14ac:dyDescent="0.25">
      <c r="A69" s="18"/>
    </row>
    <row r="70" spans="1:6" x14ac:dyDescent="0.25">
      <c r="A70" s="18"/>
    </row>
    <row r="71" spans="1:6" x14ac:dyDescent="0.25">
      <c r="A71" s="18" t="s">
        <v>39</v>
      </c>
    </row>
    <row r="72" spans="1:6" x14ac:dyDescent="0.25">
      <c r="A72" s="18" t="s">
        <v>40</v>
      </c>
    </row>
    <row r="73" spans="1:6" x14ac:dyDescent="0.25">
      <c r="A73" s="18"/>
    </row>
    <row r="74" spans="1:6" x14ac:dyDescent="0.25">
      <c r="A74" s="18"/>
    </row>
    <row r="75" spans="1:6" x14ac:dyDescent="0.25">
      <c r="A75" s="18"/>
    </row>
    <row r="76" spans="1:6" x14ac:dyDescent="0.25">
      <c r="A76" s="18" t="s">
        <v>40</v>
      </c>
    </row>
    <row r="77" spans="1:6" x14ac:dyDescent="0.25">
      <c r="A77" s="18"/>
    </row>
    <row r="78" spans="1:6" x14ac:dyDescent="0.25">
      <c r="A78" s="18" t="s">
        <v>40</v>
      </c>
    </row>
    <row r="79" spans="1:6" x14ac:dyDescent="0.25">
      <c r="A79" s="52"/>
      <c r="F79" s="52"/>
    </row>
    <row r="80" spans="1:6" x14ac:dyDescent="0.25">
      <c r="A80" s="52"/>
      <c r="F80" s="52"/>
    </row>
    <row r="81" spans="1:6" x14ac:dyDescent="0.25">
      <c r="A81" s="19" t="s">
        <v>41</v>
      </c>
      <c r="F81" s="52"/>
    </row>
    <row r="82" spans="1:6" ht="24" x14ac:dyDescent="0.25">
      <c r="A82" s="19" t="s">
        <v>43</v>
      </c>
      <c r="F82" s="52"/>
    </row>
    <row r="83" spans="1:6" x14ac:dyDescent="0.25">
      <c r="A83" s="19" t="s">
        <v>45</v>
      </c>
    </row>
    <row r="84" spans="1:6" x14ac:dyDescent="0.25">
      <c r="A84" s="19" t="s">
        <v>52</v>
      </c>
    </row>
    <row r="85" spans="1:6" x14ac:dyDescent="0.25">
      <c r="A85" s="19" t="s">
        <v>53</v>
      </c>
    </row>
    <row r="86" spans="1:6" ht="24" x14ac:dyDescent="0.25">
      <c r="A86" s="19" t="s">
        <v>54</v>
      </c>
    </row>
    <row r="87" spans="1:6" x14ac:dyDescent="0.25">
      <c r="A87" s="19" t="s">
        <v>55</v>
      </c>
    </row>
    <row r="89" spans="1:6" x14ac:dyDescent="0.25">
      <c r="A89" s="19" t="s">
        <v>42</v>
      </c>
    </row>
    <row r="90" spans="1:6" x14ac:dyDescent="0.25">
      <c r="A90" s="19" t="s">
        <v>42</v>
      </c>
    </row>
    <row r="91" spans="1:6" x14ac:dyDescent="0.25">
      <c r="A91" s="19"/>
    </row>
    <row r="92" spans="1:6" x14ac:dyDescent="0.25">
      <c r="A92" s="19"/>
    </row>
    <row r="93" spans="1:6" x14ac:dyDescent="0.25">
      <c r="A93" s="55"/>
    </row>
    <row r="94" spans="1:6" x14ac:dyDescent="0.25">
      <c r="A94" s="19" t="s">
        <v>44</v>
      </c>
    </row>
    <row r="95" spans="1:6" x14ac:dyDescent="0.25">
      <c r="A95" s="19"/>
    </row>
    <row r="96" spans="1:6" x14ac:dyDescent="0.25">
      <c r="A96" s="19"/>
    </row>
    <row r="97" spans="1:1" x14ac:dyDescent="0.25">
      <c r="A97" s="19"/>
    </row>
    <row r="98" spans="1:1" x14ac:dyDescent="0.25">
      <c r="A98" s="19"/>
    </row>
    <row r="99" spans="1:1" x14ac:dyDescent="0.25">
      <c r="A99" s="19"/>
    </row>
    <row r="100" spans="1:1" x14ac:dyDescent="0.25">
      <c r="A100" s="19"/>
    </row>
    <row r="101" spans="1:1" x14ac:dyDescent="0.25">
      <c r="A101" s="19" t="s">
        <v>44</v>
      </c>
    </row>
    <row r="102" spans="1:1" x14ac:dyDescent="0.25">
      <c r="A102" s="19"/>
    </row>
    <row r="103" spans="1:1" x14ac:dyDescent="0.25">
      <c r="A103" s="19"/>
    </row>
    <row r="104" spans="1:1" x14ac:dyDescent="0.25">
      <c r="A104" s="55" t="s">
        <v>44</v>
      </c>
    </row>
    <row r="105" spans="1:1" ht="36" x14ac:dyDescent="0.25">
      <c r="A105" s="19" t="s">
        <v>46</v>
      </c>
    </row>
    <row r="106" spans="1:1" ht="36" x14ac:dyDescent="0.25">
      <c r="A106" s="19" t="s">
        <v>46</v>
      </c>
    </row>
    <row r="107" spans="1:1" x14ac:dyDescent="0.25">
      <c r="A107" s="55"/>
    </row>
    <row r="108" spans="1:1" x14ac:dyDescent="0.25">
      <c r="A108" s="19" t="s">
        <v>47</v>
      </c>
    </row>
    <row r="109" spans="1:1" x14ac:dyDescent="0.25">
      <c r="A109" s="19"/>
    </row>
    <row r="110" spans="1:1" x14ac:dyDescent="0.25">
      <c r="A110" s="19"/>
    </row>
    <row r="111" spans="1:1" x14ac:dyDescent="0.25">
      <c r="A111" s="19"/>
    </row>
    <row r="112" spans="1:1" x14ac:dyDescent="0.25">
      <c r="A112" s="19"/>
    </row>
    <row r="113" spans="1:1" x14ac:dyDescent="0.25">
      <c r="A113" s="19"/>
    </row>
    <row r="114" spans="1:1" x14ac:dyDescent="0.25">
      <c r="A114" s="19"/>
    </row>
    <row r="115" spans="1:1" x14ac:dyDescent="0.25">
      <c r="A115" s="19" t="s">
        <v>47</v>
      </c>
    </row>
    <row r="116" spans="1:1" x14ac:dyDescent="0.25">
      <c r="A116" s="19"/>
    </row>
    <row r="117" spans="1:1" x14ac:dyDescent="0.25">
      <c r="A117" s="19"/>
    </row>
    <row r="118" spans="1:1" x14ac:dyDescent="0.25">
      <c r="A118" s="55"/>
    </row>
    <row r="119" spans="1:1" x14ac:dyDescent="0.25">
      <c r="A119" s="19" t="s">
        <v>48</v>
      </c>
    </row>
    <row r="120" spans="1:1" x14ac:dyDescent="0.25">
      <c r="A120" s="19"/>
    </row>
    <row r="121" spans="1:1" x14ac:dyDescent="0.25">
      <c r="A121" s="19"/>
    </row>
    <row r="122" spans="1:1" x14ac:dyDescent="0.25">
      <c r="A122" s="19"/>
    </row>
    <row r="123" spans="1:1" x14ac:dyDescent="0.25">
      <c r="A123" s="19" t="s">
        <v>48</v>
      </c>
    </row>
    <row r="124" spans="1:1" x14ac:dyDescent="0.25">
      <c r="A124" s="19" t="s">
        <v>48</v>
      </c>
    </row>
    <row r="125" spans="1:1" x14ac:dyDescent="0.25">
      <c r="A125" s="55"/>
    </row>
    <row r="126" spans="1:1" ht="24" x14ac:dyDescent="0.25">
      <c r="A126" s="19" t="s">
        <v>49</v>
      </c>
    </row>
    <row r="127" spans="1:1" x14ac:dyDescent="0.25">
      <c r="A127" s="19"/>
    </row>
    <row r="128" spans="1:1" x14ac:dyDescent="0.25">
      <c r="A128" s="19"/>
    </row>
    <row r="129" spans="1:1" x14ac:dyDescent="0.25">
      <c r="A129" s="19"/>
    </row>
    <row r="130" spans="1:1" x14ac:dyDescent="0.25">
      <c r="A130" s="19"/>
    </row>
    <row r="131" spans="1:1" x14ac:dyDescent="0.25">
      <c r="A131" s="19"/>
    </row>
    <row r="132" spans="1:1" x14ac:dyDescent="0.25">
      <c r="A132" s="19"/>
    </row>
    <row r="133" spans="1:1" x14ac:dyDescent="0.25">
      <c r="A133" s="19"/>
    </row>
    <row r="134" spans="1:1" x14ac:dyDescent="0.25">
      <c r="A134" s="19"/>
    </row>
    <row r="135" spans="1:1" x14ac:dyDescent="0.25">
      <c r="A135" s="19"/>
    </row>
    <row r="136" spans="1:1" x14ac:dyDescent="0.25">
      <c r="A136" s="19"/>
    </row>
    <row r="137" spans="1:1" x14ac:dyDescent="0.25">
      <c r="A137" s="19"/>
    </row>
    <row r="138" spans="1:1" x14ac:dyDescent="0.25">
      <c r="A138" s="19"/>
    </row>
    <row r="139" spans="1:1" x14ac:dyDescent="0.25">
      <c r="A139" s="19"/>
    </row>
    <row r="140" spans="1:1" x14ac:dyDescent="0.25">
      <c r="A140" s="19"/>
    </row>
    <row r="141" spans="1:1" x14ac:dyDescent="0.25">
      <c r="A141" s="19"/>
    </row>
    <row r="142" spans="1:1" ht="24" x14ac:dyDescent="0.25">
      <c r="A142" s="19" t="s">
        <v>49</v>
      </c>
    </row>
    <row r="143" spans="1:1" x14ac:dyDescent="0.25">
      <c r="A143" s="19"/>
    </row>
    <row r="144" spans="1:1" x14ac:dyDescent="0.25">
      <c r="A144" s="19"/>
    </row>
    <row r="145" spans="1:1" x14ac:dyDescent="0.25">
      <c r="A145" s="19"/>
    </row>
    <row r="146" spans="1:1" x14ac:dyDescent="0.25">
      <c r="A146" s="19"/>
    </row>
    <row r="147" spans="1:1" x14ac:dyDescent="0.25">
      <c r="A147" s="19"/>
    </row>
    <row r="148" spans="1:1" ht="24" x14ac:dyDescent="0.25">
      <c r="A148" s="55" t="s">
        <v>49</v>
      </c>
    </row>
    <row r="149" spans="1:1" x14ac:dyDescent="0.25">
      <c r="A149" s="19" t="s">
        <v>50</v>
      </c>
    </row>
    <row r="150" spans="1:1" x14ac:dyDescent="0.25">
      <c r="A150" s="19"/>
    </row>
    <row r="151" spans="1:1" x14ac:dyDescent="0.25">
      <c r="A151" s="19"/>
    </row>
    <row r="152" spans="1:1" x14ac:dyDescent="0.25">
      <c r="A152" s="19"/>
    </row>
    <row r="153" spans="1:1" x14ac:dyDescent="0.25">
      <c r="A153" s="19"/>
    </row>
    <row r="154" spans="1:1" x14ac:dyDescent="0.25">
      <c r="A154" s="19"/>
    </row>
    <row r="155" spans="1:1" x14ac:dyDescent="0.25">
      <c r="A155" s="19"/>
    </row>
    <row r="156" spans="1:1" x14ac:dyDescent="0.25">
      <c r="A156" s="19"/>
    </row>
    <row r="157" spans="1:1" x14ac:dyDescent="0.25">
      <c r="A157" s="19"/>
    </row>
    <row r="158" spans="1:1" x14ac:dyDescent="0.25">
      <c r="A158" s="19"/>
    </row>
    <row r="159" spans="1:1" x14ac:dyDescent="0.25">
      <c r="A159" s="19"/>
    </row>
    <row r="160" spans="1:1" x14ac:dyDescent="0.25">
      <c r="A160" s="19"/>
    </row>
    <row r="161" spans="1:1" x14ac:dyDescent="0.25">
      <c r="A161" s="19"/>
    </row>
    <row r="162" spans="1:1" x14ac:dyDescent="0.25">
      <c r="A162" s="19"/>
    </row>
    <row r="163" spans="1:1" x14ac:dyDescent="0.25">
      <c r="A163" s="19"/>
    </row>
    <row r="164" spans="1:1" x14ac:dyDescent="0.25">
      <c r="A164" s="19"/>
    </row>
    <row r="165" spans="1:1" x14ac:dyDescent="0.25">
      <c r="A165" s="19" t="s">
        <v>50</v>
      </c>
    </row>
    <row r="166" spans="1:1" x14ac:dyDescent="0.25">
      <c r="A166" s="19"/>
    </row>
    <row r="167" spans="1:1" x14ac:dyDescent="0.25">
      <c r="A167" s="19"/>
    </row>
    <row r="168" spans="1:1" x14ac:dyDescent="0.25">
      <c r="A168" s="19"/>
    </row>
    <row r="169" spans="1:1" x14ac:dyDescent="0.25">
      <c r="A169" s="19"/>
    </row>
    <row r="170" spans="1:1" x14ac:dyDescent="0.25">
      <c r="A170" s="19"/>
    </row>
    <row r="171" spans="1:1" x14ac:dyDescent="0.25">
      <c r="A171" s="55" t="s">
        <v>50</v>
      </c>
    </row>
    <row r="172" spans="1:1" x14ac:dyDescent="0.25">
      <c r="A172" s="19" t="s">
        <v>51</v>
      </c>
    </row>
    <row r="173" spans="1:1" x14ac:dyDescent="0.25">
      <c r="A173" s="19"/>
    </row>
    <row r="174" spans="1:1" x14ac:dyDescent="0.25">
      <c r="A174" s="19"/>
    </row>
    <row r="175" spans="1:1" x14ac:dyDescent="0.25">
      <c r="A175" s="19"/>
    </row>
    <row r="176" spans="1:1" x14ac:dyDescent="0.25">
      <c r="A176" s="19" t="s">
        <v>51</v>
      </c>
    </row>
    <row r="177" spans="1:1" x14ac:dyDescent="0.25">
      <c r="A177" s="19"/>
    </row>
    <row r="178" spans="1:1" x14ac:dyDescent="0.25">
      <c r="A178" s="55" t="s">
        <v>51</v>
      </c>
    </row>
    <row r="179" spans="1:1" x14ac:dyDescent="0.25">
      <c r="A179" s="52"/>
    </row>
    <row r="180" spans="1:1" x14ac:dyDescent="0.25">
      <c r="A180" s="52"/>
    </row>
    <row r="181" spans="1:1" x14ac:dyDescent="0.25">
      <c r="A181" s="52"/>
    </row>
    <row r="182" spans="1:1" x14ac:dyDescent="0.25">
      <c r="A182" s="52"/>
    </row>
    <row r="183" spans="1:1" x14ac:dyDescent="0.25">
      <c r="A183" s="52"/>
    </row>
    <row r="184" spans="1:1" x14ac:dyDescent="0.25">
      <c r="A184" s="52"/>
    </row>
    <row r="185" spans="1:1" x14ac:dyDescent="0.25">
      <c r="A185" s="52"/>
    </row>
    <row r="186" spans="1:1" x14ac:dyDescent="0.25">
      <c r="A186" s="52"/>
    </row>
    <row r="187" spans="1:1" x14ac:dyDescent="0.25">
      <c r="A187" s="52"/>
    </row>
    <row r="188" spans="1:1" x14ac:dyDescent="0.25">
      <c r="A188" s="52"/>
    </row>
    <row r="189" spans="1:1" x14ac:dyDescent="0.25">
      <c r="A189" s="52"/>
    </row>
    <row r="190" spans="1:1" x14ac:dyDescent="0.25">
      <c r="A190" s="52"/>
    </row>
    <row r="191" spans="1:1" x14ac:dyDescent="0.25">
      <c r="A191" s="52"/>
    </row>
    <row r="192" spans="1:1" x14ac:dyDescent="0.25">
      <c r="A192" s="52"/>
    </row>
    <row r="193" spans="1:1" x14ac:dyDescent="0.25">
      <c r="A193" s="14"/>
    </row>
    <row r="194" spans="1:1" x14ac:dyDescent="0.25">
      <c r="A194" s="52"/>
    </row>
    <row r="195" spans="1:1" x14ac:dyDescent="0.25">
      <c r="A195" s="52"/>
    </row>
    <row r="196" spans="1:1" x14ac:dyDescent="0.25">
      <c r="A196" s="52"/>
    </row>
    <row r="197" spans="1:1" x14ac:dyDescent="0.25">
      <c r="A197" s="52"/>
    </row>
    <row r="198" spans="1:1" x14ac:dyDescent="0.25">
      <c r="A198" s="52"/>
    </row>
    <row r="199" spans="1:1" x14ac:dyDescent="0.25">
      <c r="A199" s="52"/>
    </row>
    <row r="200" spans="1:1" x14ac:dyDescent="0.25">
      <c r="A200" s="10"/>
    </row>
    <row r="201" spans="1:1" x14ac:dyDescent="0.25">
      <c r="A201" s="10"/>
    </row>
    <row r="202" spans="1:1" x14ac:dyDescent="0.25">
      <c r="A202" s="10"/>
    </row>
    <row r="203" spans="1:1" x14ac:dyDescent="0.25">
      <c r="A203" s="10"/>
    </row>
    <row r="204" spans="1:1" x14ac:dyDescent="0.25">
      <c r="A204" s="10"/>
    </row>
    <row r="205" spans="1:1" x14ac:dyDescent="0.25">
      <c r="A205" s="10"/>
    </row>
    <row r="206" spans="1:1" x14ac:dyDescent="0.25">
      <c r="A206" s="10"/>
    </row>
    <row r="207" spans="1:1" x14ac:dyDescent="0.25">
      <c r="A207" s="10"/>
    </row>
    <row r="208" spans="1:1" x14ac:dyDescent="0.25">
      <c r="A208" s="10"/>
    </row>
    <row r="209" spans="1:1" x14ac:dyDescent="0.25">
      <c r="A209" s="10"/>
    </row>
    <row r="210" spans="1:1" x14ac:dyDescent="0.25">
      <c r="A210" s="10"/>
    </row>
    <row r="211" spans="1:1" x14ac:dyDescent="0.25">
      <c r="A211" s="10"/>
    </row>
    <row r="212" spans="1:1" x14ac:dyDescent="0.25">
      <c r="A212" s="10"/>
    </row>
    <row r="213" spans="1:1" x14ac:dyDescent="0.25">
      <c r="A213" s="10"/>
    </row>
    <row r="214" spans="1:1" x14ac:dyDescent="0.25">
      <c r="A214" s="10"/>
    </row>
    <row r="215" spans="1:1" x14ac:dyDescent="0.25">
      <c r="A215" s="10"/>
    </row>
    <row r="216" spans="1:1" x14ac:dyDescent="0.25">
      <c r="A216" s="10"/>
    </row>
    <row r="217" spans="1:1" x14ac:dyDescent="0.25">
      <c r="A217" s="10"/>
    </row>
    <row r="218" spans="1:1" x14ac:dyDescent="0.25">
      <c r="A218" s="10"/>
    </row>
    <row r="219" spans="1:1" x14ac:dyDescent="0.25">
      <c r="A219" s="10"/>
    </row>
    <row r="220" spans="1:1" x14ac:dyDescent="0.25">
      <c r="A220" s="10"/>
    </row>
    <row r="221" spans="1:1" x14ac:dyDescent="0.25">
      <c r="A221" s="10"/>
    </row>
    <row r="222" spans="1:1" x14ac:dyDescent="0.25">
      <c r="A222" s="10"/>
    </row>
    <row r="223" spans="1:1" x14ac:dyDescent="0.25">
      <c r="A223" s="10"/>
    </row>
    <row r="224" spans="1:1" x14ac:dyDescent="0.25">
      <c r="A224" s="10"/>
    </row>
    <row r="225" spans="1:1" x14ac:dyDescent="0.25">
      <c r="A225" s="10"/>
    </row>
    <row r="226" spans="1:1" x14ac:dyDescent="0.25">
      <c r="A226" s="10"/>
    </row>
    <row r="227" spans="1:1" x14ac:dyDescent="0.25">
      <c r="A227" s="10"/>
    </row>
    <row r="228" spans="1:1" x14ac:dyDescent="0.25">
      <c r="A228" s="10"/>
    </row>
    <row r="229" spans="1:1" x14ac:dyDescent="0.25">
      <c r="A229" s="10"/>
    </row>
    <row r="230" spans="1:1" x14ac:dyDescent="0.25">
      <c r="A230" s="10"/>
    </row>
    <row r="231" spans="1:1" x14ac:dyDescent="0.25">
      <c r="A231" s="10"/>
    </row>
    <row r="232" spans="1:1" x14ac:dyDescent="0.25">
      <c r="A232" s="10"/>
    </row>
    <row r="233" spans="1:1" x14ac:dyDescent="0.25">
      <c r="A233" s="10"/>
    </row>
    <row r="234" spans="1:1" x14ac:dyDescent="0.25">
      <c r="A234" s="10"/>
    </row>
    <row r="235" spans="1:1" x14ac:dyDescent="0.25">
      <c r="A235" s="10"/>
    </row>
    <row r="236" spans="1:1" x14ac:dyDescent="0.25">
      <c r="A236" s="10"/>
    </row>
    <row r="237" spans="1:1" x14ac:dyDescent="0.25">
      <c r="A237" s="10"/>
    </row>
    <row r="238" spans="1:1" x14ac:dyDescent="0.25">
      <c r="A238" s="10"/>
    </row>
    <row r="239" spans="1:1" x14ac:dyDescent="0.25">
      <c r="A239" s="10"/>
    </row>
    <row r="240" spans="1:1" x14ac:dyDescent="0.25">
      <c r="A240" s="10"/>
    </row>
    <row r="241" spans="1:1" x14ac:dyDescent="0.25">
      <c r="A241" s="10"/>
    </row>
    <row r="242" spans="1:1" x14ac:dyDescent="0.25">
      <c r="A242" s="10"/>
    </row>
    <row r="243" spans="1:1" x14ac:dyDescent="0.25">
      <c r="A243" s="10"/>
    </row>
    <row r="244" spans="1:1" x14ac:dyDescent="0.25">
      <c r="A244" s="10"/>
    </row>
    <row r="245" spans="1:1" x14ac:dyDescent="0.25">
      <c r="A245" s="10"/>
    </row>
    <row r="246" spans="1:1" x14ac:dyDescent="0.25">
      <c r="A246" s="10"/>
    </row>
    <row r="247" spans="1:1" x14ac:dyDescent="0.25">
      <c r="A247" s="10"/>
    </row>
    <row r="248" spans="1:1" x14ac:dyDescent="0.25">
      <c r="A248" s="10"/>
    </row>
    <row r="249" spans="1:1" x14ac:dyDescent="0.25">
      <c r="A249" s="10"/>
    </row>
    <row r="250" spans="1:1" x14ac:dyDescent="0.25">
      <c r="A250" s="10"/>
    </row>
    <row r="251" spans="1:1" x14ac:dyDescent="0.25">
      <c r="A251" s="10"/>
    </row>
    <row r="252" spans="1:1" x14ac:dyDescent="0.25">
      <c r="A252" s="10"/>
    </row>
    <row r="253" spans="1:1" x14ac:dyDescent="0.25">
      <c r="A253" s="10"/>
    </row>
    <row r="254" spans="1:1" x14ac:dyDescent="0.25">
      <c r="A254" s="10"/>
    </row>
    <row r="255" spans="1:1" x14ac:dyDescent="0.25">
      <c r="A255" s="10"/>
    </row>
    <row r="256" spans="1:1" x14ac:dyDescent="0.25">
      <c r="A256" s="10"/>
    </row>
    <row r="257" spans="1:1" x14ac:dyDescent="0.25">
      <c r="A257" s="10"/>
    </row>
    <row r="258" spans="1:1" x14ac:dyDescent="0.25">
      <c r="A258" s="10"/>
    </row>
    <row r="259" spans="1:1" x14ac:dyDescent="0.25">
      <c r="A259" s="10"/>
    </row>
    <row r="260" spans="1:1" x14ac:dyDescent="0.25">
      <c r="A260" s="10"/>
    </row>
    <row r="261" spans="1:1" x14ac:dyDescent="0.25">
      <c r="A261" s="10"/>
    </row>
    <row r="262" spans="1:1" x14ac:dyDescent="0.25">
      <c r="A262" s="10"/>
    </row>
    <row r="263" spans="1:1" x14ac:dyDescent="0.25">
      <c r="A263" s="10"/>
    </row>
    <row r="264" spans="1:1" x14ac:dyDescent="0.25">
      <c r="A264" s="10"/>
    </row>
    <row r="265" spans="1:1" x14ac:dyDescent="0.25">
      <c r="A265" s="10"/>
    </row>
    <row r="266" spans="1:1" x14ac:dyDescent="0.25">
      <c r="A266" s="10"/>
    </row>
    <row r="267" spans="1:1" x14ac:dyDescent="0.25">
      <c r="A267" s="10"/>
    </row>
    <row r="268" spans="1:1" x14ac:dyDescent="0.25">
      <c r="A268" s="10"/>
    </row>
    <row r="269" spans="1:1" x14ac:dyDescent="0.25">
      <c r="A269" s="52"/>
    </row>
    <row r="270" spans="1:1" x14ac:dyDescent="0.25">
      <c r="A270" s="52"/>
    </row>
    <row r="271" spans="1:1" x14ac:dyDescent="0.25">
      <c r="A271" s="52"/>
    </row>
    <row r="272" spans="1:1" x14ac:dyDescent="0.25">
      <c r="A272" s="52"/>
    </row>
    <row r="273" spans="1:1" x14ac:dyDescent="0.25">
      <c r="A273" s="52"/>
    </row>
    <row r="274" spans="1:1" x14ac:dyDescent="0.25">
      <c r="A274" s="52"/>
    </row>
    <row r="275" spans="1:1" x14ac:dyDescent="0.25">
      <c r="A275" s="52"/>
    </row>
    <row r="276" spans="1:1" x14ac:dyDescent="0.25">
      <c r="A276" s="52"/>
    </row>
    <row r="277" spans="1:1" x14ac:dyDescent="0.25">
      <c r="A277" s="52"/>
    </row>
    <row r="278" spans="1:1" x14ac:dyDescent="0.25">
      <c r="A278" s="52"/>
    </row>
    <row r="279" spans="1:1" x14ac:dyDescent="0.25">
      <c r="A279" s="52"/>
    </row>
    <row r="280" spans="1:1" x14ac:dyDescent="0.25">
      <c r="A280" s="52"/>
    </row>
    <row r="281" spans="1:1" x14ac:dyDescent="0.25">
      <c r="A281" s="5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2. PAI SEGUIMIENTO</vt:lpstr>
      <vt:lpstr>Hoja1</vt:lpstr>
      <vt:lpstr>'2. PAI SEGUIMIENTO'!Área_de_impresión</vt:lpstr>
      <vt:lpstr>'2. PAI SEGUIMIENTO'!Títulos_a_imprimir</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Patricia Sampayo Noguera</dc:creator>
  <cp:lastModifiedBy>Luz Angela Maria Mora Cubillos</cp:lastModifiedBy>
  <cp:revision/>
  <cp:lastPrinted>2018-02-05T21:48:01Z</cp:lastPrinted>
  <dcterms:created xsi:type="dcterms:W3CDTF">2015-09-28T15:10:31Z</dcterms:created>
  <dcterms:modified xsi:type="dcterms:W3CDTF">2019-05-14T18:04:36Z</dcterms:modified>
</cp:coreProperties>
</file>