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Z:\PLANEACION-2018\400 39 PLANEACION INSTITUCIONAL  MODELO INTEGRADO DE PLANEACION Y GESTION\400 39 04 PLAN OPERATIVO ANUAL POA\I Trimestre\"/>
    </mc:Choice>
  </mc:AlternateContent>
  <bookViews>
    <workbookView xWindow="0" yWindow="0" windowWidth="20490" windowHeight="6450" tabRatio="818"/>
  </bookViews>
  <sheets>
    <sheet name="POA 2018" sheetId="1" r:id="rId1"/>
  </sheets>
  <externalReferences>
    <externalReference r:id="rId2"/>
  </externalReferences>
  <definedNames>
    <definedName name="_xlnm._FilterDatabase" localSheetId="0" hidden="1">'POA 2018'!$A$8:$AM$121</definedName>
    <definedName name="_xlnm.Print_Area" localSheetId="0">'POA 2018'!$A$1:$AM$86</definedName>
    <definedName name="Z_3D0646D8_A760_40E3_8411_B8F21A51D4AC_.wvu.Cols" localSheetId="0" hidden="1">'POA 2018'!$AB:$AI</definedName>
    <definedName name="Z_3D0646D8_A760_40E3_8411_B8F21A51D4AC_.wvu.FilterData" localSheetId="0" hidden="1">'POA 2018'!$A$8:$AM$86</definedName>
    <definedName name="Z_3D0646D8_A760_40E3_8411_B8F21A51D4AC_.wvu.PrintArea" localSheetId="0" hidden="1">'POA 2018'!$J$8:$R$77</definedName>
  </definedNames>
  <calcPr calcId="152511"/>
  <customWorkbookViews>
    <customWorkbookView name="dianaherrera - Vista personalizada" guid="{3D0646D8-A760-40E3-8411-B8F21A51D4AC}" mergeInterval="0" personalView="1" maximized="1" xWindow="1" yWindow="1" windowWidth="1366" windowHeight="496" tabRatio="818" activeSheetId="1"/>
  </customWorkbookViews>
</workbook>
</file>

<file path=xl/calcChain.xml><?xml version="1.0" encoding="utf-8"?>
<calcChain xmlns="http://schemas.openxmlformats.org/spreadsheetml/2006/main">
  <c r="P80" i="1" l="1"/>
  <c r="P28" i="1"/>
  <c r="P121" i="1"/>
  <c r="AK88" i="1" l="1"/>
  <c r="AL88" i="1"/>
  <c r="AM88" i="1"/>
  <c r="P90" i="1"/>
  <c r="P88" i="1"/>
  <c r="P31" i="1"/>
  <c r="P107" i="1" l="1"/>
  <c r="P82" i="1" l="1"/>
  <c r="P74" i="1"/>
  <c r="P27" i="1"/>
  <c r="P25" i="1"/>
  <c r="P60" i="1"/>
  <c r="P77" i="1"/>
  <c r="P69" i="1"/>
  <c r="P64" i="1"/>
  <c r="P63" i="1"/>
  <c r="P62" i="1"/>
  <c r="P61" i="1"/>
  <c r="P59" i="1"/>
  <c r="P113" i="1"/>
  <c r="P112" i="1"/>
  <c r="P111" i="1"/>
  <c r="P110" i="1"/>
  <c r="P108" i="1"/>
  <c r="P105" i="1"/>
  <c r="P104" i="1"/>
  <c r="P103" i="1"/>
  <c r="P102" i="1"/>
  <c r="P86" i="1"/>
  <c r="P29" i="1"/>
  <c r="P24" i="1"/>
  <c r="P22" i="1"/>
  <c r="P19" i="1"/>
  <c r="P17" i="1"/>
  <c r="P13" i="1"/>
  <c r="P91" i="1"/>
  <c r="P75" i="1"/>
  <c r="P50" i="1"/>
  <c r="P48" i="1"/>
  <c r="P18" i="1"/>
  <c r="P16" i="1"/>
  <c r="P85" i="1"/>
  <c r="P81" i="1"/>
  <c r="P73" i="1"/>
  <c r="P42" i="1"/>
  <c r="P41" i="1"/>
  <c r="P40" i="1"/>
  <c r="P101" i="1"/>
  <c r="P100" i="1"/>
  <c r="P99" i="1"/>
  <c r="P98" i="1"/>
  <c r="P97" i="1"/>
  <c r="P71" i="1"/>
  <c r="AI58" i="1"/>
  <c r="AL58" i="1"/>
  <c r="AM58" i="1"/>
  <c r="AJ57" i="1"/>
  <c r="P56" i="1"/>
  <c r="P79" i="1"/>
  <c r="P72" i="1"/>
  <c r="P58" i="1"/>
  <c r="P57" i="1"/>
  <c r="P55" i="1"/>
  <c r="P53" i="1"/>
  <c r="P52" i="1"/>
  <c r="P76" i="1"/>
  <c r="P68" i="1"/>
  <c r="P67" i="1"/>
  <c r="P66" i="1"/>
  <c r="P65" i="1"/>
  <c r="P46" i="1"/>
  <c r="P45" i="1"/>
  <c r="P43" i="1"/>
  <c r="P120" i="1"/>
  <c r="P119" i="1"/>
  <c r="P118" i="1"/>
  <c r="P117" i="1"/>
  <c r="P116" i="1"/>
  <c r="P115" i="1"/>
  <c r="P114" i="1"/>
  <c r="P39" i="1"/>
  <c r="P38" i="1"/>
  <c r="P36" i="1"/>
  <c r="P70" i="1"/>
  <c r="X51" i="1"/>
  <c r="AL51" i="1" s="1"/>
  <c r="P11" i="1"/>
  <c r="AM95" i="1"/>
  <c r="AL95" i="1"/>
  <c r="AK95" i="1"/>
  <c r="AJ95" i="1"/>
  <c r="AM92" i="1"/>
  <c r="AL92" i="1"/>
  <c r="AK92" i="1"/>
  <c r="AJ92" i="1"/>
  <c r="AM91" i="1"/>
  <c r="AL91" i="1"/>
  <c r="AK91" i="1"/>
  <c r="AJ91" i="1"/>
  <c r="AA91" i="1"/>
  <c r="T91" i="1"/>
  <c r="U91" i="1" s="1"/>
  <c r="S91" i="1"/>
  <c r="T90" i="1"/>
  <c r="T89" i="1"/>
  <c r="T87" i="1"/>
  <c r="S29" i="1"/>
  <c r="S24" i="1"/>
  <c r="S20" i="1"/>
  <c r="T12" i="1"/>
  <c r="AJ45" i="1"/>
  <c r="AM76" i="1"/>
  <c r="AK76" i="1"/>
  <c r="AJ76" i="1"/>
  <c r="X76" i="1"/>
  <c r="AL76" i="1" s="1"/>
  <c r="AM68" i="1"/>
  <c r="AL68" i="1"/>
  <c r="AK68" i="1"/>
  <c r="AJ68" i="1"/>
  <c r="AM67" i="1"/>
  <c r="AL67" i="1"/>
  <c r="AK67" i="1"/>
  <c r="AJ67" i="1"/>
  <c r="AM66" i="1"/>
  <c r="AL66" i="1"/>
  <c r="AK66" i="1"/>
  <c r="AJ66" i="1"/>
  <c r="AM65" i="1"/>
  <c r="AL65" i="1"/>
  <c r="AK65" i="1"/>
  <c r="AJ65" i="1"/>
  <c r="AM46" i="1"/>
  <c r="AL46" i="1"/>
  <c r="AK46" i="1"/>
  <c r="AJ46" i="1"/>
  <c r="AK45" i="1"/>
  <c r="AM43" i="1"/>
  <c r="AK43" i="1"/>
  <c r="AJ43" i="1"/>
  <c r="AL43" i="1"/>
  <c r="AK80" i="1"/>
  <c r="AJ80" i="1"/>
  <c r="AL80" i="1"/>
  <c r="AK28" i="1"/>
  <c r="AJ28" i="1"/>
  <c r="AL28" i="1"/>
  <c r="AM85" i="1"/>
  <c r="AK85" i="1"/>
  <c r="AJ85" i="1"/>
  <c r="AL85" i="1"/>
  <c r="AM81" i="1"/>
  <c r="AK81" i="1"/>
  <c r="AJ81" i="1"/>
  <c r="AL81" i="1"/>
  <c r="T81" i="1"/>
  <c r="AM73" i="1"/>
  <c r="AK73" i="1"/>
  <c r="AJ73" i="1"/>
  <c r="X73" i="1"/>
  <c r="AL73" i="1" s="1"/>
  <c r="AM42" i="1"/>
  <c r="AK42" i="1"/>
  <c r="AJ42" i="1"/>
  <c r="AL42" i="1"/>
  <c r="AM41" i="1"/>
  <c r="AK41" i="1"/>
  <c r="AJ41" i="1"/>
  <c r="AL41" i="1"/>
  <c r="AM40" i="1"/>
  <c r="AL40" i="1"/>
  <c r="AK40" i="1"/>
  <c r="AJ40" i="1"/>
  <c r="T40" i="1"/>
  <c r="M84" i="1"/>
  <c r="AK84" i="1"/>
  <c r="AK79" i="1"/>
  <c r="AI79" i="1"/>
  <c r="AH79" i="1"/>
  <c r="AK72" i="1"/>
  <c r="AJ72" i="1"/>
  <c r="AI72" i="1"/>
  <c r="AH72" i="1"/>
  <c r="AK57" i="1"/>
  <c r="AI57" i="1"/>
  <c r="AH57" i="1"/>
  <c r="AJ56" i="1"/>
  <c r="AI56" i="1"/>
  <c r="AH56" i="1"/>
  <c r="AK55" i="1"/>
  <c r="AJ55" i="1"/>
  <c r="AI55" i="1"/>
  <c r="AH55" i="1"/>
  <c r="AK54" i="1"/>
  <c r="AJ54" i="1"/>
  <c r="AI54" i="1"/>
  <c r="AH54" i="1"/>
  <c r="AJ53" i="1"/>
  <c r="AI53" i="1"/>
  <c r="AH53" i="1"/>
  <c r="AK52" i="1"/>
  <c r="AJ52" i="1"/>
  <c r="AI52" i="1"/>
  <c r="AH52" i="1"/>
  <c r="AI51" i="1"/>
  <c r="AH51" i="1"/>
  <c r="AH84" i="1"/>
  <c r="Q84" i="1"/>
  <c r="AI84" i="1"/>
  <c r="N84" i="1"/>
  <c r="P84" i="1" s="1"/>
  <c r="V84" i="1"/>
  <c r="AJ84" i="1"/>
  <c r="Y84" i="1"/>
  <c r="AM82" i="1"/>
  <c r="AK82" i="1"/>
  <c r="AJ82" i="1"/>
  <c r="AL82" i="1"/>
  <c r="AM74" i="1"/>
  <c r="AK74" i="1"/>
  <c r="AJ74" i="1"/>
  <c r="X74" i="1"/>
  <c r="AL74" i="1" s="1"/>
  <c r="AM27" i="1"/>
  <c r="AK27" i="1"/>
  <c r="AJ27" i="1"/>
  <c r="X27" i="1"/>
  <c r="AL27" i="1" s="1"/>
  <c r="AM26" i="1"/>
  <c r="AK26" i="1"/>
  <c r="AJ26" i="1"/>
  <c r="X26" i="1"/>
  <c r="AL26" i="1" s="1"/>
  <c r="AM25" i="1"/>
  <c r="AK25" i="1"/>
  <c r="AJ25" i="1"/>
  <c r="X25" i="1"/>
  <c r="AL25" i="1" s="1"/>
  <c r="AM89" i="1"/>
  <c r="AL89" i="1"/>
  <c r="AK89" i="1"/>
  <c r="AJ89" i="1"/>
  <c r="AM87" i="1"/>
  <c r="AL87" i="1"/>
  <c r="AK87" i="1"/>
  <c r="AJ87" i="1"/>
  <c r="AA61" i="1"/>
  <c r="AA64" i="1"/>
  <c r="AA88" i="1"/>
  <c r="T70" i="1"/>
  <c r="T44" i="1"/>
  <c r="U44" i="1" s="1"/>
  <c r="X35" i="1"/>
  <c r="AL35" i="1" s="1"/>
  <c r="S30" i="1"/>
  <c r="T86" i="1"/>
  <c r="U86" i="1" s="1"/>
  <c r="T83" i="1"/>
  <c r="T78" i="1"/>
  <c r="U78" i="1" s="1"/>
  <c r="T77" i="1"/>
  <c r="U77" i="1" s="1"/>
  <c r="T75" i="1"/>
  <c r="T69" i="1"/>
  <c r="U69" i="1" s="1"/>
  <c r="T64" i="1"/>
  <c r="U64" i="1" s="1"/>
  <c r="T61" i="1"/>
  <c r="U61" i="1" s="1"/>
  <c r="T59" i="1"/>
  <c r="U59" i="1" s="1"/>
  <c r="T50" i="1"/>
  <c r="U50" i="1" s="1"/>
  <c r="T49" i="1"/>
  <c r="U49" i="1" s="1"/>
  <c r="T48" i="1"/>
  <c r="U48" i="1" s="1"/>
  <c r="T47" i="1"/>
  <c r="U47" i="1" s="1"/>
  <c r="T37" i="1"/>
  <c r="U37" i="1" s="1"/>
  <c r="T35" i="1"/>
  <c r="U35" i="1" s="1"/>
  <c r="T34" i="1"/>
  <c r="U34" i="1" s="1"/>
  <c r="T33" i="1"/>
  <c r="T32" i="1"/>
  <c r="T31" i="1"/>
  <c r="U31" i="1" s="1"/>
  <c r="T30" i="1"/>
  <c r="U30" i="1" s="1"/>
  <c r="T29" i="1"/>
  <c r="U29" i="1" s="1"/>
  <c r="T24" i="1"/>
  <c r="T23" i="1"/>
  <c r="T21" i="1"/>
  <c r="T20" i="1"/>
  <c r="U20" i="1" s="1"/>
  <c r="T19" i="1"/>
  <c r="T18" i="1"/>
  <c r="U18" i="1" s="1"/>
  <c r="T17" i="1"/>
  <c r="T16" i="1"/>
  <c r="U16" i="1" s="1"/>
  <c r="T15" i="1"/>
  <c r="U15" i="1" s="1"/>
  <c r="T14" i="1"/>
  <c r="U14" i="1" s="1"/>
  <c r="T13" i="1"/>
  <c r="U13" i="1" s="1"/>
  <c r="T11" i="1"/>
  <c r="U11" i="1" s="1"/>
  <c r="T10" i="1"/>
  <c r="U10" i="1" s="1"/>
  <c r="T9" i="1"/>
  <c r="U9" i="1" s="1"/>
  <c r="AM86" i="1"/>
  <c r="AM84" i="1"/>
  <c r="AM80" i="1"/>
  <c r="AM79" i="1"/>
  <c r="AM78" i="1"/>
  <c r="AM77" i="1"/>
  <c r="AM72" i="1"/>
  <c r="AM70" i="1"/>
  <c r="AM69" i="1"/>
  <c r="AM64" i="1"/>
  <c r="AM61" i="1"/>
  <c r="AM59" i="1"/>
  <c r="AM57" i="1"/>
  <c r="AM56" i="1"/>
  <c r="AM55" i="1"/>
  <c r="AM54" i="1"/>
  <c r="AM53" i="1"/>
  <c r="AM52" i="1"/>
  <c r="AM51" i="1"/>
  <c r="AM50" i="1"/>
  <c r="AM49" i="1"/>
  <c r="AM48" i="1"/>
  <c r="AM47" i="1"/>
  <c r="AM45" i="1"/>
  <c r="AM44" i="1"/>
  <c r="AM37" i="1"/>
  <c r="AM35" i="1"/>
  <c r="AM34" i="1"/>
  <c r="AM33" i="1"/>
  <c r="AM32" i="1"/>
  <c r="AM31" i="1"/>
  <c r="AM30" i="1"/>
  <c r="AM29" i="1"/>
  <c r="AM28" i="1"/>
  <c r="AM24" i="1"/>
  <c r="AM23" i="1"/>
  <c r="AM21" i="1"/>
  <c r="AM20" i="1"/>
  <c r="AM18" i="1"/>
  <c r="AM17" i="1"/>
  <c r="AM16" i="1"/>
  <c r="AM15" i="1"/>
  <c r="AM14" i="1"/>
  <c r="AM13" i="1"/>
  <c r="AM11" i="1"/>
  <c r="AM10" i="1"/>
  <c r="AM9" i="1"/>
  <c r="AL64" i="1"/>
  <c r="AL61" i="1"/>
  <c r="AL59" i="1"/>
  <c r="AK86" i="1"/>
  <c r="AK78" i="1"/>
  <c r="AK77" i="1"/>
  <c r="AK70" i="1"/>
  <c r="AK69" i="1"/>
  <c r="AK64" i="1"/>
  <c r="AK61" i="1"/>
  <c r="AK59" i="1"/>
  <c r="AK50" i="1"/>
  <c r="AK49" i="1"/>
  <c r="AK48" i="1"/>
  <c r="AK47" i="1"/>
  <c r="AK44" i="1"/>
  <c r="AK37" i="1"/>
  <c r="AK35" i="1"/>
  <c r="AK34" i="1"/>
  <c r="AK33" i="1"/>
  <c r="AK32" i="1"/>
  <c r="AK31" i="1"/>
  <c r="AK30" i="1"/>
  <c r="AK29" i="1"/>
  <c r="AK24" i="1"/>
  <c r="AK23" i="1"/>
  <c r="AK21" i="1"/>
  <c r="AK20" i="1"/>
  <c r="AK18" i="1"/>
  <c r="AK17" i="1"/>
  <c r="AK16" i="1"/>
  <c r="AK15" i="1"/>
  <c r="AK14" i="1"/>
  <c r="AK13" i="1"/>
  <c r="AK11" i="1"/>
  <c r="AK10" i="1"/>
  <c r="AK9" i="1"/>
  <c r="AJ86" i="1"/>
  <c r="AJ78" i="1"/>
  <c r="AJ77" i="1"/>
  <c r="AJ70" i="1"/>
  <c r="AJ69" i="1"/>
  <c r="AJ64" i="1"/>
  <c r="AJ61" i="1"/>
  <c r="AJ59" i="1"/>
  <c r="AJ50" i="1"/>
  <c r="AJ49" i="1"/>
  <c r="AJ48" i="1"/>
  <c r="AJ47" i="1"/>
  <c r="AJ44" i="1"/>
  <c r="AJ37" i="1"/>
  <c r="AJ35" i="1"/>
  <c r="AJ34" i="1"/>
  <c r="AJ33" i="1"/>
  <c r="AJ32" i="1"/>
  <c r="AJ31" i="1"/>
  <c r="AJ30" i="1"/>
  <c r="AJ29" i="1"/>
  <c r="AJ24" i="1"/>
  <c r="AJ23" i="1"/>
  <c r="AJ21" i="1"/>
  <c r="AJ20" i="1"/>
  <c r="AJ18" i="1"/>
  <c r="AJ17" i="1"/>
  <c r="AJ16" i="1"/>
  <c r="AJ15" i="1"/>
  <c r="AJ14" i="1"/>
  <c r="AJ13" i="1"/>
  <c r="AJ11" i="1"/>
  <c r="AJ10" i="1"/>
  <c r="AJ9" i="1"/>
  <c r="S10" i="1"/>
  <c r="AA78" i="1"/>
  <c r="X78" i="1"/>
  <c r="AL78" i="1" s="1"/>
  <c r="S78" i="1"/>
  <c r="P78" i="1"/>
  <c r="AA37" i="1"/>
  <c r="X37" i="1"/>
  <c r="AL37" i="1" s="1"/>
  <c r="S37" i="1"/>
  <c r="P37" i="1"/>
  <c r="AA35" i="1"/>
  <c r="S35" i="1"/>
  <c r="P35" i="1"/>
  <c r="AA33" i="1"/>
  <c r="X33" i="1"/>
  <c r="AL33" i="1" s="1"/>
  <c r="S33" i="1"/>
  <c r="AL32" i="1"/>
  <c r="AA31" i="1"/>
  <c r="X31" i="1"/>
  <c r="AL31" i="1" s="1"/>
  <c r="S31" i="1"/>
  <c r="AA30" i="1"/>
  <c r="X30" i="1"/>
  <c r="AL30" i="1" s="1"/>
  <c r="P30" i="1"/>
  <c r="AA15" i="1"/>
  <c r="X15" i="1"/>
  <c r="AL15" i="1" s="1"/>
  <c r="S15" i="1"/>
  <c r="P15" i="1"/>
  <c r="AA14" i="1"/>
  <c r="X14" i="1"/>
  <c r="AL14" i="1" s="1"/>
  <c r="S14" i="1"/>
  <c r="P14" i="1"/>
  <c r="AA86" i="1"/>
  <c r="X86" i="1"/>
  <c r="AL86" i="1" s="1"/>
  <c r="S86" i="1"/>
  <c r="AA24" i="1"/>
  <c r="AL24" i="1"/>
  <c r="AA22" i="1"/>
  <c r="X22" i="1"/>
  <c r="AL22" i="1" s="1"/>
  <c r="S22" i="1"/>
  <c r="T22" i="1"/>
  <c r="U22" i="1" s="1"/>
  <c r="AK22" i="1"/>
  <c r="AA17" i="1"/>
  <c r="X17" i="1"/>
  <c r="AL17" i="1" s="1"/>
  <c r="Q17" i="1"/>
  <c r="S17" i="1" s="1"/>
  <c r="AA13" i="1"/>
  <c r="S13" i="1"/>
  <c r="S11" i="1"/>
  <c r="AA69" i="1"/>
  <c r="AA50" i="1"/>
  <c r="AA49" i="1"/>
  <c r="AA48" i="1"/>
  <c r="AA47" i="1"/>
  <c r="AA29" i="1"/>
  <c r="AA23" i="1"/>
  <c r="AA21" i="1"/>
  <c r="AA18" i="1"/>
  <c r="AA16" i="1"/>
  <c r="AA10" i="1"/>
  <c r="AA9" i="1"/>
  <c r="AL84" i="1"/>
  <c r="AL79" i="1"/>
  <c r="AL77" i="1"/>
  <c r="AL72" i="1"/>
  <c r="AL69" i="1"/>
  <c r="AL57" i="1"/>
  <c r="AL56" i="1"/>
  <c r="AL55" i="1"/>
  <c r="AL54" i="1"/>
  <c r="AL53" i="1"/>
  <c r="AL52" i="1"/>
  <c r="X50" i="1"/>
  <c r="AL50" i="1" s="1"/>
  <c r="AL49" i="1"/>
  <c r="X48" i="1"/>
  <c r="AL48" i="1" s="1"/>
  <c r="X47" i="1"/>
  <c r="AL47" i="1" s="1"/>
  <c r="AL45" i="1"/>
  <c r="X44" i="1"/>
  <c r="AL44" i="1" s="1"/>
  <c r="X34" i="1"/>
  <c r="AL34" i="1" s="1"/>
  <c r="X29" i="1"/>
  <c r="AL29" i="1" s="1"/>
  <c r="AL23" i="1"/>
  <c r="AL21" i="1"/>
  <c r="AL20" i="1"/>
  <c r="X18" i="1"/>
  <c r="AL18" i="1" s="1"/>
  <c r="X16" i="1"/>
  <c r="AL16" i="1" s="1"/>
  <c r="X10" i="1"/>
  <c r="AL10" i="1" s="1"/>
  <c r="AL9" i="1"/>
  <c r="S50" i="1"/>
  <c r="S49" i="1"/>
  <c r="S48" i="1"/>
  <c r="S47" i="1"/>
  <c r="S44" i="1"/>
  <c r="S34" i="1"/>
  <c r="S18" i="1"/>
  <c r="S16" i="1"/>
  <c r="P44" i="1"/>
  <c r="P34" i="1"/>
  <c r="P10" i="1"/>
  <c r="P9" i="1"/>
  <c r="AL11" i="1"/>
  <c r="AL13" i="1"/>
  <c r="AM22" i="1"/>
  <c r="AJ22" i="1"/>
  <c r="U17" i="1" l="1"/>
</calcChain>
</file>

<file path=xl/comments1.xml><?xml version="1.0" encoding="utf-8"?>
<comments xmlns="http://schemas.openxmlformats.org/spreadsheetml/2006/main">
  <authors>
    <author>Dilsa Lucia Bermudez Betancourt</author>
  </authors>
  <commentList>
    <comment ref="N94" authorId="0" shapeId="0">
      <text>
        <r>
          <rPr>
            <b/>
            <sz val="9"/>
            <color indexed="81"/>
            <rFont val="Tahoma"/>
            <family val="2"/>
          </rPr>
          <t>Una nota de fomento al control publicada por mes.</t>
        </r>
      </text>
    </comment>
    <comment ref="Q94" authorId="0" shapeId="0">
      <text>
        <r>
          <rPr>
            <b/>
            <sz val="9"/>
            <color indexed="81"/>
            <rFont val="Tahoma"/>
            <family val="2"/>
          </rPr>
          <t>Una nota de fomento al control publicada por mes.</t>
        </r>
      </text>
    </comment>
    <comment ref="V94" authorId="0" shapeId="0">
      <text>
        <r>
          <rPr>
            <b/>
            <sz val="9"/>
            <color indexed="81"/>
            <rFont val="Tahoma"/>
            <family val="2"/>
          </rPr>
          <t>Una nota de fomento al control publicada por mes.</t>
        </r>
      </text>
    </comment>
    <comment ref="Y94" authorId="0" shapeId="0">
      <text>
        <r>
          <rPr>
            <b/>
            <sz val="9"/>
            <color indexed="81"/>
            <rFont val="Tahoma"/>
            <family val="2"/>
          </rPr>
          <t>Una nota de fomento al control publicada por mes.</t>
        </r>
      </text>
    </comment>
    <comment ref="N95" authorId="0" shapeId="0">
      <text>
        <r>
          <rPr>
            <b/>
            <sz val="9"/>
            <color indexed="81"/>
            <rFont val="Tahoma"/>
            <family val="2"/>
          </rPr>
          <t xml:space="preserve">Proceso documental de comunicaciones: (10 al mes) y 1 entrega de FUID= 31. </t>
        </r>
      </text>
    </comment>
    <comment ref="V95" authorId="0" shapeId="0">
      <text>
        <r>
          <rPr>
            <b/>
            <sz val="9"/>
            <color indexed="81"/>
            <rFont val="Tahoma"/>
            <family val="2"/>
          </rPr>
          <t xml:space="preserve">Proceso documental de comunicaciones: (10 al mes) y 1 entrega de FUID= 31. </t>
        </r>
      </text>
    </comment>
    <comment ref="Y95" authorId="0" shapeId="0">
      <text>
        <r>
          <rPr>
            <b/>
            <sz val="9"/>
            <color indexed="81"/>
            <rFont val="Tahoma"/>
            <family val="2"/>
          </rPr>
          <t xml:space="preserve">Proceso documental de comunicaciones: (10 al mes) y 1 entrega de FUID= 31. </t>
        </r>
      </text>
    </comment>
  </commentList>
</comments>
</file>

<file path=xl/sharedStrings.xml><?xml version="1.0" encoding="utf-8"?>
<sst xmlns="http://schemas.openxmlformats.org/spreadsheetml/2006/main" count="1490" uniqueCount="723">
  <si>
    <t xml:space="preserve">SEMAFORO </t>
  </si>
  <si>
    <t>DEL</t>
  </si>
  <si>
    <t>AL</t>
  </si>
  <si>
    <t>ESTADO</t>
  </si>
  <si>
    <t>ROJO</t>
  </si>
  <si>
    <t>AMARILLO</t>
  </si>
  <si>
    <t>VERDE</t>
  </si>
  <si>
    <t>1. OBJETIVOS ESTRATEGICOS</t>
  </si>
  <si>
    <t>2. LÍNEAS DE ACCIÓN</t>
  </si>
  <si>
    <t>3. ACTIVIDADES</t>
  </si>
  <si>
    <t>4. FECHA INICIO</t>
  </si>
  <si>
    <t>5. FECHA FIN</t>
  </si>
  <si>
    <t>7. DEPENDENCIA FUNCIONAL</t>
  </si>
  <si>
    <t>Fortalecer la Vigilancia, Inspección y Control</t>
  </si>
  <si>
    <t>6. Superintendencia Delegada de Puertos</t>
  </si>
  <si>
    <t>22. Vigilancia e Inspección</t>
  </si>
  <si>
    <t>Implementar el esquema de vigilancia estrategica (Conocer y adaptar las mejores prácticas internacionales)</t>
  </si>
  <si>
    <t>8. Superintendencia Delegada de Transito y Transporte</t>
  </si>
  <si>
    <t>Fortalecer relación con el supervisado</t>
  </si>
  <si>
    <t xml:space="preserve">Realizar campañas posicionamiento Regionales </t>
  </si>
  <si>
    <t>1. Despacho Superintendencia</t>
  </si>
  <si>
    <t>6. Despacho</t>
  </si>
  <si>
    <t>Desarrollar acciones de divulgación a los supervisados en temas especificos que coadyuven a la mejor prestación del servicio (Foros, Circulares, Skype, otros medios)</t>
  </si>
  <si>
    <r>
      <t>100% actividades planeadas de divulgación a supervisados realizadas</t>
    </r>
    <r>
      <rPr>
        <b/>
        <sz val="9"/>
        <color theme="1"/>
        <rFont val="Calibri"/>
        <family val="2"/>
        <scheme val="minor"/>
      </rPr>
      <t/>
    </r>
  </si>
  <si>
    <t xml:space="preserve">7. Superintendencia Delegada de Concesiones e Infraestructura </t>
  </si>
  <si>
    <t>% Actividades de divulgación a supervisados realizadas</t>
  </si>
  <si>
    <t># de actividades de divulgación realizadas /# de actividades de divulgación planeadas</t>
  </si>
  <si>
    <t>7 actividades de divulgación a supervisados realizadas.</t>
  </si>
  <si>
    <t>Revisar el cumplimiento de la información financiera anual de los supervisados.</t>
  </si>
  <si>
    <t>Realizar 800 análisis financieros de acuerdo a la capacidad de personal y al total de vigilados que reporten información financiera</t>
  </si>
  <si>
    <t>% de supervisados con información financiera revisada, analizada y retroalimentada</t>
  </si>
  <si>
    <t>Total de análisis de información financiera realizados/Total de planeados</t>
  </si>
  <si>
    <t>2. Oficina de Control Interno</t>
  </si>
  <si>
    <t>4. Control Interno</t>
  </si>
  <si>
    <t>Fortalecer el CEMAT</t>
  </si>
  <si>
    <t>Programar visitas de inspeccion ocasionales con base en el analisis de informacion CEMAT</t>
  </si>
  <si>
    <r>
      <t>10 acciones de supervisión  realizadas con base en el análisis de información de CEMAT</t>
    </r>
    <r>
      <rPr>
        <b/>
        <sz val="9"/>
        <rFont val="Calibri"/>
        <family val="2"/>
        <scheme val="minor"/>
      </rPr>
      <t/>
    </r>
  </si>
  <si>
    <t>% de acciones de supervision ocasionales realizadas con base en el análisis de información CEMAT</t>
  </si>
  <si>
    <t># acciones de supervision ocasionales realizadas con base en el análisis de informacion CEMAT / # acciones de supervision ocasionales programadas con base en el análisis de informacion CEMAT</t>
  </si>
  <si>
    <t>4. Oficina Asesora de Planeación</t>
  </si>
  <si>
    <t>18. Planeacion</t>
  </si>
  <si>
    <t>Fortalecer el sistema de información misional VIGIA</t>
  </si>
  <si>
    <t>Mantenimiento módulos de VIGIA implementados</t>
  </si>
  <si>
    <t>100% Plan de Mantenimiento VIGIA ejecutado</t>
  </si>
  <si>
    <t xml:space="preserve">Supervisores contrato Vigia  </t>
  </si>
  <si>
    <t>% Plan de Mantenimiento VIGIA ejecutado</t>
  </si>
  <si>
    <t># de Actividades Plan de Mantenimiento VIGIA ejecutadas /# de Actividades Plan de Mantenimiento VIGIA planeadas</t>
  </si>
  <si>
    <t>Emitir resolución implementación VIGIA, por modulos</t>
  </si>
  <si>
    <t>Resolución implementación VIGIA  por modulos emitida</t>
  </si>
  <si>
    <t>Resolución implementación VIGIA emitida</t>
  </si>
  <si>
    <t>Modulos de Vigia implementados por Resolución/ Modulos a implementar.</t>
  </si>
  <si>
    <t>Proponer y garantizar la ejecución de acciones para facilitar el registro y actualización de los supervisados en el sistema VIGIA</t>
  </si>
  <si>
    <t>BD Vigia actualizado con la línea base real de supervisados</t>
  </si>
  <si>
    <t>23. Vigilancia e Inspección (Registro)</t>
  </si>
  <si>
    <t>Superintendente Delegado de Transito</t>
  </si>
  <si>
    <t>Promover la formalidad en la prestación del servicio</t>
  </si>
  <si>
    <t>Identificar Universo de prestadores informales</t>
  </si>
  <si>
    <t>Prestadores informales identificados</t>
  </si>
  <si>
    <t>Ejecutar acciones de supervisión sobre los organismos de tránsito y autoridades locales garantizando el cumplimiento de las normas de transporte para combatir la informalidad</t>
  </si>
  <si>
    <t>Emitir al menos 1 circular solicitando informe sobre las acciones adelantadas para combatir la informalidad</t>
  </si>
  <si>
    <t># circulares emitidas solicitando informe sobre las acciones adelantadas para combatir la informalidad</t>
  </si>
  <si>
    <t>Proponer acciones que fortalezcan la regulación normativa</t>
  </si>
  <si>
    <t>Construir y formalizar la política de supervisión</t>
  </si>
  <si>
    <t>1 Política de supervisión formalizada</t>
  </si>
  <si>
    <t>7. Despacho del Delegado</t>
  </si>
  <si>
    <t>%Formalización Politica de Supervisión</t>
  </si>
  <si>
    <t># etapas ejecutadas para formalizar la politica de supervisión / # etapas programadas para formalizar la politica de supervisión</t>
  </si>
  <si>
    <t>Política de supervisión formalizada.</t>
  </si>
  <si>
    <t>Política de supervisión formalizada</t>
  </si>
  <si>
    <t>Proponer modificación a normas reglamentarias conjuntamente con el MinTransporte y la Oficina Jurídica</t>
  </si>
  <si>
    <t xml:space="preserve">Presentar 1 propuesta de modificación a normas reglamentarias planeadas o creacion de nuevas. </t>
  </si>
  <si>
    <t>% Propuestas de modificación a normas reglamentarias presentadas</t>
  </si>
  <si>
    <t>Propuestas de modificación a normas reglamentarias presentadas / Propuestas de modificación a normas reglamentarias planeadas por presentar</t>
  </si>
  <si>
    <t>5. Secretaria General</t>
  </si>
  <si>
    <t>2. Atención al Ciudadano</t>
  </si>
  <si>
    <t>Informe</t>
  </si>
  <si>
    <t>Fortalecer el modelo de atención al ciudadano</t>
  </si>
  <si>
    <t>% de campañas</t>
  </si>
  <si>
    <t>Campañas realizadas/Campañas programadas.</t>
  </si>
  <si>
    <t>17. Notificaciones</t>
  </si>
  <si>
    <t>Fortalecer las TI en la Gestión de la Entidad y la Información Pública</t>
  </si>
  <si>
    <t>Replicar en los supervisados las buenas prácticas</t>
  </si>
  <si>
    <t xml:space="preserve">Acompañar a la DITRA en los operativos  de control en las infracciones de tránsito </t>
  </si>
  <si>
    <t>Hacer acompañamiento a DITRA en por lo menos 150 operativos</t>
  </si>
  <si>
    <t>Cantidad de operativos DITRA realizados con acompañamiento de la SPT</t>
  </si>
  <si>
    <t># de operativos DITRA realizados con acompañamiento de la SPT / #de operativos DITRA planeados con acompañamiento de la SPT</t>
  </si>
  <si>
    <t>Fortalecer la seguridad, usabilidad y alta disponibilidad de la infraestructura tecnologica</t>
  </si>
  <si>
    <t>Ejecutar diagnostico y  acciones para reemplazar el SW con grado alto de obsolescencia</t>
  </si>
  <si>
    <t>Coordinador Grupo Estadistica e Informatica / Asesor supervisor contrato VIGIA</t>
  </si>
  <si>
    <t>% Acciones ejecutadas para reemplazar SW con grado alto de obsolescencia</t>
  </si>
  <si>
    <t># Acciones ejecutadas para reemplazar SW con grado alto de obsolescencia / # Acciones planeadas para reemplazar SW con grado alto de obsolescencia</t>
  </si>
  <si>
    <t>Implementar Políticas de Seguridad</t>
  </si>
  <si>
    <t>100% Políticas de seguridad implementadas</t>
  </si>
  <si>
    <t>% Políticas de seguridad implementadas</t>
  </si>
  <si>
    <t># Políticas de seguridad implementadas / # Políticas de seguridad definidas</t>
  </si>
  <si>
    <t>Fortalecer la gestión de servicios de TI</t>
  </si>
  <si>
    <t>Definir Protocolo (archivos planos, web service, etc.)</t>
  </si>
  <si>
    <t xml:space="preserve">Protocolo definido </t>
  </si>
  <si>
    <t>Protocolo definido</t>
  </si>
  <si>
    <t>Implementar el modelo de continuidad del negocio</t>
  </si>
  <si>
    <t>Modelo de continuidad de negocio implementado</t>
  </si>
  <si>
    <t>Efectuar seguimiento a la Planeación Institucional.</t>
  </si>
  <si>
    <t>Realizar 4 seguimientos.</t>
  </si>
  <si>
    <t>Indice ejecución planeación Institucional</t>
  </si>
  <si>
    <t>Automatización de procesos BPMN</t>
  </si>
  <si>
    <t>Ejecutar plan de pruebas e implementar nuevas funcionalidades en ambiente productivo</t>
  </si>
  <si>
    <t>100% de los módulos de VIGIA implementados</t>
  </si>
  <si>
    <t>% Módulos VIGIA implementados</t>
  </si>
  <si>
    <t># de módulos VIGIA implementados / # de módulos VIGIA planeados para implementación</t>
  </si>
  <si>
    <t>Fortalecer la capacidad de gestión y operativa del capital humano</t>
  </si>
  <si>
    <t>Implementar la gestión del cambio</t>
  </si>
  <si>
    <t>Adelantar actividades orientadas a la prevención de faltas disciplinarias</t>
  </si>
  <si>
    <t>3 Actividades realizadas orientadas a la prevención de faltas disciplinarias</t>
  </si>
  <si>
    <t>5. Control Interno Disciplinario</t>
  </si>
  <si>
    <t>Coordinador Control Interno Disciplinario</t>
  </si>
  <si>
    <t>% Actividades realizadas orientadas a la prevención de faltas disciplinarias</t>
  </si>
  <si>
    <t xml:space="preserve">Actividades realizadas orientadas a la prevención de faltas disciplinarias / Actividades programadas orientadas a la prevención de faltas disciplinarias </t>
  </si>
  <si>
    <t>Universidad VIGIA</t>
  </si>
  <si>
    <t>Elaborar y ejecutar Plan de Capacitación VIGIA</t>
  </si>
  <si>
    <t>100% Plan de Capacitación VIGIA ejecutado</t>
  </si>
  <si>
    <t>% Plan de Capacitación VIGIA ejecutado</t>
  </si>
  <si>
    <t># de actividades Plan de Capacitación VIGIA ejecutadas / # Actividades Plan de Capacitación VIGIA planeadas</t>
  </si>
  <si>
    <t>Fortalecer los procesos de la cadena de valor</t>
  </si>
  <si>
    <t>Implementar el mapa de ruta de Arquitectura Empresarial</t>
  </si>
  <si>
    <t>Proceso de control disciplinario asegurado en la nueva cadena de valor</t>
  </si>
  <si>
    <t>%Proceso de control disciplinario asegurado</t>
  </si>
  <si>
    <t># actividades  aseguradas a la nueva cadena de valor/ #actividades por asegurar</t>
  </si>
  <si>
    <t>Gestión integrada por procesos (Integración de subsistemas, Gestión Documental, Riesgos, Seguridad, Ambiental, RS, MECI, seguridad y salud en el trabajo)</t>
  </si>
  <si>
    <t>11. Gestión Documental</t>
  </si>
  <si>
    <t>1. Administrativa</t>
  </si>
  <si>
    <t>Realizar jornadas de sensibilización sobre la importancia del proceso de gestión documental a las dependencias de la Entidad</t>
  </si>
  <si>
    <t>% Jornadas de sensibilización realizadas</t>
  </si>
  <si>
    <t># Jornadas de sensibilización realizadas / # Jornadas de sensibilización planeadas</t>
  </si>
  <si>
    <t>Efectuar visitas de seguimiento a la implementacion del PGD y a la organización de los archivos de gestión de las dependencias con mayores debilidades.</t>
  </si>
  <si>
    <t>Acompañamiento a las  dependencias con mayores debilidades</t>
  </si>
  <si>
    <t>% Dependencias con acompañamiento realizado</t>
  </si>
  <si>
    <t># Dependencias con acompañamiento realizado / # Dependencias con acompañamiento planeado</t>
  </si>
  <si>
    <t>Gestión Financiera (NIIF, modelos de costos, proceso de recaudo y cobro coactivo)</t>
  </si>
  <si>
    <t>Administrar y actualizar los inventarios de la entidad</t>
  </si>
  <si>
    <t xml:space="preserve">100% de opotunidad en el manejo de bienes y consolidación del Inventario consolidado de la entidad </t>
  </si>
  <si>
    <t>% Cumplimiento actividades cronograma inventario físico</t>
  </si>
  <si>
    <t>Gestionar el cobro coactivo de la entidad</t>
  </si>
  <si>
    <t>% acciones de cobro coactivo</t>
  </si>
  <si>
    <t># acciones de cobro coactivo ejecutadas / # acciones de cobro coactivo programadas</t>
  </si>
  <si>
    <t>Efectuar seguimiento a proyectos de inversión</t>
  </si>
  <si>
    <t>Indice de ejecución presupuestal</t>
  </si>
  <si>
    <t>10. Financiera</t>
  </si>
  <si>
    <t>Gestión Administrativa e Infraestructura</t>
  </si>
  <si>
    <t>Desarrollar instructivos en gestion contractual</t>
  </si>
  <si>
    <t>Contratista Contratación</t>
  </si>
  <si>
    <t>instructivos eleborados</t>
  </si>
  <si>
    <t>Adelantar el trámite tendiente a la contratación de los bienes y servicios que según del plan de adquisiciones sean competencia de este grupo.</t>
  </si>
  <si>
    <t>% Cumplimiento actividades cronograma de adquisición de bienes y servicios</t>
  </si>
  <si>
    <t># Actividades cronograma de adquisición de bienes y servicios ejecutadas / # Actividades cronograma de adquisición de bienes y servicios planeadas</t>
  </si>
  <si>
    <t>14. Investigaciones y Control (Fallos)</t>
  </si>
  <si>
    <t>Gestión Jurídica</t>
  </si>
  <si>
    <t>Expedir resoluciones de fallo a recursos de apelación y queja de competencia del Despacho del Superintendente</t>
  </si>
  <si>
    <t>% resoluciones expedidas</t>
  </si>
  <si>
    <t>Expedir actos administrativos de gestión del Centro de Conciliación</t>
  </si>
  <si>
    <t>% actos administrativos expedidos</t>
  </si>
  <si>
    <t>Gestionar la defensa judicial de la entidad</t>
  </si>
  <si>
    <t># acciones de defensa judicial ejecutadas / # acciones de defensa judicial programadas</t>
  </si>
  <si>
    <t>Gestionar el sometimiento a control de la entidad</t>
  </si>
  <si>
    <t>% acciones de sometimiento a control</t>
  </si>
  <si>
    <t># acciones de sometimiento a control ejecutadas / # acciones de sometimiento a control programadas</t>
  </si>
  <si>
    <t>Proponer los reportes que permitan a la Supertransporte tomar decisiones</t>
  </si>
  <si>
    <t>3 reportes propuestos</t>
  </si>
  <si>
    <t># de reportes</t>
  </si>
  <si>
    <t># de reportes implementados/# de reportes propuestos</t>
  </si>
  <si>
    <t>Impulsar que el 100% de los supervisados esten registrados en el sistema VIGIA</t>
  </si>
  <si>
    <t>100% de los supervisados esten registrados en el sistema VIGIA</t>
  </si>
  <si>
    <t># de supervisados registrados en VIGIA</t>
  </si>
  <si>
    <t># de supervisados registrados en VIGIA/# de supervisados activos</t>
  </si>
  <si>
    <t>Replicar en los supervisados las buenas practicas</t>
  </si>
  <si>
    <t xml:space="preserve">Divulgar la circular 094/2016 modelos de buenas practicas expedido para 5 tipos de vigilados de la Delegada de Concesiones a que aplican </t>
  </si>
  <si>
    <t>Divulgar 5 modelos de buenas practicas</t>
  </si>
  <si>
    <t># de de acciones de divulgación</t>
  </si>
  <si>
    <t>Coordinador Financiero</t>
  </si>
  <si>
    <t>25. Secretaria General</t>
  </si>
  <si>
    <t>Recuperar cartera contribución especial y multas (cobro persuasivo)</t>
  </si>
  <si>
    <t>Valor cartera recuperada al final de la vigencia / Valor cartera identificada al inicio de la vigencia</t>
  </si>
  <si>
    <t>Realizar Comité de sostenibilidad integral (Objetivos: 1. Identificar la cartera y gestionar su baja o remisibilidad, 2. Identificar y depurar activos a dar de baja)</t>
  </si>
  <si>
    <t># Comites de sostenibilidad realizados / # Comites de sostenibilidad planeados</t>
  </si>
  <si>
    <t>Gestionar información contable, financiera y presupuestal a entes externos</t>
  </si>
  <si>
    <t># Estados financieros generados / # Estados financieros planeados</t>
  </si>
  <si>
    <t># Reportes de información contable generados a entes externos dentro del plazo establecido / # Reportes de información contable generados a entes externos</t>
  </si>
  <si>
    <t>Controlar la ejecución presupuestal</t>
  </si>
  <si>
    <t>Valor presupuesto ejecutado (excluyendo rubro Transferencias) / Valor presupuesto apropiado (excluyendo rubro Transferencias)</t>
  </si>
  <si>
    <t>Gestionar oportunamente los pagos.  (Monitoreo y control de pagos)</t>
  </si>
  <si>
    <t>100% de los GLPI atendidos</t>
  </si>
  <si>
    <t>% Cumplimiento de los requerimientos realizados</t>
  </si>
  <si>
    <t xml:space="preserve">(No.Solicitudes atendidas / No. solicitudes recibidas) *100%      </t>
  </si>
  <si>
    <t xml:space="preserve">Desarrollar actividades en apoyo a la gestión: Tramite documental, Organizar archivo de gestión conforme a la TRD, diligenciamiento del FUID, transferencias documentales, atención de clientes internos y externos de manera presencial y telefónica, programación de actividades y  seguimiento a compromisos. </t>
  </si>
  <si>
    <t>100% de solicitudes atendidas</t>
  </si>
  <si>
    <t>Asegurar los procedimientos que conformar el proceso de Gestión Documental.</t>
  </si>
  <si>
    <t xml:space="preserve">100% de las actividades a cargo del Grupo de Gestión Documental de los procedimientos que conforman el Proceso de Gestión Documental </t>
  </si>
  <si>
    <t>% de actividades realizadas</t>
  </si>
  <si>
    <t># de actividades ejecutadas / # de actividades demandadas</t>
  </si>
  <si>
    <t xml:space="preserve">Secretario General </t>
  </si>
  <si>
    <t>8. GRUPO O EQUIPO</t>
  </si>
  <si>
    <t>9.  LIDER</t>
  </si>
  <si>
    <t>10. RESPONSABLE</t>
  </si>
  <si>
    <t>11. INDICADOR</t>
  </si>
  <si>
    <t>12. FORMULA DEL INDICADOR</t>
  </si>
  <si>
    <t>Jimmy Montes</t>
  </si>
  <si>
    <t>Urias Romero</t>
  </si>
  <si>
    <t>Miguel Eduardo Latiff Gomez e Ingrid Johana Castillo Cruz</t>
  </si>
  <si>
    <t>Diana Carolina Garcia Bocanegra y Hector Fabio Velez Duque</t>
  </si>
  <si>
    <t xml:space="preserve"> Angela María Mora</t>
  </si>
  <si>
    <t xml:space="preserve"> Miguel Eduardo Latiff Gomez e Ingrid Johana Castillo Cruz</t>
  </si>
  <si>
    <t>Rebeca Mejia y Heidy Viviana Bello Carrillo</t>
  </si>
  <si>
    <t>Cristian Javier Pareja Pulido y Miriam Sierra</t>
  </si>
  <si>
    <t>Gloria Yanuba, Leonel López, Luz Marina Varón, Gloria Astrid Martin Cruz y Sonia Janeth Barreto Guzman</t>
  </si>
  <si>
    <t>Jhon Riascos y Cristian Javier Pareja Pulido</t>
  </si>
  <si>
    <t>Cristian Javier Pareja Pulido</t>
  </si>
  <si>
    <t>María Constanza Serrano Gonzalez</t>
  </si>
  <si>
    <t>Angelica María León Nieto</t>
  </si>
  <si>
    <t xml:space="preserve"> Ingrid Johana Castillo Cruz</t>
  </si>
  <si>
    <t>Rebeca Mejía Sierra, Gloria Yanuba y Cristian Javier Pareja.</t>
  </si>
  <si>
    <t xml:space="preserve"> Nidia Alejandra Torres </t>
  </si>
  <si>
    <t>Carmen Camargo, Enrique Pacheco Tafur, Fredy Alexander Torres Baquero, Ever Javier Ortiz Garcia, Luis Carlos Martinez Melo y Lina María Galeano Padilla.</t>
  </si>
  <si>
    <t>Superintendente y Asesor 11</t>
  </si>
  <si>
    <t xml:space="preserve">Superintendente Delegado de Concesiones y  Coordinador de Vigilancia e Inspección </t>
  </si>
  <si>
    <t>Yolanda Cortes Diaz, Arturo de Jesús Martinez Vergara, Jaime Suarez Cucaita, Martha Consuelo Leal Rincón y Claudia María Orozco Sanchez.</t>
  </si>
  <si>
    <t>Superintendente Delegado de Puertos</t>
  </si>
  <si>
    <t>Superintendente Delegado de Concesiones</t>
  </si>
  <si>
    <t xml:space="preserve">Coordinador Financiero </t>
  </si>
  <si>
    <t xml:space="preserve">Coordinador de Atención al Ciudadano, Coordinador de Grupo Informatica y Estadistica </t>
  </si>
  <si>
    <t>Coordinador de Atención al Ciudadano</t>
  </si>
  <si>
    <t>Coordinador de Notificaciones</t>
  </si>
  <si>
    <t>Superintendente Delegado de Transito y Coordinador de Vigilancia e Inspección</t>
  </si>
  <si>
    <t>Ledys Maria Rodriguez y María Alejandra Bustamante</t>
  </si>
  <si>
    <t>Superintendente</t>
  </si>
  <si>
    <t xml:space="preserve">Superintendente </t>
  </si>
  <si>
    <t xml:space="preserve">Coordinador de Atención al Ciudadano </t>
  </si>
  <si>
    <t xml:space="preserve">Superintendente Delegado de Concesiones </t>
  </si>
  <si>
    <t xml:space="preserve"> Jimmy Montes</t>
  </si>
  <si>
    <t>funcionarios  y contratistas</t>
  </si>
  <si>
    <t xml:space="preserve">Fallar las investigaciones administrativas </t>
  </si>
  <si>
    <t>Indice disminución de sanciones</t>
  </si>
  <si>
    <t># de fallos realizados/# de fallos propuestos</t>
  </si>
  <si>
    <t>13776 fallos</t>
  </si>
  <si>
    <t>Superintendente Delegado de Tránsito y Coordinador Grupo de Investigaciones y Control</t>
  </si>
  <si>
    <t>fernando Alfredo perez Alarcón, Pilar banquez Gomez, Cecilia Concepción Castillo Bueno, Carlos Andres Alvarez Meñetón, Jhon Javier triaña Sanchez, Jenny Alexandra Hernandez Ariza, Luz Miriam Gil Hernandez, Karen Julieth Torres Ariza e Ivan Eduardo Bohorquez Godoy</t>
  </si>
  <si>
    <t>16.1 Evidencia avance</t>
  </si>
  <si>
    <t>16.2 Analisis cualitativo</t>
  </si>
  <si>
    <t>|</t>
  </si>
  <si>
    <t>Programado Trimestre I</t>
  </si>
  <si>
    <t xml:space="preserve"> Ejecutado Trimestre I</t>
  </si>
  <si>
    <t>% Cumplimiento Trimestre I</t>
  </si>
  <si>
    <t>Programado Triemestre II</t>
  </si>
  <si>
    <t>Ejecutado Trimestre II</t>
  </si>
  <si>
    <t>% Cumplimiento Trimestre II</t>
  </si>
  <si>
    <t>Programado Trimestre III</t>
  </si>
  <si>
    <t xml:space="preserve"> Ejecutado Trimestre III</t>
  </si>
  <si>
    <t>% Cumplimiento Trimestre III</t>
  </si>
  <si>
    <t>Programado Triemestre IV</t>
  </si>
  <si>
    <t>Ejecutado Trimestre IV</t>
  </si>
  <si>
    <t>% Cumplimiento Trimestre IV</t>
  </si>
  <si>
    <t>16. Avance cualitativo 1er. Trimestre</t>
  </si>
  <si>
    <t>16. Avance cualitativo 2do. Trimestre</t>
  </si>
  <si>
    <t>16. Avance cualitativo 3er. Trimestre</t>
  </si>
  <si>
    <t>16. Avance cualitativo 4to. Trimestre</t>
  </si>
  <si>
    <t>17. CUANTITATIVO ACUMULADO</t>
  </si>
  <si>
    <t>AVANCE META 1er. Trimestre</t>
  </si>
  <si>
    <t>AVANCE META 2do. Trimestre</t>
  </si>
  <si>
    <t>AVANCE META 3er. Trimestre</t>
  </si>
  <si>
    <t>AVANCE META 4to. Trimestre</t>
  </si>
  <si>
    <t>Programado Trimestre II</t>
  </si>
  <si>
    <t>Karol Andrea Leal Guataquira, Carlos David Mateus y Alejandra Torres</t>
  </si>
  <si>
    <t xml:space="preserve"> </t>
  </si>
  <si>
    <t>Liliana Yaneth Bohorquez Avendaño</t>
  </si>
  <si>
    <t>Carolina Marcela Ramirez Toca</t>
  </si>
  <si>
    <t># de compromisos cumplidos / # de compromisos asignados</t>
  </si>
  <si>
    <t>Realizar seguimiento y acciones requeridas para dar cumplimiento a la gestión del Despacho</t>
  </si>
  <si>
    <t>%  de seguimiento y acciones</t>
  </si>
  <si>
    <t># seguimientos y acciones realizados / # seguimientos y acciones programados</t>
  </si>
  <si>
    <t xml:space="preserve">(No.de actividades realizadas / No. de actividades planificadas) *100%      </t>
  </si>
  <si>
    <t xml:space="preserve">Andrea Torres </t>
  </si>
  <si>
    <t>resoluciones notificadas/ resoluciones devueltas</t>
  </si>
  <si>
    <t>% Cumplimiento de las actividades propuestas</t>
  </si>
  <si>
    <t>Lucy Nieto
Claudia Sepulveda</t>
  </si>
  <si>
    <t xml:space="preserve">% cumplimiento de compromisos </t>
  </si>
  <si>
    <t>Efectuar seguimiento a la agenda, correos institucionales y a los compromisos de funcionarios y contratistas de la Entidad y a los adquiridos con entidades externas, acordados con el Superintendente; Informando, designando y gestionando solicitudes de información del Ministerio de Transporte y/o otras entidades y estando en permanente comunicación con las secretarias privadas de las entidades del Sector para coordinar los asuntos pertinentes</t>
  </si>
  <si>
    <t>Planear y gestionar las actividades necesarias para dar cumplimiento a las tematicas asignadas por el señor Superintendente</t>
  </si>
  <si>
    <t>Desarrollar el 100% de temas asignados por el señor Superintendente</t>
  </si>
  <si>
    <t xml:space="preserve"># actividades realizadas / # actividades programadas  *100%      </t>
  </si>
  <si>
    <t xml:space="preserve">(No.Solicitudes gestionadas/ No. solicitudes recibidas) *100%      </t>
  </si>
  <si>
    <t xml:space="preserve">100% Implementación campaña de posicionamiento </t>
  </si>
  <si>
    <t># de campañas adelantadas /# de campañas programadas</t>
  </si>
  <si>
    <t>Diana Patricia Hernandez Hernandez</t>
  </si>
  <si>
    <t># de de acciones de divulgación /# de acciones de divulgación programadas</t>
  </si>
  <si>
    <t>Cumplimiento semestral</t>
  </si>
  <si>
    <t>% CumplimientSemestral</t>
  </si>
  <si>
    <t>NA</t>
  </si>
  <si>
    <t>3 acciones de divulgación digitales enfocadas al presesncia de la SPT en las regiones.</t>
  </si>
  <si>
    <t>Diana Bocanegra</t>
  </si>
  <si>
    <t>Diana Forero</t>
  </si>
  <si>
    <t>7. Despacho del delegado</t>
  </si>
  <si>
    <t xml:space="preserve">Superintendente Delegado de Transito </t>
  </si>
  <si>
    <t xml:space="preserve">13. Grupo Estadistica e Informatica </t>
  </si>
  <si>
    <t>Coordinador Grupo Estadistica e Informatica</t>
  </si>
  <si>
    <t xml:space="preserve"> Coordinador Control Interno Disciplinario/ Contratista Planeación</t>
  </si>
  <si>
    <t>Jefe Oficina Jurídica</t>
  </si>
  <si>
    <t>Jefe Oficina Planeación</t>
  </si>
  <si>
    <t>Coordinador Administrativo</t>
  </si>
  <si>
    <t>Coordinador Gestión Documental</t>
  </si>
  <si>
    <t xml:space="preserve">Jefe Oficina de Control Interno </t>
  </si>
  <si>
    <t>Jefe Oficina de Control Interno</t>
  </si>
  <si>
    <t xml:space="preserve">Coordinador Gestión Documental </t>
  </si>
  <si>
    <t>Despacho del Delegado</t>
  </si>
  <si>
    <t>Leidy Natalie</t>
  </si>
  <si>
    <t>Jesus Arturo Martinez y Ihovanna León</t>
  </si>
  <si>
    <t>1. Despacho</t>
  </si>
  <si>
    <t>3. Oficina Jurídica</t>
  </si>
  <si>
    <t>7. Superintendecia Delegada de Concesiones e Infraestructura</t>
  </si>
  <si>
    <t>PLAN OPERATIVO ANUAL 2018 - POA</t>
  </si>
  <si>
    <t>14. Meta Anual 2018</t>
  </si>
  <si>
    <t>13. RESULTADOS 2018</t>
  </si>
  <si>
    <t>Oscar Gonzalez</t>
  </si>
  <si>
    <t>Milena</t>
  </si>
  <si>
    <t xml:space="preserve">Natalia Arias </t>
  </si>
  <si>
    <t>Donaldo Negrette
Urias Romero</t>
  </si>
  <si>
    <t>Informe de atencion al ciudadano mensual</t>
  </si>
  <si>
    <t xml:space="preserve">Promover la mejora continua y cultura de servicio al interior de la SPT </t>
  </si>
  <si>
    <t>Hacer 2 campañas  de concientización de servicio al ciudadano  al interior de la Entidad</t>
  </si>
  <si>
    <t>Rafael  Garrido</t>
  </si>
  <si>
    <t>Funcionario Encargado</t>
  </si>
  <si>
    <t>Garantizar la satisfacción de clientes internos y externos, el cumplimiento de los compromisos adquiridos por los funcionarios y dar cumplimiento del sistema de gestión documental</t>
  </si>
  <si>
    <t>Realizar seguimiento del Sistema Integrado de Gestión de Calidad: Actualización de procesos, procedimientos y normograma, seguimiento a riesgos, planes y medición de indicadores.</t>
  </si>
  <si>
    <t>Donaldo Negrette
Rafael  Garrido</t>
  </si>
  <si>
    <t xml:space="preserve">Controlar el recaudo de la contribución especial </t>
  </si>
  <si>
    <t>Diana Paola Suarez, Daniel Nieto y Sergio Felipe Suarez</t>
  </si>
  <si>
    <t>Comités de Sostenibilidad Integral realizados en la vigencia</t>
  </si>
  <si>
    <t>Luz Elena Caicedo y Yury Johana Vargas</t>
  </si>
  <si>
    <t xml:space="preserve"> Comites de sostenibilidad realizados</t>
  </si>
  <si>
    <t>Emitir 12 estados financieros con periodicidad Mensual</t>
  </si>
  <si>
    <t xml:space="preserve"> Luz Elena Caicedo y Yury Johana Vargas</t>
  </si>
  <si>
    <t>Estados financieros generados</t>
  </si>
  <si>
    <t>Reportar el 100% de informacion contable a entes externos dentro de los plazos establecidos</t>
  </si>
  <si>
    <t>Luz Elena Caicedo Caicedo</t>
  </si>
  <si>
    <t>Reportes de información contable generados a entes externos dentro del plazo establecido</t>
  </si>
  <si>
    <t>90% cumplimiento ejecución presupuestal (excluyendo rubro Transferencias)</t>
  </si>
  <si>
    <t xml:space="preserve">Jairo Ramirez y Daniel Prieto Herrera </t>
  </si>
  <si>
    <t>Ejecución presupuestal (excluyendo rubro Transferencias)</t>
  </si>
  <si>
    <t>Atender el 100% de las obligaciones con un Máximo 10 días en promedio para el pago de las mismas, desde la fecha de radicación en financiera cumpliendo el total de requisitos  (Servicios Indirectos, Gastos Generales e Inversión)</t>
  </si>
  <si>
    <t xml:space="preserve">Fernanda Herrera </t>
  </si>
  <si>
    <t>Obligaciones presupuestales pagadas a tiempo</t>
  </si>
  <si>
    <t># Obligaciones presupuestales pagadas a tiempo / # Obligaciones presupuestales generadas</t>
  </si>
  <si>
    <t>100% Desrrollo de la implementación de NICSP de acuerdo con exigencia de CGN</t>
  </si>
  <si>
    <t xml:space="preserve"> Luz Elena Caicedo, Yury Johanna Vargas , Flor Prada Corso</t>
  </si>
  <si>
    <t>% Desarrollo de las politicas contables establecidas bajo NICSP.</t>
  </si>
  <si>
    <t># Politicas contables ejecutadas bajo NICSP / # Politicas Contables Implementadas bajo NICSP</t>
  </si>
  <si>
    <t xml:space="preserve"> Sergio Suarez, Sandra Macias y Yury Johann Vargas </t>
  </si>
  <si>
    <t xml:space="preserve">Luis Corzo,  Rusbi Jair Orduz </t>
  </si>
  <si>
    <t>Cumplimiento de los requerimientos realizados</t>
  </si>
  <si>
    <t xml:space="preserve">(No.Solicitudes atendidas / No. solicitudes recibidas)       </t>
  </si>
  <si>
    <t>Luz Elena Caicedo</t>
  </si>
  <si>
    <t xml:space="preserve">(No.Solicitudes atendidas / No. solicitudes recibidas)      </t>
  </si>
  <si>
    <t>Recuperar el 15% de la cartera total (tasa y multas) identificada al inicio de la vigencia</t>
  </si>
  <si>
    <t xml:space="preserve"> Sergio Suarez y Karen Priscila Serrato Lozada</t>
  </si>
  <si>
    <t>Recuperación de cartera</t>
  </si>
  <si>
    <t>Radicar documento técnico ante el Archivo General de la Nación para la convalidación de las TRD de la Entidad.</t>
  </si>
  <si>
    <t>Lucy Nieto Suza
Claudia Sepulveda
Yisel Lorena Falla</t>
  </si>
  <si>
    <t xml:space="preserve">% de actividades realizadas para el procedimiento de la radicación de solicitud de convalidación de las TRD ante el AGN </t>
  </si>
  <si>
    <t># Actividades realizadas para la radicación de solicitud de convalidación de las TRD ante el AGN / # Actividades programadas para la radicación de solicitud de convalidación de las TRD ante el AGN</t>
  </si>
  <si>
    <t>Como mínimo 2 jornadas planeadas para la vigencia 2018</t>
  </si>
  <si>
    <t>Lucy Nieto Suza
Claudia Sepulveda</t>
  </si>
  <si>
    <t>Coordinador Administrativa</t>
  </si>
  <si>
    <t># Actividades ejecutadas / # Actividades planeadas</t>
  </si>
  <si>
    <t>Instructivos elaborados y socializados</t>
  </si>
  <si>
    <t># instructivos elabrorados y socializados  / # instructivos programados</t>
  </si>
  <si>
    <t xml:space="preserve"> Contratista - Contratación Yenny Sofia Solano
Deisy Valenzuela</t>
  </si>
  <si>
    <t xml:space="preserve">Atender y verificar cumplimiento de GLPI </t>
  </si>
  <si>
    <t xml:space="preserve"> Rocio Oviedo</t>
  </si>
  <si>
    <t>Dirigir y controlar los  consumos y mantenimientos</t>
  </si>
  <si>
    <t>Sandra Ucrós
Angie Duque
Rocio Oviedo
Wanda Caicedo
Stella Mayorga
Karen Sarmiento
Yenny Solano</t>
  </si>
  <si>
    <t xml:space="preserve">(No. Informes presentados/ No. Informes programados) *100%      </t>
  </si>
  <si>
    <t>Hacer seguimiento al Plan Institucional de Gestion Ambiental</t>
  </si>
  <si>
    <t>Seguimiento al PIGA</t>
  </si>
  <si>
    <t>Stella Mayorga</t>
  </si>
  <si>
    <t>informes presentados</t>
  </si>
  <si>
    <t>Angie Milena Duque
Karen Sarmiento</t>
  </si>
  <si>
    <t>Implementar el Sistema Integrado de Gestión de Calidad: Actualización de procesos, procedimientos y normograma, seguimiento a riesgos y planes de mejoramiento y medición de indicadores.</t>
  </si>
  <si>
    <t>Wanda Caicedo
Karen Sarmiento
Sandra Ucrós</t>
  </si>
  <si>
    <t>Consolidar información de las bases de datos de consulta para las PQRs de los ciudadanos.</t>
  </si>
  <si>
    <t xml:space="preserve">Utilizar de manera optima las herramientas tecnologicas que intervienen en el proceso de Atención al Ciudadano </t>
  </si>
  <si>
    <t>Brindar orientación previa a los usuarios del CIAC, en la asignación de turnos para Atención al Ciudadano con el fin de optimizar los tiempos de la atención por parte de los funcionarios.</t>
  </si>
  <si>
    <t>Fortalecer el modelo de atención al ciudadano y notificaciones .</t>
  </si>
  <si>
    <t xml:space="preserve"> # de actos administrativos notificados/# de actos administrativos tramitados </t>
  </si>
  <si>
    <t>Asegurar el procedimiento de notificaciones desplegado en la nueva versión de la cadena de valor, notificando con oportunidad y calidad el 100% de actos administrativos susceptibles de notificación.</t>
  </si>
  <si>
    <t>Actos administrativos notificados</t>
  </si>
  <si>
    <t>100% Actos administrativos notificados</t>
  </si>
  <si>
    <t xml:space="preserve"> Coordinador Notificaciones
Karol Andrea Leal Guataquira, Carlos David Mateus y Alejandra Torres</t>
  </si>
  <si>
    <t>Desarrollo de P.A.A., respecto al Proceso de Gestion Administrativa.</t>
  </si>
  <si>
    <t>1 informe de Obligaciones de cobro de contribución especial de la vigencia 2018 identificadas .</t>
  </si>
  <si>
    <t>Un informe que contiene: # Obligaciones de cobro identificadas  max. 30 dias después del cierre de la fecha limite del segundo pago / # total de cupones emitidos  para la vigencia</t>
  </si>
  <si>
    <t>Partidas Depuradas</t>
  </si>
  <si>
    <t>Someter a recomendación del Comité de cartera la depuracion de la cartera los valores inferiores a medio salario minimo legal vigente</t>
  </si>
  <si>
    <t>Valor de Partidas de cartera menores a medio salario minimo legal vigente depuradas / Valor total de obligaciones menores a medio salario minimo legal vigente suceptibles de depuracion</t>
  </si>
  <si>
    <t>Informes de seguimiento</t>
  </si>
  <si>
    <t xml:space="preserve">Edgar Andres Gamboa
Jhon Gerardo Aldana
Wanda Perez 
</t>
  </si>
  <si>
    <t>6. META 2018</t>
  </si>
  <si>
    <t>Mantener y ajustar modelo de continuidad de negocio</t>
  </si>
  <si>
    <t>Asesor Informatica y estadistica</t>
  </si>
  <si>
    <t>Promover la  formalización administración infraestructura aeroportuaria a cargo de entes territoriales.</t>
  </si>
  <si>
    <t>Gestionar la formalización de la administración infraestructura aeroportuaria a cargo de entes territoriales (56)</t>
  </si>
  <si>
    <t>Jeraldine Mendoza Rodriguez, German Aldana, Daniel Amado, Marcos Parra Jhon Cobo</t>
  </si>
  <si>
    <t># de accciones de socializacion a entes territorriales relaizadas para promover la formalizacion de la Administración infraestructura aeroportuaria a cargo de entes territoriales.</t>
  </si>
  <si>
    <t># de entes territorriales con acciones realizadas / # de Entes Territoriales que tiene a cargo la Administración infraestructura aeroportuaria identificados que no se encuentran formalizados</t>
  </si>
  <si>
    <t>Ihovanna Leon.</t>
  </si>
  <si>
    <t>Promover la formalidad en la prestacion del servicio</t>
  </si>
  <si>
    <t>Fallar las investigaciones administrativas</t>
  </si>
  <si>
    <t>111 fallos</t>
  </si>
  <si>
    <t>Superintendente Delegado de Concesiones, Grupo de Investigaciones y Control</t>
  </si>
  <si>
    <t>Grupo de Investigaciones y Control</t>
  </si>
  <si>
    <t>Fallos realizados</t>
  </si>
  <si>
    <t>Implementar el esquema de vigilancia estratégica (Conocer y adaptar las mejores prácticas internacionales).</t>
  </si>
  <si>
    <t>Realizar interlocución y seguimiento a requerimientos de entes externos de control. Según solicitudes.</t>
  </si>
  <si>
    <t xml:space="preserve">100% del acompañamiento y monitoreo a requerimientos realizados por entes externos de control. </t>
  </si>
  <si>
    <t>Jefe Oficina de Control Interno.</t>
  </si>
  <si>
    <t>Todos los funcionarios de la Oficina.</t>
  </si>
  <si>
    <t xml:space="preserve">% Cumplimiento de acompañamientos y monitoreos </t>
  </si>
  <si>
    <t xml:space="preserve">No. de  acompañamientos y monitoreos realizados / 
No. de  acompañamientos y monitoreos programados en el período. </t>
  </si>
  <si>
    <t>Gestión integrada por procesos (Integración de subsistemas, Gestión Documental, Riesgos, Seguridad, Ambiental, RS, MECI, seguridad y salud en el trabajo).</t>
  </si>
  <si>
    <t>Realizar las auditorías internas del Sistema de Control Interno según selectivo, que generen valor para toma de decisiones y cumplimiento de la misión y objetivos institucionales.</t>
  </si>
  <si>
    <t>De acuerdo con el plan de auditorías aprobado Comité de Desarrollo Administrativo o la instancia asignada.</t>
  </si>
  <si>
    <t xml:space="preserve">Jefe Oficina de Control Interno. </t>
  </si>
  <si>
    <t>% Cumplimiento de auditorias.</t>
  </si>
  <si>
    <t>(No. de auditorías realizadas /
No. de auditorías  programadas,  en el período)*100%.</t>
  </si>
  <si>
    <t>Realizar dos (2) estrategias para fomento del "Enfoque Hacia la Prevención - Cultura del Control".</t>
  </si>
  <si>
    <t xml:space="preserve">
2 Estrategias ejecutadas</t>
  </si>
  <si>
    <t>Daniela Stefanny Durán Vargas.</t>
  </si>
  <si>
    <t>% Cumplimiento de estrategias.</t>
  </si>
  <si>
    <t>(No. de Estrategias realizadas/
No. de Estrategias programadas, en el período)*100%</t>
  </si>
  <si>
    <t>2 estrategias</t>
  </si>
  <si>
    <t>Gestión Administrativa e Infraestructura.</t>
  </si>
  <si>
    <t>Desarrollar actividades de seguimiento a la gestión documental de las dependencias  según selectivo y ejecutar en la OCI la gestión documental.</t>
  </si>
  <si>
    <t xml:space="preserve">100%  de actividades de seguimiento y ejecución. </t>
  </si>
  <si>
    <t>Daniela Steffany Durán Vargas y Dilsa Lucia Bermudez Betancourt.</t>
  </si>
  <si>
    <t>% Cumplimiento de actividades de seguimiento y ejecución.</t>
  </si>
  <si>
    <t>(No. de actividades de seguimiento y ejecución realizadas / 
No. de actividades de seguimiento y ejecución programadas, en el período) *100%.</t>
  </si>
  <si>
    <t>Implementar el Sistema Integrado de Gestión de Calidad de la OCI: Actualización del proceso, procedimientos y normograma, riesgos y planes de mejoramiento y medición de indicadores.</t>
  </si>
  <si>
    <t>Daniela Stefanny Durán Vargas y Dilsa Lucia Bermudez Betancourt.</t>
  </si>
  <si>
    <t>% Cumplimiento de solicitudes.</t>
  </si>
  <si>
    <t>Elaborar plan de trabajo implementación de NICSP y definir en coordinación con la Contaduría General de la Nación las actividades a ejecutar en la vigencia 2018</t>
  </si>
  <si>
    <t>Depurar las partidas de cartera inferiores a medio salario minimo legal vigente</t>
  </si>
  <si>
    <t xml:space="preserve">Superintendente Delegado de Puertos y  Coordinador de Vigilancia e Inspección </t>
  </si>
  <si>
    <t xml:space="preserve">Walter Wilmer Bravo, Contratistas para el efecto. </t>
  </si>
  <si>
    <t xml:space="preserve">Walter Wilmer Bravo, Eva Becerra, Nestor Rios, Miguel Lattif, Anny Sampayo, Contratistas para el efecto. </t>
  </si>
  <si>
    <t>Walter Wilmer Bravo, Eva Becerra, Nestor Rios, Miguel Lattif.</t>
  </si>
  <si>
    <t>Edsa Yohana Ramirez
Sandra Valbuena
Contratistas para el efecto</t>
  </si>
  <si>
    <t>6000 acciones de cobro coactivo (autos dentro de los proceso de cobro coactivo que son: mandamientos de pago, decisión de excepciones, liquidaciòn crédito, aprobación del crédito y terminación del proceso)</t>
  </si>
  <si>
    <t>4.116 resoluciones expedidas</t>
  </si>
  <si>
    <t xml:space="preserve">200 audiencias realizadas </t>
  </si>
  <si>
    <t>600 Contestaciones de demadas ordinarias y constitucionales.</t>
  </si>
  <si>
    <t>360 acciones de sometimiento a control</t>
  </si>
  <si>
    <t>Respuestas acciones ordinarias y tutelas</t>
  </si>
  <si>
    <t>Plan Estratégico de Talento Humano : Implementar la gestión del cambio</t>
  </si>
  <si>
    <t>Cumplir con la realización de las  acciones planteadas en el documento.</t>
  </si>
  <si>
    <t>21. Talento Humano</t>
  </si>
  <si>
    <t xml:space="preserve">Coordinador Talento Humano </t>
  </si>
  <si>
    <t>Helena Moncada y Luis Rincón</t>
  </si>
  <si>
    <t>% de ejecución del PETH</t>
  </si>
  <si>
    <t xml:space="preserve"># Actividades ejecutadas del Plan Estrategico de Talento Humano / # Actividades planeadas del Plan Estrategico de Talento Humano </t>
  </si>
  <si>
    <t>Plan Estratégico de Talento Humano : 
Fortalecimiento de conocimientos, competencias y habilidades laborales</t>
  </si>
  <si>
    <t>Ejecutar y hacer seguimiento al Plan de Formación y Capacitación</t>
  </si>
  <si>
    <t>100% de Plan Ejecutado</t>
  </si>
  <si>
    <t xml:space="preserve">Coordinador de Talento Humano </t>
  </si>
  <si>
    <t xml:space="preserve"> Helena Moncada</t>
  </si>
  <si>
    <t>Plan de capacitación 2018 ejecutado</t>
  </si>
  <si>
    <t># capacitaciones ejecutadas / # Total de capacitaciones programadas</t>
  </si>
  <si>
    <t>Plan Estratégico de Talento Humano :  
Fortalecimiento de conocimientos, competencias y habilidades laborales</t>
  </si>
  <si>
    <t xml:space="preserve"> Helena Moncada y Andrés Vargas</t>
  </si>
  <si>
    <t>Plan de Gestión en SST ejecutado</t>
  </si>
  <si>
    <t>Actividades realizadas / Actividades programadas</t>
  </si>
  <si>
    <t>Actividades de bienestar social.</t>
  </si>
  <si>
    <t>Actividades planteadas en el Plan estratégico de Talento Humano.</t>
  </si>
  <si>
    <t>Cumplimiento</t>
  </si>
  <si>
    <t>Estímulos e incentivos.</t>
  </si>
  <si>
    <t>Altas y bajas en el aplicativo SIGEP</t>
  </si>
  <si>
    <t>Ivon Calderón</t>
  </si>
  <si>
    <t>Actualización aplicativo</t>
  </si>
  <si>
    <t>Actualizaciones realizadas/Funcionarios activos</t>
  </si>
  <si>
    <t>Luis Rincón</t>
  </si>
  <si>
    <t>Análisis y mejoramiento del clima organizacional.</t>
  </si>
  <si>
    <t>Elaboración y ejecución del plan de mejoramiento aprobado.</t>
  </si>
  <si>
    <t>Mejor clima</t>
  </si>
  <si>
    <t xml:space="preserve">Gestión de ingreso, desarrollo y retiro:   </t>
  </si>
  <si>
    <t>Resoluciones entregadas; Manual de inducción aplicado</t>
  </si>
  <si>
    <t>Luz Neyda Triviño</t>
  </si>
  <si>
    <t xml:space="preserve"> Funcionarios con renovación.</t>
  </si>
  <si>
    <t>#  Funcionarios con renovación / # de funcionarios en provisionalidad + encargados</t>
  </si>
  <si>
    <t xml:space="preserve">Actividades de apoyo a la gestión documental: </t>
  </si>
  <si>
    <t xml:space="preserve">Organización cronológica e inserción docuemental a expedientes correspondientes a historias laborales de los funcionarios activos. 
 Liquidación de Comisión de servicios y Gastos de viaje
Certificaciones laborales: 
</t>
  </si>
  <si>
    <t xml:space="preserve"> Claudia Patricia Guzman Roa</t>
  </si>
  <si>
    <t xml:space="preserve">Revisión y actualización de la cadena de valor:  </t>
  </si>
  <si>
    <t>Verificar el 100% de las actividades contenidas en el procedimiento de selección, ingreso, promoción y retiro de los funcionarios de la Entidad.</t>
  </si>
  <si>
    <t>Jefe de Proceso y Coordinador</t>
  </si>
  <si>
    <t>Administración del Talento Humano:   Gestión integrada por procesos (Integración de subsistemas, Gestión Documental, Riesgos, Seguridad, Ambiental, RS, MECI, seguridad y salud en el trabajo)</t>
  </si>
  <si>
    <t xml:space="preserve">100% de liquidación de nómina con periodicidad mensual y consolidar cifra anual para anteproyecto de presupuesto. 
Cobro de incapacidades a las diferentes EPS realizado.
Programa servimos divulgado.
Programa Teletrabajo evaluado
Cuadro control Horarios flexibles doseñado.
Adquisición y entrega de dotación a los funcionarios que tienen derecho efectuada.
</t>
  </si>
  <si>
    <t xml:space="preserve">Ivone Calderón - Fadid Pineda - Helena Moncada -
Andrés Vargas </t>
  </si>
  <si>
    <t>% de ejecución de procedimiento</t>
  </si>
  <si>
    <t># Actividades ejecutadas del procedimiento/ # Actividades establecidas en el procedimiento</t>
  </si>
  <si>
    <t>Cumplimiento del cronograma elaborado a principio de la vigencia fiscal.</t>
  </si>
  <si>
    <r>
      <t>Formatos para informes</t>
    </r>
    <r>
      <rPr>
        <b/>
        <sz val="9"/>
        <color theme="1"/>
        <rFont val="Arial"/>
        <family val="2"/>
      </rPr>
      <t xml:space="preserve">
</t>
    </r>
    <r>
      <rPr>
        <sz val="9"/>
        <color theme="1"/>
        <rFont val="Arial"/>
        <family val="2"/>
      </rPr>
      <t xml:space="preserve">Procesos
Procedimientos.
Indicadores de gestión  
Mapa de Riesgos.  
</t>
    </r>
  </si>
  <si>
    <t>Coordinador Grupo de Conciliación y Estudios</t>
  </si>
  <si>
    <t>Promover la formalizacion de la prestación del servicio de los Terminal de Transporte Terrestre automotor</t>
  </si>
  <si>
    <t>Gestionar la formalización de 38 Terminales de Transporte Terrestre Automotor identificadas que prestan el servicio público no habilitadas por el Ministerio de transporte</t>
  </si>
  <si>
    <t>Oscar Montoya</t>
  </si>
  <si>
    <t>PEI, POA, PGS y presentaciones</t>
  </si>
  <si>
    <t>Una vez consolidada la información, se diligenciaron las retroalimentaciones por dependencia. Durante el trimestre se desarrollaron los instructivos de diligenciamiento del PEI y POA, lo que contribuye a la estandarizacion y normalización de la metodología.</t>
  </si>
  <si>
    <t>Actas de reunión, presentación trimestral y registro del seguimiento a través del SPI- DNP, sistema de información dispuesto para tal fin.</t>
  </si>
  <si>
    <t>Se revisaron las ejecuciones presupuestales ( a través del CEN de compromisos y obligaciones), con relación a la base de contratación de la entidad de cada periodo, a efectos de verificar la información financiera soportada en el SIIF.</t>
  </si>
  <si>
    <t>Orfeo,correo de la oficina,vigia,diligenciar FUID</t>
  </si>
  <si>
    <t>Recibo y asignación de correspondencia
Revisión de correos institucionales
Envío de información a través de correo institucional
Seguimiento al Orfeo
Gestión de Archivo de la OAP
Preparación de información para contratos</t>
  </si>
  <si>
    <t>Cadena de valor V22</t>
  </si>
  <si>
    <t>Actualización de la Cadena de Valor con la siguiente información:
*Actualización del Mapa de Riesgos y creación de indicadores para el proceso Gestión Estratégica de la Información
*Actualización del mapa de Riesgos y el normograma del proceso Gestión de Talento humano.
*Creación del Subproceso Ejecutar sanciones y de un indicador para el proceso Control Disciplinario.
* Incorporación del instructivo y el formato para la publicación de información en página web. proceso gestión de TICS.
* Actualización de los subprocesos Tesoreria y Presupuesto del proceso Gestión financiera.
* Actualización de viso control para el año 2018.
* Actualización del proceso Direccionamiento estratégico
Se encuentra pendiente su publicación en la intranet de la Entidad.</t>
  </si>
  <si>
    <t>N.A</t>
  </si>
  <si>
    <t>Monitoreo y seguimiento a la respuesta de dos requerimientos recibidos en el trimestre:
1. Se recibió solicitud del requerimiento No. 20185600133382, del 06 de febrero de 2018 de la CGR para la Superintendencia Delegada de Tránsito y  Transporte Terrestre Automotor, se tramitó respuesta el 22 de febrero de 2018.
 2. Se recibió el requerimiento No. 20185603196322, del 08 de marzo de 2018 de la Cámara de Representantes para la Secretaria General, se tramitó respuesta el 16 de marzo de 2018.</t>
  </si>
  <si>
    <t xml:space="preserve">
1.  Del  requerimiento No. 20185600133382, del 06 de febrero de 2018, el cual se dio respuesta mediante radicado No.  20188000179061 de 22 de febrero 2018, por parte de la Superintendencia Delegada de Tránsito y Terrestre Automotor.
2. Del requerimiento No. 20185603196322 de la Cámara de Representantes radicada el 08 de marzo 2018, el cual se dio respuesta con radicado No.  20185400277501 de 16 de marzo 2018, por parte de Secretaría General.</t>
  </si>
  <si>
    <t>Se realizaron 15 informes (verificación) incluidos en el plan anual de auditorías de la vigencia 2018, acorde con lo planeado.</t>
  </si>
  <si>
    <t>Esta actividad se programó para ejecutarla en el segundo trimestre de 2018.</t>
  </si>
  <si>
    <t>Segundo trimestre de 2018.</t>
  </si>
  <si>
    <t xml:space="preserve"> -  Memorando No. 20182000027023, de 13 de febrero 2018 y Lista de asistencia de Reunión de Seguimiento al Plan de Mejoramiento Archivístico 2017, 19 de febrero 2018.
-  Correo enviado al Grupo de Gestión Documental con el FUID, el 02 de abril 2018.
-  Archivo Excel con la relación de oficios y memorando generados por la OCI y archivados en los expedientes correspondientes.</t>
  </si>
  <si>
    <t xml:space="preserve">Comité Institucional de Coordinación de Control Interno, de 13 de marzo de 2018, Acta No. 1.
- Estatuto de Auditoría
-Código de Ética del Auditor Interno
-Carta de Representación o Salvaguarda y
- Plan Anual de Auditorías vigencia 2018.
</t>
  </si>
  <si>
    <t xml:space="preserve">Para actualizar el proceso "Gestionar el Mejoramiento Contínuo" se elaboraron y se aprobaron en el Comité Institucional de Coordinación de Control Interno, de 13 de marzo de 2018, Acta No. 1, los siguientes documentos:
- Estatuto de Auditoría,
-Código de Ética del Auditor Interno,y
-Carta de Salvaguarda y
- Plan Anual de Auditorías vigencia 2018.
</t>
  </si>
  <si>
    <t xml:space="preserve">C:\Users\deisyortiz\Documents\32. COMISIONES
Z:\Despacho(\\172.16.1.140)Seguimiento ORFEO Y VIGIA 2018
C:\Users\deisyortiz\Documents\FUID
</t>
  </si>
  <si>
    <t>*Comisiones Superintendente y Asesores del despacho.
* Documentos Entregados por libro manual
* Orfeos reasignados y archivados
* Fuid entregado a gestión documental</t>
  </si>
  <si>
    <t># Seguimientos realizados / # seguimientos programados</t>
  </si>
  <si>
    <t># Seguimientos realizados / # programados</t>
  </si>
  <si>
    <t>Documento enviado por correo electrónico al Secretario General el 23 de marzo</t>
  </si>
  <si>
    <t>Se elaboró publicación sobre clases de sanciones disciplinarias, enviada por correo electrónico al Secretario General el 23 de marzo</t>
  </si>
  <si>
    <t>Documentos aprobados, entregados para publicación en cadena de valor.</t>
  </si>
  <si>
    <t>* Se elaboró y aprobó el procedimiento de ejecución de sanciones disciplinarias.
* Se realizó la medición de los indicadores correspondientes.</t>
  </si>
  <si>
    <t>Expedientes conformados de los procesos disciplinarios</t>
  </si>
  <si>
    <t>Matriz de tareas asignadas, calendario y correo institucional, matriz de seguimiento indicador sinergia, matriz de seguimiento proyectos de inversión, matriz de seguimiento atención alcaldes y gobernadores, matriz de seguimiento compromisos Viceministro, archivo digital de firmas Superintendente, documentos referentes a los eventos de revolución de la infraestructura en las 5 regiones del país</t>
  </si>
  <si>
    <t>Para el archivo digital de firmas del Superintendente,  se tiene una cifra parcial,  lo anterior, en razón a que la digitalización en Orfeo depende de la notificación del acto administrativo.</t>
  </si>
  <si>
    <t>Se recibieron las quejas externas y de oficio (internas) y se les dió el trámite pertinente, dentro de los términos legales. Se organizaron los expedientes de los procesos disciplinarios, conforme a los lineamientos de Gestión documental, estando en un total de 315 expedientes que se encuentran vigentes, sin embargo gestionados en el primer trimestre de 2018, se encuentran 50.</t>
  </si>
  <si>
    <t>Mensualización y seguimiento a POA</t>
  </si>
  <si>
    <t>Publicación de las solicitudes de Cadena de Valor</t>
  </si>
  <si>
    <t>Andrés Montañes</t>
  </si>
  <si>
    <t>Carlos Hernandez</t>
  </si>
  <si>
    <t>Vigia</t>
  </si>
  <si>
    <t>Se liberó la versión No.5 de los 28 modulos con las mejoras e incidencias reportadas con corte a Febrero 28 y en el mes de marzo se liberó la versión incluyendo todos estos ajustes.</t>
  </si>
  <si>
    <t>LAS EVIDENCIAS DE LAS ACTIVIDADES SE ENCUENTRAN EN EL ARCHIVO DE  GESTION DEL GRUPO DE COBRO COACTIVO.</t>
  </si>
  <si>
    <t>EL AUMENTO DE LA META SE DA EN RAZÓN A QUE  EN EL PROCESO DE COBRO COACTIVO SE  ADELANTAN ACTIVIDADES  DE MANERA MASIVA COMO MANDAMIENTOS DE PAGO Y ADEMAS SIMULTÁNEOS CON LA MEDIDA CAUTELAR, LO CUAL INCREMENTA EL NÚMERO REPORTADO.</t>
  </si>
  <si>
    <t>LAS EVIDENCIAS DE LOS ACTOS ADMINISTRATIVOS UNA VEZ FIRMADOS SE REMITEN A NOTIFICACIONES. SURTIDO EL TRAMITE DE NOTIFICACIÓN EL ACTO ADMNISTRATIVO REGRESA A JURIDICA, SE INCORPORA EN EL EXPEDIENTE Y SE DEVUELVE A LA DELEGADA CORRESPONDIENTE PARA QUE REPOSE EN SU ARCHIVO DE GESTIÓN.</t>
  </si>
  <si>
    <t>LA META FUE SUPERADA EN RAZÓN A QUE SE ORGANIZARON EXPEDIENTES POR LA MISMA FALTA Y LOS FUNDAMENTOS JURÍDICOS UNIFICADOS, LO CUAL HIZO QUE SE  PRODUJERA MAYOR NÚMERO DE RESOLUCIONES. DE IGUAL MANERA LA FUNDAMENTACIÓN JURÍDICA CONOCIDA Y CONSTRUIDA POR TODOS LOS ABOGADOS HIZO QUE SE AGILIZARA SU EXPEDICIÓN.</t>
  </si>
  <si>
    <t>LAS EVIDENCIAS CORRESPONDEN A ACTAS DE AUDIENCIAS TERMINADAS Y REPOSAN EN EL ARCHIVO DE GESTIÓN DEL CENTRO DE CONCILIACIÓN DE LA SUPERINTENDENCIA</t>
  </si>
  <si>
    <t>LAS DILIGENCIAS REPORTADAS INCLUYEN LAS AUDIENCIAS REALIZADAS, A PAESAR DE QUE SE REALIZARON 42 DILIGENCIAS.</t>
  </si>
  <si>
    <t>LAS EVIDENCIAS SE ENCUENTRAN EN LOS EXPEDIENTES DE TUTELAS, DE PROCESOS JUDICIALES Y  ARCHIVO DEL COMITÉ CONCILIACIÓN Y EXPEDIENTES DE CONCILIACIONES PREJUDICIALES, ARCHIVO QUE REPOSA EN LA OAJ .</t>
  </si>
  <si>
    <t xml:space="preserve">LA META SE SUPERA DADO QUE EL PORCENTAJE DE SOLICITUDES DE CONCILIACIÓN PREJUDICIAL ES SUPERIOR AL ESPERADO POR LAS DECISIONES DE APELACIONES QUE HAN PUESTO FIN AL PROCESO ADMINISTRATIVO Y LA CONCILIACIÓN ES PRERREQUISITO PARA DEMANDAR. EN CONCORDANCIA CON LO ANTERIOR, LOS SANCIONADOS CONCLUIDA LA FASE DE CONCILIACIÓN INICIÁN LA ACCIÓN JUDICIAL. OTRO FACTOR ES QUE LAS TUTELAS HAN SIDO OTRO MECANISMO UTILIZADO PARA RECLAMAR POR ESAS ACCIONES Y OTROS ASUNTOS, EN UN NÚMERO CONSIDERABLE. ELLO EN CONEXIDAD CON EL ALTO NÚMERO DE DECISIONES DE APELACIONES </t>
  </si>
  <si>
    <t>LAS EVIDENCIAS SE ENCUENTRAN EN LOS EXPEDIENTES DE LAS EMPRESAS SOMETIDAS Y EN EL ARCHIVO DE COMITÉ DE SOMETIMIENTO, UBICADO EN LA OFICINA ASESORA  JURÍDICA .</t>
  </si>
  <si>
    <t>LA META SE SOBRE PASÓ DADO QUE POR SER EL PRIMER TRIMESTRE SE DEBIÓ REQUERIR INFORMACIÓN A LAS EMPRESAS, REALIZAR ACTIVIDADES POR COMPROMISOS DEL COMITÉ DE SOMETIMIENTO, ATENDER VISITA DE PROCURADURIA Y CUMPLIR COMPROMISOS, ADEMÁS DE RESPONDER REQUERIMIENTOS DE LOS SOMETIDOS A CONTORL Y QUEJAS DE PETICIONARIOS. REFLEJADO EN  ANÁLISIS EMPRESARIALES, SEGUIMIENTOS, DERECHOS DE PETICIÓN, OFICIOS VARIOS Y RESOLUCIONES.</t>
  </si>
  <si>
    <t>LAS EVIDENCIAS CORRESPONDEN A ACTAS DE REUNIÓN CON LA ANDJE  Y FORMULARIO DE DIAGNÓSTICO, SE ENCUENTRAN EN EL ARCHIVO DE GESTIÓN DE LA OAJ.</t>
  </si>
  <si>
    <t>CON QUIEN SE ADELANTÓ UN DIAGNÓSTICO PARA IDENTIFICAR LOS RIESGOS ASOCIADOS AL PROCEDIMIENTO DE DEFENSA JUDICIAL Y PROCEDIMIENTO DE CONCILIACIONES, ESTA ACTIVIDAD COMO UNA ESTRATEGIA DE IDENTIFICACION DE ACCIONES DE MEJORA DENTRO DEL SISTEMA DE GESTIÓN Y PARA EVIDENCIAR LA NECESIDAD DE REFORMULAR O ACTUALIZAR EL MAPA DE RIESGOS.</t>
  </si>
  <si>
    <t>Se elaboró cronograma y levantamiento de información</t>
  </si>
  <si>
    <t>Memorando 20185000001813 del 09/01/18
Memorando 20185000001823 del 09/01/18
Memorando 20185000043303 del 08/03/18
Memorando 20185000043323 del 08/03/18</t>
  </si>
  <si>
    <t xml:space="preserve"> Suscritos los contratos de:  arrendamiento (3), tiquetes, aseo y cafetería, toner, papelería, sobres mebreteados, combustible, ferreteria, publicaciones, manteniiento de vehículos y prestación de servicios personales (5)
Informe de SIRECI (1)</t>
  </si>
  <si>
    <t>Aplicativo GLPI</t>
  </si>
  <si>
    <t>Reposan en la carpeta compartida del Grupo Administrativo</t>
  </si>
  <si>
    <t>Se presentó el informe a la Oficina de Planeación dentro de los términos de Ley.</t>
  </si>
  <si>
    <t>Se ha atendido la totalidad de solicitudes realizadas de forma escrita y telefónica</t>
  </si>
  <si>
    <t>Se está adelantando el proceso para la actualización de trd y el manual de manejo de bienes</t>
  </si>
  <si>
    <t>RESOLUCIONES DE COBRO</t>
  </si>
  <si>
    <t xml:space="preserve">La SPT tiene como proyecto realizar el cobro de la contribución especial de vigilancia en su primera cuota para la vigencia 2018, con una fecha máxima estimada para el 31 de mayo del 2018. </t>
  </si>
  <si>
    <t>Acta No. 1 Comité de Evaluación de Bienes de la Superintendencia de Puertos y Transporte</t>
  </si>
  <si>
    <t>Se realizó un Comité de Evaluación de Bienes programado por el Grupo Administrativa en el mes de marzo/2018, con el fin de poner a consideración los bienes de la Superintendencia objeto de bajas.</t>
  </si>
  <si>
    <t xml:space="preserve">Estados Financieros </t>
  </si>
  <si>
    <t>Las entidades públicas enmarcadas en la Resolución 533 de 2015, entre ellas la Superintendencia de Puertos y Transporte, están en el proceso de efectuar los registros correspondientes a la convergencia a NIC-SP en el macroproceso contable del SIIF-Nación. Los Estados Financieros del primer trimestre estarán disponibles al finalizar el mes de abril/2018 de acuerdo a los plazos establecidos por la Contaduría General de la Nación.</t>
  </si>
  <si>
    <t>Correo Electrónico/ Reporte CHIP</t>
  </si>
  <si>
    <t>Informe de Ejecución Presupuestal del SIIF</t>
  </si>
  <si>
    <t xml:space="preserve">La ejecución de compromisos presupuestales a 31 de marzo fue de 56%, dando cumplimiento a la meta proyectada para el primer trimestre del 2018, toda vez que se generaron registros contractuales por valor de $23.273.764.046 millones excluyendo el rubro de transferencias. Lo anterior, evidencia eficiencia en la ejecución presupuestal que garantizó la funcionalidad operativa y administrativa de la Superintendencia de Puertos y Transporte. </t>
  </si>
  <si>
    <t>Sistema Integrado de Información Financiera - SIIF Nación</t>
  </si>
  <si>
    <t xml:space="preserve">El área Financiera en el primer trimestre del 2018,  realizo el pago de 1.011 obligaciones de funcionamiento de la entidad equivalente a $3.970.725.543 Millones de pesos y por inversión  se obligaron 351 cuentas por un valor de $902.060. 447 Millones de pesos a 31 de marzo, obligando el total de cuentas allegadas al área financiera durante el primer trimestre, cumpliendo   el tiempo establecido correspondiente a 10 días hábiles. </t>
  </si>
  <si>
    <t>RECLASIFICACIÓN NORMAS BAJO NUEVA MARCO NORMATIVO</t>
  </si>
  <si>
    <t>La PricewaterhouseCoopers elaboró el ESFA para la convergencia a NICSP. Los lideres del proceso contable están adelantando los registros en el sistema SIIF</t>
  </si>
  <si>
    <t>BASE CARTERA</t>
  </si>
  <si>
    <t xml:space="preserve">Se realizó la identificación en la Base de Cartera de 747 obligaciones con saldo menor a medio salario mínimo legal vigente, con el fin de hacer la validación y ajustes contables. </t>
  </si>
  <si>
    <t>BASE DE RECAUDO</t>
  </si>
  <si>
    <t>Se ha recuperado el 32% que corresponde a $8.235 MM de la meta proyectada a recuperar,  cabe resaltar la gestión realizada referente al recaudo por multas administrativas que equivale a un 73% del total recaudado en el primer trimestre del 2018.</t>
  </si>
  <si>
    <t>Correo electrónico
Comunicaciones oficiales (Memorando)</t>
  </si>
  <si>
    <t>Se atendieron las solicitudes de hallazgos por parte del área de Control Interno y Contraloría, tales como archivo central y archivo de gestión, estos documentos se remitieron por medio de Memorando y entrega física.</t>
  </si>
  <si>
    <t>Gestión sistema ORFEO / VIGIA
Gestión de Correo Electrónico
Registro de Planillas 
Atención Presencial-telefónica</t>
  </si>
  <si>
    <t xml:space="preserve">
Durante el periodo referido se procedió con la elaboración de Oficios y memorandos conforme con las instrucciones del Jefe inmediato, realizando de manera oportuna todo el ciclo documental requerido, de igual forma se adelanto la organización de archivo bajo los lineamientos para la gestión Documental, de manera principal y recurrente se dió estricto manejo de la gestión de los sistemas Orfeo y Vigia, realizando la oportuna verificación de los asuntos radicados a la Secretaria General, de esta tarea se deriva la reasignación a cada una de las coordinaciones a cargo de la Secretaria General o revisada la procedencia de devolución de radicaciones, estas se realizaron conforme al asunto para ser direccionadas a otras dependencias de la entidad, finalmente se resalta la importante gestión de la Dependencia con la atención oportuna de requerimientos de información en los diferentes medios (presencial, telefónico, correo electrónico).
</t>
  </si>
  <si>
    <t xml:space="preserve">Correo electrónico remitido por el Coordinador de Vigilancia e Inspección. </t>
  </si>
  <si>
    <t xml:space="preserve">2 empresas en proceso de identificación, Transporte La Piragua E.A.T., Serviprado, Transmarino
Transfluvial Del Sur Ltda. 
</t>
  </si>
  <si>
    <t xml:space="preserve">Acto administrativo emitido. </t>
  </si>
  <si>
    <t xml:space="preserve">Se expidió la Resolución No. 3350 de 2018 por la cual se adopta la Politica de Supervisión de la Superintendencia de Puertos y Transporte. </t>
  </si>
  <si>
    <t xml:space="preserve">Correo electrónico remitiendo la información.  </t>
  </si>
  <si>
    <t xml:space="preserve">Se realizó reunión en el mes de Febrero de 2018, con el proposito de revisar los avances en el proyecto de Decreto que regula los Patios de Contenedores. </t>
  </si>
  <si>
    <t xml:space="preserve">Se cumplió con la actividad programada para este trimestre (Recolección de los documentos soporte para el tramite).  La evidencia se encuentra disponible para consulta en la unidad documental virtual denominada "Convalidación"  Anexo 1 </t>
  </si>
  <si>
    <t>Esta actividad fue aplazada para el segundo trimestre, en razón a que la entrada en operación del sistema VIGIA, radicación y digitalización, ha requerido la inversión del 80% del tiempo de la jornada laboral , toda vez que permanentemente se deben realizar pruebas, solicitud de ajustes, así como, incremento en las actividades de seguimiento y control en razón a las fallas presentadas y a que el sistema no brinda una herramienta de control.</t>
  </si>
  <si>
    <t>Se efectuaron visitas de seguimiento a la implementación del PGD y a la organización de los archivos de las siguientes dependencias:  Despacho Superintendente, Secretaria General y sus Grupos, Delegada de Puertos y sus Grupos, Delegada Concesiones y sus Grupos, Grupo Talento Humano (Hojas de vida), Oficina Control Interno, Oficina Jurídica.  Así mismo, se brindó acompañamiento en la organización de archivos de gestión de: Grupos de Vigilancia e Inspección de las Delegadas de Concesiones y Puertos, Grupo Recaudo, Grupo Investigaciones a IUIT, Grupo Investigaciones y Control Delegada de Puertos.  Anexo 2</t>
  </si>
  <si>
    <t>Se mantiene organizado el archivo de gestión, el FUID se encuentra actualizado y se asistió a las reuniones programadas. Anexo 3</t>
  </si>
  <si>
    <t>Se dió cumplimiento a la medición de indicadores, los demás instrumentos continuan actualizados, Así mismo, se definió la Politica Gestión Documental y se elaboró el proyecto de resolución de aprobación, la cual se encuentra pendiente para enviar a numerar, previo visto bueno del Secretario General, responsable del proceso institucionalmente. Anexo 4</t>
  </si>
  <si>
    <t>Se ejecutaron el 97% de las actividades del proceso. Anexo 5</t>
  </si>
  <si>
    <t>Memorando No. 20187100054673 del  26-03-2018, dirigido al Ing. Urías Romero Hernández Coordinador Grupo de Informática y Estadística, en el cual se solicita Incluir en el aplicativo Vigia el tipo de vigilado “Servicios Conexos”</t>
  </si>
  <si>
    <t>En atención a que tenemos un nuevo tipo de vigilado, denominado “Servicios Conexos” como actividad de transporte en términos del parágrafo primero del artículo 36 dela Ley 1753 de 2014 vigilada por la Superintendencia Delegada de Concesiones e Infraestructura, solicitamos se incluya en la tabla tipo de vigilado del aplicativo Vigia.</t>
  </si>
  <si>
    <t xml:space="preserve">Se promovió la la formalización de 10 Aerodromos en los siguientes Municipios: 1. Acandí: Se Coordinó telefónicamente, 2. Sogamoso: Memorando No.  20187000208521, 3. El Bagre: Memorando No. 20187000208621, 4. Planadas; Memorando No. 20187000208501, 5. Santa Rosa del Sur: Memorando No. 20187200277421, 6. Quípama: Memorando No. 20187000208581, 7. Bahía Solano Se Coordinó telefónicamente, 8. Rio Sucio Se coordinó telefónicamente, 9. Pereira: Memorando No. 20187000309641 y 10. San Juan del Cesar: Memorando No. 20187200277401
</t>
  </si>
  <si>
    <t xml:space="preserve">1. Mesas de trabajo No 17- 29- 45, 2. Mesa de trabajo No  32, 3. Mesa de trabajo No  32, 4. Mesa de trabajo No  32
5. Mesa de trabajo No  42, 6. Respuesta  mediante correo electrónico, Pendiente Reunión,7. Mesa de trabajo No  45, 8. Mesa de trabajo No  45, 9. Pendiente de respuesta y 10. Telefónicamente confirmo asistencia, pendiente reunión.
Nota:Las actas de las mesas se encuentran disponibles en el archivo de la Delegada de Concesiones
</t>
  </si>
  <si>
    <t>Resolución No. 3350 del 01 de febrero de 2018, expedida por la Superintendncia de Puertos y Transporte</t>
  </si>
  <si>
    <t>Con la Resolución No. 3350 del 01 de febrero de 2018 se adopta la Politica de Supervisión de la Superintendecia de Puertos y Transporte</t>
  </si>
  <si>
    <t>Se realizó (01) mesa de trabajo con el Ministerio de Transporte el 22 de febrero de 2018 y la SPT</t>
  </si>
  <si>
    <t xml:space="preserve">Reporte presentado por CEMAT, Terminales de transporte Terrestre de pasajeros 2007,  Se busca entonces consolidar indicadores y alertas que permitan a la Superintendencia de Puertos y Transporte (SPT) tomar medidas de vigilancia y control, de forma eficiente y oportuna.
</t>
  </si>
  <si>
    <t>Este reporte analiza la prestación del servicio público de transporte interurbano, a partir del reporte de información por parte de las terminales de transporte terrestre de diciembre de 2017, visto desde la oferta de servicios (despachos y sillas) y de la demanda de pasajeros. Se analiza además a los prestadores del servicio (empresas transportadoras) y el
comportamiento de la demanda (espacial y temporalmente)</t>
  </si>
  <si>
    <t>Oficio de salida No. 20187000309611 del 23 de marzo de 2018, dirigido a la Operadora Portuaria Aeropuerto Matecaña</t>
  </si>
  <si>
    <t>En la cual se le reiterera el registro en el aplicativo Vigia</t>
  </si>
  <si>
    <t>20187100239451, 20187100238481, 20187100238531, 20187100229201, 20187100239461, 20187100238571, 20187100238591, 20187100239491, 20187100239511, 20187100239561, 20187100239591, 20187100229211, 20187100233801, 20187100236151, 20187100236171, 20187100236281, 20187100236691, 20187100236731, 20187100236741, 20187100227681, 20187100236801, 20187100236971, 20187100244341, 20187100236981, 20187100236991, 20187100237001, 20187100244461, 20187100244511, 20187100244571, 20187100237021, 20187100237041, 20187100244591, 20187100244611, 20187100237061, 20187100237261, 20187100237821, 20187100244631, 20187100237841, 20187100244671, 20187100244701, 20187100244721, 20187100237881, 20187100244761, 20187100245281, 20187100238251, 20187100238271, 20187100245311, 20187100245331, 20187100238311, 20187100238371, 20187100245361, 20187100238431, 20187100261501</t>
  </si>
  <si>
    <t>Se remitieron 53 oficios a Concesiones viales, Acciones preventivas disminución reincidencia sectores críticos de accidentalidad en carreteras.</t>
  </si>
  <si>
    <t>Durante el primer trimestre de 2018, se fallaron 72 Investigaciones Administrativas, evidencias cuadro de seguimiento de Investigaciones Administrativas del Grupo de Investigaciones y Control de la Delegada de Concesiones</t>
  </si>
  <si>
    <t>Página web de la Entidad</t>
  </si>
  <si>
    <t xml:space="preserve">En el primer trimestre del 2018 se realizaron 5 actividades de divulgación:
1. Circular Nº 3 del 17 de enero de 2018, dirigida a los centros de enseñanza automovilística y operadores homologados para proveer el sistema de control y vigilancia para los CEA’S, sobre las acciones para la expedición del certificado de aptitud para conducir, de los aspirantes registrados en el sistema RUNT antes del 18 de diciembre de 2017 que no cuentan con PIN
2. Circular Nª 2 del 02 de enero de 2018, dirigida a las empresas de transporte terrestre automotor de pasajeros por carretera, empresas de transporte terrestre automotor especial, terminales de transporte, directores territoriales de Ministerio de Transporte, dirección de tránsito y transporte de la policía nacional y autoridades de transporte municipal, sobre alcance a la circular 81 y 83 de 2017, con el fin de atender la alta demanda entre el 29 de diciembre de 2017 y el 10 de enero de 2018.
3. Circular N° 14 del 28 de marzo de 2018, dirigida a los Alcaldes, Secretarios de Tránsito, de movilidad o de Transporte, sobre los procesos virtuales.
4. Circular N° 12 del 21 de marzo de 2018, dirigida a las empresas de transporte terrestre automotor de pasajeros por carretera , empresas de transporte terrestre automotor especial, terminales de transporte, directores territoriales del Ministerio de Transporte, Dirección de Tránsito y Transporte de la Policía Nacional y Autoridades de Transporte Municipal, sobre el aplicativo para la consulta de los vehículos autorizados en los convenios de colaboración empresarial para suplir la alta demanda correspondiente a la temporada alta de Semana Santa, entre el 23 de marzo de 2018 al 2 de abril de 2018.
5. Circular N° 13 del 23 de marzo de 2018, dirigida a las empresas de transporte terrestre automotor de pasajeros por carretera, empresas de transporte terrestre automotor especial, terminales de transporte, directores territoriales del Ministerio de Transporte, Dirección de Tránsito y Transporte de la Policía Nacional y Autoridades de Transporte Municipal, sobre las medidas especiales para atender la demanda de transporte en los días entre el 23 de marzo de 2018 y 03 de abril de 2018.
</t>
  </si>
  <si>
    <t>correo electrónico</t>
  </si>
  <si>
    <t>En el primer trimestre del 2018 se realizaron 151 análisis financieros:
44 estudios de sustentabilidad financiera para dar cumplimiento al Decreto 431 del 14 de Marzo de 2017 artículo 17, articulo 2.2.1.6.7.2.
107 requerimientos a empresas que en el análisis arrojaron encontrarse en causal de disolución</t>
  </si>
  <si>
    <t>Base VIGIA</t>
  </si>
  <si>
    <t>La base del VIGIA se actualiza permanentemente</t>
  </si>
  <si>
    <t>Página web de la entidad</t>
  </si>
  <si>
    <t>Mediante la resolución N° 3350 del 1 de febrero de 2018, se adopta la política de supervisón de la SPT</t>
  </si>
  <si>
    <t>correos electrónicos</t>
  </si>
  <si>
    <t>1. Se realizaron observaciones a la resolución del Fondo de Reposición
2. Solicitud de ampliación y aplicación retroactiva del certificado de CRC contenido en la Resolución 5228 del 14 de diciembre de 2016 expedida por el Ministerio de Transporte</t>
  </si>
  <si>
    <t>Bases de datos</t>
  </si>
  <si>
    <t>En el primer trimestre del 2018 se realizaron 1033 operativos en acompañamiento de la DITRA, así:
770 operativos de informalidad
174 operativos de escolaridad
89 operativos de carga</t>
  </si>
  <si>
    <t>En el primer trimestre del 2018 se realizaron 2952 fallos:
829 fallos del Grupo de Investigaciones y Control
1823 fallos del Grupo de IUIT</t>
  </si>
  <si>
    <t>Sistema ORFEO</t>
  </si>
  <si>
    <t>Se realiza la revisión del orfeo a diario para cumplir con las respectivas solicitudes tanto en oficios externos como internos.</t>
  </si>
  <si>
    <t>Se adjunta archivo en WORD con la evidencia de los correos electrónicos enviados</t>
  </si>
  <si>
    <t xml:space="preserve">En el primer trimestre se atendieron las siguientes solicitudes:
1. Se enviaron avances del PEI y el POA de la Delegada de Tránsito el dia 12/01/2018
2. Se envió actualizacion de las fichas de indicadores por proceso el dia 18/01/2018
3. Se envió informe de gestión 2017 de la Delegada de Tránsito y Transporte Terrestre Automotor el día 17/01/2018
4. Se envió la definición de metas del POA para el año 2018 el día 24/01/2018
5. Se envió la definicón de metas del PEI para el año 2018 el día 30/01/2018
6. Se envió avance del PEI de la Delegada de Tránsito el día 07/02/2018
7. Se envió caracterización por tipo de vigilado de la Delegada de Tránsito y Transporte el día 14/02/2018
8. Se envió Información para Cuenta Anual – Contraloría el día 22/02/2018
9. Se envió avance del PEI de la Delegada de Tránsito el día 06/03/2018
</t>
  </si>
  <si>
    <t xml:space="preserve">Comunicaciones enviadas
Capacitaciones realizadas
Asesorías brindadas
</t>
  </si>
  <si>
    <t>comunicaciones entregadas / comunicaciones programadas</t>
  </si>
  <si>
    <t>Memorandos Nos.20185200021173 y 20185200021133 del 06/02/2018.
Correo electrónico de fecha 12 de febrero de 2018, invitando a capacitación de desempeño laboral en las instalaciones de la ESAP.
Para las asesorías la evidencia es el formulario de concertación y evaluación de desempeño diligenciado.</t>
  </si>
  <si>
    <t>Durante la vigencia fiscal 2018 se elaborarán cinco comunicaciones recordando la oportunidad de diligencimiento y entrega de los formularios correspondientes a concertación de objetivos y evaluación de desempeño laboral.
En cuanto a las capacitaciones su número es indeterminado en el transcurso del año, al igual que las asesorias requeridas por los servidores públicos.</t>
  </si>
  <si>
    <t>Listados de asistencia</t>
  </si>
  <si>
    <t xml:space="preserve">Durante el mes de febrero se realizarón cuatro (4) capacitaciones cuyos temas fueron: 
"Evaluación de Desempeño para Directivos", con duración de 4 horas en la sede principal de la ESAP.
"Lenguaje Claro" con duración de 8 horas de manera virtual.
"IBOA (Instrucción Básica en Operaciones Aeroportuarias) con duración de 40 horas.
"IMA (Infraestructura y Mantenimiento Aeronáutico) con duración de 40 horas.
A estas capacitaciones asistieron 8, 4 , 1  y 1 funcionarios respectivamente. 
Las anteriores jornadas están por fuera de la programación del PIC y obedecen a invitaciones realizadas por Entidades Estatales Externas.
</t>
  </si>
  <si>
    <t>Las evidencias se encuentran en las carpetas del archivo de gestión de SST.</t>
  </si>
  <si>
    <t xml:space="preserve">La programación de la actividad de higiene industrial, se realizará en el tercer trimestre del año en curso.
La campaña de prevención de riesgo electrico fue aplazada para el segundo trimestre del año en curso, por eso la diferencia en las actividades desarrolladas.
</t>
  </si>
  <si>
    <t>Día de la mujer - Listado de entrega de souvenir y registro fotografico de actividad lúdica.
Jornada de Bienestar Integral Alternativa</t>
  </si>
  <si>
    <t>Durante los meses de febrero y marzo se realizarón dos actividades de Bienestar Social:
Una de ellas referida a una Jornada de Bienestar Integral Alternativa, realizada el 1 de febrero de 2018, con participación de 51 servidores públicos.
En el mes de marzo se conmemoró el día internacional de la mujer, para ello se repartió un obsequio a cada una de las funcionarias de la Entidad.</t>
  </si>
  <si>
    <t>Reporte del sistema SIGEP</t>
  </si>
  <si>
    <t>Las actualizaciones en hojas de vida en el aplicativo SIGEP son de carácter voluntario y se produce cuando un funcionario quiera modificar los datos inicialmente ingresados.  En el caso de las altas corresponde a personal que ingresa a la Entidad y las bajas están relacionadas con las personas que se retiran de la misma.</t>
  </si>
  <si>
    <t>208321, 208371, 208391, 213511, 225321, 225331, 225351, 225521, 225551, 225591, 225601, 232601, 284131, 284141, 284151, 284161</t>
  </si>
  <si>
    <t>Una empresa de transporte por cable, 11 empresas de transporte aéreo y 4 terminales de transporte.</t>
  </si>
  <si>
    <t>Juan Pablo Restrepo</t>
  </si>
  <si>
    <t>Se ha presentado un informe  mensual  de Atención Ciudadano</t>
  </si>
  <si>
    <t>No se ha realizado ninguna actividad didáctica de AATENCIÓN AL Ciudadano en la  entidad  hasta el momento</t>
  </si>
  <si>
    <t>Se ha brindado orientación a más de 9 de cada 10 ciudadanos que toman un turno de Atención al Ciudadano</t>
  </si>
  <si>
    <t>Las consultas  presenciales registradas en GLPI son atendidas  con un margen de 9/10 sobre los ciudadanos que han sacado un ticket de atención</t>
  </si>
  <si>
    <t>Se actualiza el normograma  y el indicador de satisfacción</t>
  </si>
  <si>
    <t xml:space="preserve">
Acta revisión y aprobación de procesos de 23 de marzo del 2018</t>
  </si>
  <si>
    <t>A la fecha de corte del 31 de marzo del 2018, se realizo el acta debidamente firmada, radicada y  aprobada a la Oficina  de Planeación, donde se implemento el formato de conciliación de CDPs y RPs.</t>
  </si>
  <si>
    <t xml:space="preserve">Definición del protocolo (tiempos), Simulación de 3 audiencias con cada uno de los delegados y homologación del procedmiento Proceso Verbal Sumario en la cadena de valor, Revisión del modulo de Sometimiento a Control del Vigia, con el objeto de solicitar sus ajustes, Realización de un cuadro de control de seguimiento por actuaciones de Cobro Coactivo y se estableció el plan de trabajo de remisibilidad de cartera con las fechas de realizació de las reuniones.
</t>
  </si>
  <si>
    <t>listas de asistencia, informes mensuales de operativos, informe de paraderos</t>
  </si>
  <si>
    <t>89 operativos de carga, 770 operativos de informalidad, 10 mesas de trabajo, 1 informe de paraderos no autorizados</t>
  </si>
  <si>
    <t>Carpeta fisica evidencias Oscar Gonzalez 2017-2018 y carpeta digital (seguimiento IUIT) en la cuenta de correo.</t>
  </si>
  <si>
    <t>Archivo comunicaciones, Twitter SPT, Free press</t>
  </si>
  <si>
    <t>Matriz control de seguimiento avance IUIT . En el primer trimestre se solicitan 5 reportes en fechas aleatorias  para realizar seguimiento al avance de 3050 autos de prueba pendientes de realizar.</t>
  </si>
  <si>
    <t>2018-04-02 Reporte Mesa VIGIA</t>
  </si>
  <si>
    <t>El mantenimiento de Vigia se presenta debido a su etapa de estabilizacion</t>
  </si>
  <si>
    <t>La resolucion esta en Borrador</t>
  </si>
  <si>
    <t>La resolucion esta en etapa de comentarios y procesos de implementacion gradual basada en cronograma que se debe realizar</t>
  </si>
  <si>
    <t>Fotos Datacenter</t>
  </si>
  <si>
    <t>Se anexa evidencia del cambio realizado y el mantenimiento preventivo realizado en el centro de Datos de la Entidad.</t>
  </si>
  <si>
    <t>Resolución Página Web</t>
  </si>
  <si>
    <t>Se anexa documento de resolución de página Web</t>
  </si>
  <si>
    <t>Documentos Aplicativos y Web Services</t>
  </si>
  <si>
    <t>En trámite</t>
  </si>
  <si>
    <t>Ingreso a Vigia</t>
  </si>
  <si>
    <t>Se han implementado 16 de 18 Modulos, en implementacion, Recaudo y Gestion Documental</t>
  </si>
  <si>
    <t>Planillas de Asistencia a Capacitacion</t>
  </si>
  <si>
    <t>Por el periodo de implementacion, no se llegara al 100% al menos durante los proximos 2 años</t>
  </si>
  <si>
    <t>Se anexa el FUID, entregado al Grupo de Gestión Documental</t>
  </si>
  <si>
    <t>Se anexa en la carpeta compartida planeación, el reporte estadístico de la herramienta</t>
  </si>
  <si>
    <t>Se tienen en cuenta las Estadísiticas resportadas en la herramienta de mesa de ayuda GLPI</t>
  </si>
  <si>
    <t xml:space="preserve">De las devoluciones generadas , queda como soporte un memorando de entrega, el cual se puede evidencia tanto en la matriz de procesos administrativos, como en el sistema Orfeo. Los soportes y respuestas a las PQRS se encuentran en el archivo de gestión del area </t>
  </si>
  <si>
    <t xml:space="preserve">Se realizaron 2996 devoluciones a las respectivas delegados superando la meta propuesta para el primer trimestre del 2018. La meta fue superada e razón a la cantidad de peticiones recibidas, las cuales fueron atendidas en términos de ley. </t>
  </si>
  <si>
    <t>Formato FUID en excel, remision de comunicaciones de salida, planilla de control de remision de documentos (para memorandos), planilla remision cuentas de cobro y cuadro seguimiento de PQR.</t>
  </si>
  <si>
    <t># de actividades realizadas para promover la formalizacion de los TTTA .</t>
  </si>
  <si>
    <t>Protocolo de tiempos y publicación del procedmiento Proceso Verbal Sumario en el Mipg, Revisión del modulo de Sometimiento a Control del Vigia, con el objeto de solicitar sus ajustes, Realización de un cuadro de control de seguimiento por actuaciones de Cobro Coactivo y se estableció el plan de trabajo de remisibilidad de cartera con las fechas de realizació de las reuniones.</t>
  </si>
  <si>
    <t>De acuerdo con lo planeado en la reunión del Equipo Mipg 2018.</t>
  </si>
  <si>
    <t>Verificación y seguimiento a la ejecucion de los contratos de consumos y mantenimientos</t>
  </si>
  <si>
    <t xml:space="preserve">El Mapa de riesgos publicado en la cadena de valor.
</t>
  </si>
  <si>
    <t>La revisión de los procesos y procedimientos programada para el primer trimestre se aplaza para realizarla conjuntamente con la programación del segundo trimestre debido a reprogramación logistica de la Oficina de Planeación.</t>
  </si>
  <si>
    <t>Ninguna</t>
  </si>
  <si>
    <t>Las actividades de estímulos e incentivos están programadas para el segundo y cuarto trimestre de la vigencia 2018.</t>
  </si>
  <si>
    <t>Las actividades planteadas enel plan de mejoramiento de clima laboral están programasdas para los trimestres 2, 3 y 4 de la vigencia fiscal 2018.</t>
  </si>
  <si>
    <t>Actos Administrativos</t>
  </si>
  <si>
    <t xml:space="preserve">Durante el primer trimestre se cubrieron las vacantes existentes y se renovaron los encargos y las provisionalidades.  </t>
  </si>
  <si>
    <t>Formatos de liquidación de viáticos.
Libro control consecutivo expedición certificaciones.
Carpetas de historias laborales.</t>
  </si>
  <si>
    <t>En la Intranet de la Entidad se encuentra información sobre el programa Servimos, para beneficio de todos los funcionarios de la Entidad y su núcleo familiar.
El tema de dotación laboral se ejecuta en el segundo, tercero y cuatro trimestre. 
La evaluación del programa de teletrabajo se aplazó para el segundo trimestre de 2018, debido a que la ARL cambió de asesor para la Entidad a mediados del mes de marzo; el nuevo funcionario estuvo en la segunda parte del mes de marzo en etapa de entrenamiento; por lo tanto la visita de evaluación al funcionario beneficiado con este programa, se agendó para la primera quincena del mes de abril. Con el informe producto de la inspección, el grupo coordinador de teletrabajo, realizará la reunión de seguimiento programada en sus actas. 
El porcentaje de avance acumulado supera el 100% debido a que el indicador en dinámico puesto que el tema de incapacidades es variable y se desconoce la cifra exacta mensual de ellas.</t>
  </si>
  <si>
    <t>Las evidencias de las liquidaciones mensuales de nómina reposan en el archivo de gestión del Grupo Financiero, al igual que la documentación correspondiente al recobro de incapacidades presentadas ante las distintas EPS. Para la difusión del Programa Servimos se envío un correo a todos los funcionarios motivando su utilización el 6 de marzo de 2018.</t>
  </si>
  <si>
    <t>En el espacio denominado "Meta" correspondientes a las actividades de apoyo a la gestión documental, se deja una cifra de cero, puesto que las certificaciones y liquidaciones de viáticos se desconocen el número de solicitudes allegadas al Grupo.
Durante el primer trimestre se liquidaron 306 gastos de viaje por valor de $81.399.750.
Se expidieron 85 certificaciones laborales de acuerdo a las solicitudes recibidas de los funcionarios.
Se reorganizaron 25 carpetas de historias laborales de funcionarios activos.
Se actualizó el FUID con 107 carpetas de historias laborales de funcionarios activos y 2 carpetas de exfuncionarios.
Se tramitaron en el aplicativo orfeo 47 memorandos y 16 oficios.</t>
  </si>
  <si>
    <r>
      <rPr>
        <b/>
        <sz val="9"/>
        <color theme="1"/>
        <rFont val="Arial"/>
        <family val="2"/>
      </rPr>
      <t xml:space="preserve">  
</t>
    </r>
    <r>
      <rPr>
        <sz val="9"/>
        <color theme="1"/>
        <rFont val="Arial"/>
        <family val="2"/>
      </rPr>
      <t xml:space="preserve">Digitalización historias laborales.
Liquidación gastos de viaje.
Expedición de Certificaciones laborales.
Organizar archivo de gestión conforme a la TRD. 
Diligenciamiento y actualización del FUID. 
Respuestas a Comunicaciones
</t>
    </r>
  </si>
  <si>
    <t>Coordinador Notificaciones</t>
  </si>
  <si>
    <t>La evidencia del avance aparece en la carperta compartida del Grupo de Notificaciones, en donde se evidencia el número de actos administrativos allegados y que iniciaron su proceso de notificación, 20769 actos administrativos para este trimestre.</t>
  </si>
  <si>
    <t xml:space="preserve">Se ha cumplido a cabalidad con el proceso de numeración de los actos administrativos allegados al Grupo de Notificaciones expedidos por las diferentes delegadas para el proceso de notificación. Va al dia de acuerdo al CPACA. </t>
  </si>
  <si>
    <t>1. Se concertó procedimiento referente a la renuncia de términos solicitada por los vigilados, solicitando concepto a la Oficina Juridica sobre el procedimiento a seguir. 2. Se solicitó a Planeación la autorización de una nueva plantilla de notificación personal, electrónica y por aviso para los actos administrativos emitidos en virtud del articulo 51, párrafo 4 del cpaca</t>
  </si>
  <si>
    <t>Procedimiento concertado sobre la renuncia de términos solicitada por los vigilados
Concepto a la Oficina Juridica sobre el procedimiento a seguir.
Plantilla de notificación personal, electrónica y por aviso para los actos administrativos emitidos en virtud del articulo 51, párrafo 4 del cpaca</t>
  </si>
  <si>
    <t>Orfeo
Archivo de Gestión
Carpetas de Contratos
Correo jefatura</t>
  </si>
  <si>
    <t xml:space="preserve">Plan Anual de Auditorías 2018 aprobado en el  Comité Institucional de Coordinación de Control Interno, de 13 de marzo de 2018, Acta No. 1.
Se realizaron las siguientes auditorías,  informes y seguimientos al  Sistema de Control Interno durante el primer trimestre (en total 15):
1. Informe de Seguimiento al Plan Anticorrupción, vigencia 2018.
2. Informe de Seguimiento al Plan Anticorrupción, vigencias 2017 y 2018.
3. Informe avance al PM CGR Sistema SIRECI, con corte 31 de diciembre 2017.
4. Seguimiento cuenta e informe consolidado SIRECI, a corte marzo 2018.
5. Seguimiento PMA, IV trimestre 2017.
6. Informe de evaluación institucional por dependencias anual, vigencia 2017.
7. Informe semestral sobre la atención de quejas, sugerencias y reclamos PQRS, II semestre 2017.
8. Informe trimestral austeridad en el gasto - Ministerio de Transporte - OCI.
9. Informe mensual de austeridad en el gasto público CGR-SPT, enero 2018. 
10. Informe mensual de austeridad en el gasto público CGR-SPT, febrero 2018.  
11. Informe trimestral austeridad en el gasto CGR-SPT.
12. Informe actualización del sistema Ekogui, II semestre 2017.
13. Informe de Control Interno Contable, vigencia 2017.
14. Informe Pormenorizado de Control Interno III cuatrimestre 2017, a corte marzo 2018.
15. Informe Derechos de Autor Software, vigencia 2017.
</t>
  </si>
  <si>
    <t xml:space="preserve">1) La Oficina de Control Interno realizó el seguimiento al PMA del IV trimestre de 2017 comunicado con memorando No. 20182000027023, de 13 de febrero 2018 y se realizó  Reunión de Seguimiento al Plan de Mejoramiento Archivístico 2017, el 19 de febrero de 2018.
2) Con respecto a la gestión documental de la Oficina de Control Interno, se realizó:
Se envió por correo electrónico el 02 de abril 2018 al Grupo de Gestión Documental,  el FUID del primer trimestre 2018 de la Oficina de Control Interno. 
Se gestionó la correspondencia interna y externa de la OCI:
- Se creó y tramitó 42 memorandos (15 comunicados de informes y 27 comunicaciones internas ) y 5 oficios.
- Se crearon  los siguientes 8 expedientes virtuales:
N° TRD Código del expediente Nombre
1 200-29 2018200290300002E Evaluación y seguimiento
2 200-29.02 2018200290200002E Auditoría interna por procesos
3 200-29.03 2018200290300001E Seguimiento informe austeridad
4 200-32.03 2018200320300001E Informes a despachos de la spt
5 200-32.04 2018200320400001E Informes a entidades del estado
6 200-000 2018200009000001E Documentos de apoyo
7 200 – 02 201820002300002E Acompañamiento y asesoría
8 200-32.02 2018200290300001E Informes de Gestión
-La totalidad de memorandos y oficios generados por la OCI están  archivados en los expedientes virtuales correspondientes.
</t>
  </si>
  <si>
    <r>
      <rPr>
        <b/>
        <sz val="9"/>
        <color theme="1"/>
        <rFont val="Arial"/>
        <family val="2"/>
      </rPr>
      <t xml:space="preserve">
</t>
    </r>
    <r>
      <rPr>
        <sz val="9"/>
        <color theme="1"/>
        <rFont val="Arial"/>
        <family val="2"/>
      </rPr>
      <t xml:space="preserve">Liquidaciones de nómina, Vacaciones.
Recobro de incapacidades a la EPS
Divulgación programa servimos.
Evaluación programa Teletrabajo.
Dotación de vestido y calzado.
Diseño cuadro control Horarios flexibles.
 </t>
    </r>
  </si>
  <si>
    <t>100% acciones ejecutadas y Diagnostico para reemplazar el SW con grado alto de obsolescencia para 2018</t>
  </si>
  <si>
    <t>Estructurar y presentar ante el Archivo General de la Nación los soportes y documentos requeridos para la Convalidación de las TRD de las dependencias de la Entidad.</t>
  </si>
  <si>
    <t>Identificar el 100% de Obligaciones de contribución especial de la vigencia 2018 sin pago, máximo 30 días después del cierre de la fecha limite del segundo pago</t>
  </si>
  <si>
    <t xml:space="preserve">Elaborar el Plan Estratégico de Talento Humano que incluirá : 1- Fortalecimiento de conocimientos, competencias y habilidades laborales, 2.  Gestión de ingreso, desarrollo y retiro, 3- Actividades de apoyo a la Gestión Documental, 
4- Revisión y actualización de la cadena de valor, 5- Administración del Talento Humano
</t>
  </si>
  <si>
    <t xml:space="preserve">Organización Gestión en SST: Subprograma de Seguridad Industrial, Higiene Industrial, Subprograma de Medicina Preventiva y del Trabajo y Elaboración de Planes y Programas SST
</t>
  </si>
  <si>
    <t>Monitoreo y seguimiento del SIGEP: Actualizaciones, Altas y Bajas.</t>
  </si>
  <si>
    <t xml:space="preserve">Gestión del Desempeño: Comunicación recordando fechas de cumplimiento para elaboración de calificación de desempeño laboral y concertación de objetivos, Capacitación sobre evaluación de desempeño laboral y Asesoría permanente para el diligenciamiento de formularios de la CNSC.
</t>
  </si>
  <si>
    <r>
      <t xml:space="preserve">Nombramientos: Entrenamiento – inducción y reinducción, prorroga Encargos, Prórrogas a nombramientos en provisionalidad y Trámite de renuncias.     </t>
    </r>
    <r>
      <rPr>
        <b/>
        <sz val="9"/>
        <color theme="1"/>
        <rFont val="Arial"/>
        <family val="2"/>
      </rPr>
      <t xml:space="preserve">
</t>
    </r>
  </si>
  <si>
    <r>
      <rPr>
        <b/>
        <sz val="9"/>
        <color theme="1"/>
        <rFont val="Arial"/>
        <family val="2"/>
      </rPr>
      <t>Se efectuaron 2 campañas institucionales</t>
    </r>
    <r>
      <rPr>
        <sz val="9"/>
        <color theme="1"/>
        <rFont val="Arial"/>
        <family val="2"/>
      </rPr>
      <t xml:space="preserve">: La revolución de la infraestructura en las regiones. La primera se realizó sobre la región centro y la segunda sobre la región caribe. Actividades </t>
    </r>
    <r>
      <rPr>
        <b/>
        <sz val="9"/>
        <color theme="1"/>
        <rFont val="Arial"/>
        <family val="2"/>
      </rPr>
      <t>Comunicaciones Internas</t>
    </r>
    <r>
      <rPr>
        <sz val="9"/>
        <color theme="1"/>
        <rFont val="Arial"/>
        <family val="2"/>
      </rPr>
      <t xml:space="preserve"> 1:. Canales PQR. </t>
    </r>
    <r>
      <rPr>
        <b/>
        <sz val="9"/>
        <color theme="1"/>
        <rFont val="Arial"/>
        <family val="2"/>
      </rPr>
      <t>Comunicaciones Externas</t>
    </r>
    <r>
      <rPr>
        <sz val="9"/>
        <color theme="1"/>
        <rFont val="Arial"/>
        <family val="2"/>
      </rPr>
      <t xml:space="preserve"> 4: 1. Boletínes de Prensa, 2. Comunicación Free Press permanente, 3. Participaciones en rueda de prensa(1), 4. Lanzamiento campaña Muévete Legal Semana Santa
</t>
    </r>
    <r>
      <rPr>
        <b/>
        <sz val="9"/>
        <color theme="1"/>
        <rFont val="Arial"/>
        <family val="2"/>
      </rPr>
      <t>Manejo de redes sociales</t>
    </r>
    <r>
      <rPr>
        <sz val="9"/>
        <color theme="1"/>
        <rFont val="Arial"/>
        <family val="2"/>
      </rPr>
      <t xml:space="preserve"> (diarias 3 piezas) y 6. Actualización diaria del Portal web.
</t>
    </r>
  </si>
  <si>
    <r>
      <rPr>
        <b/>
        <sz val="9"/>
        <color theme="1"/>
        <rFont val="Arial"/>
        <family val="2"/>
      </rPr>
      <t xml:space="preserve">ACLARACIÓN: </t>
    </r>
    <r>
      <rPr>
        <sz val="9"/>
        <color theme="1"/>
        <rFont val="Arial"/>
        <family val="2"/>
      </rPr>
      <t>se hace referencia a puntos donde se presta servicio de transporte informes identificados por la SPT</t>
    </r>
  </si>
  <si>
    <r>
      <rPr>
        <u/>
        <sz val="9"/>
        <color theme="1"/>
        <rFont val="Arial"/>
        <family val="2"/>
      </rPr>
      <t>Diligenciamiento del FUID</t>
    </r>
    <r>
      <rPr>
        <sz val="9"/>
        <color theme="1"/>
        <rFont val="Arial"/>
        <family val="2"/>
      </rPr>
      <t xml:space="preserve">: Despacho: Se adelantó el FUID de los años 2017 y 2018, para ser entregados en el mes de Abril a solicitud del Grupo de Gestion Documental.  Grupo de Vigilancia e Inspección y Grupo de Control: se han adelantado las acciones pertinentes al diligenciamiento del FUID.  
</t>
    </r>
    <r>
      <rPr>
        <u/>
        <sz val="9"/>
        <color theme="1"/>
        <rFont val="Arial"/>
        <family val="2"/>
      </rPr>
      <t>Tramite documental</t>
    </r>
    <r>
      <rPr>
        <sz val="9"/>
        <color theme="1"/>
        <rFont val="Arial"/>
        <family val="2"/>
      </rPr>
      <t xml:space="preserve">: Se tramita el 100% de los documentos que se reciben por Orfeo, es decir, se asignan en el 100% para su tramite. Se trabaja igualmente el modulo de Gestión Documental - Vigia, asignando el 100% para tramite. Por ser un modulo nuevo de gestion documental, actulamente presenta fallas y falencias que se han estado comunicando verbal, por correo electronico, para que en el ámbito de producción sean corregidas las mismas, y asi darle mas agilidad a la aplicación o modulo, toda vez que presenta fallas que retrasan la gestión oportuna de asignación de los radicados los cuales les corren termino para su tramite. Se ha solicitado mediante correo electrónico al Grupo de Gestión Documental, Notificaciones, el acto administrativo por medio del cual se deja sin efecto jurídico la resolución que dió vida jurídica a la implementación y funcionamiento al sistema Orfeo, y así mismo el acto administrativo que da vida juridica a la implementación y funcionamiento al modelo de gestión documental en Vigia,  sin que se haya recibido respuesta a la fecha.  
Adicionalmente, se aplican los formatos establecidos para la emisión de los memorandos, oficios, cuentas de cobro , así como los formatos de remisión al Grupo de Gestión Documental para el respectivo escaneo y envío por 472. Los Grupos de Vigilancia e Inspección y el de Control cuentan con el personal requerido para el archivo fisico y virtual de los mismos, mientras que el Despacho no tiene personal de apoyo para realizar estas actividades. Se revisan las devoluciones y se reenvian aquellas que se se verifica que la dirección es correcta. Igualmente se utiliza el medio electrónico para verificar las direcciones y para el envio de las mismas. Se realiza seguimiento semanal para la depuración del sistema Orfeo. 
Se ha dado respuesta  a las PQR recibidas en el trimestre Enero - Marzo de 2018. Siempre queda un remanente por contestar correspondiente a los documentos que se reciben en los ultimos dias del mes. 
</t>
    </r>
    <r>
      <rPr>
        <u/>
        <sz val="9"/>
        <color theme="1"/>
        <rFont val="Arial"/>
        <family val="2"/>
      </rPr>
      <t>Organizar archivo de gestión conforme a la TRD</t>
    </r>
    <r>
      <rPr>
        <sz val="9"/>
        <color theme="1"/>
        <rFont val="Arial"/>
        <family val="2"/>
      </rPr>
      <t xml:space="preserve">: Cada grupo organiza el archivo teniendo en cuenta la tabla de retención establecida. 
</t>
    </r>
    <r>
      <rPr>
        <u/>
        <sz val="9"/>
        <color theme="1"/>
        <rFont val="Arial"/>
        <family val="2"/>
      </rPr>
      <t>Transferencias documentales</t>
    </r>
    <r>
      <rPr>
        <sz val="9"/>
        <color theme="1"/>
        <rFont val="Arial"/>
        <family val="2"/>
      </rPr>
      <t xml:space="preserve">: Se da en la fecha programada por el Grupo de Gestión Documental.  
</t>
    </r>
    <r>
      <rPr>
        <u/>
        <sz val="9"/>
        <color theme="1"/>
        <rFont val="Arial"/>
        <family val="2"/>
      </rPr>
      <t>Atención de clientes internos y externos de manera presencial y telefónica</t>
    </r>
    <r>
      <rPr>
        <sz val="9"/>
        <color theme="1"/>
        <rFont val="Arial"/>
        <family val="2"/>
      </rPr>
      <t xml:space="preserve">: Se atiende a los usuarios que lo requieran, y se les informa que acudan al call center o al Grupo de Atencion al Ciudadano. 
</t>
    </r>
    <r>
      <rPr>
        <u/>
        <sz val="9"/>
        <color theme="1"/>
        <rFont val="Arial"/>
        <family val="2"/>
      </rPr>
      <t>Programación de actividades y  seguimiento a compromisos</t>
    </r>
    <r>
      <rPr>
        <sz val="9"/>
        <color theme="1"/>
        <rFont val="Arial"/>
        <family val="2"/>
      </rPr>
      <t xml:space="preserve">: Se programa  y se realiza seguimiento atendiendo las instrucciones del Delegado de Puertos. </t>
    </r>
  </si>
  <si>
    <r>
      <rPr>
        <i/>
        <sz val="9"/>
        <color theme="1"/>
        <rFont val="Arial"/>
        <family val="2"/>
      </rPr>
      <t xml:space="preserve"># </t>
    </r>
    <r>
      <rPr>
        <sz val="9"/>
        <color theme="1"/>
        <rFont val="Arial"/>
        <family val="2"/>
      </rPr>
      <t>resoluciones expedidas / # resoluciones a expedir</t>
    </r>
  </si>
  <si>
    <r>
      <rPr>
        <i/>
        <sz val="9"/>
        <color theme="1"/>
        <rFont val="Arial"/>
        <family val="2"/>
      </rPr>
      <t># Audiencias realizadas</t>
    </r>
    <r>
      <rPr>
        <sz val="9"/>
        <color theme="1"/>
        <rFont val="Arial"/>
        <family val="2"/>
      </rPr>
      <t xml:space="preserve"> / # Audiencias solicitadas</t>
    </r>
  </si>
  <si>
    <r>
      <t>Se expideron (2) dos circulares: 1</t>
    </r>
    <r>
      <rPr>
        <b/>
        <sz val="9"/>
        <color theme="1"/>
        <rFont val="Arial"/>
        <family val="2"/>
      </rPr>
      <t xml:space="preserve">. </t>
    </r>
    <r>
      <rPr>
        <sz val="9"/>
        <color theme="1"/>
        <rFont val="Arial"/>
        <family val="2"/>
      </rPr>
      <t>Dirigidas a los concesionarios de infraestructura carretera, 2</t>
    </r>
    <r>
      <rPr>
        <b/>
        <sz val="9"/>
        <color theme="1"/>
        <rFont val="Arial"/>
        <family val="2"/>
      </rPr>
      <t>.</t>
    </r>
    <r>
      <rPr>
        <sz val="9"/>
        <color theme="1"/>
        <rFont val="Arial"/>
        <family val="2"/>
      </rPr>
      <t xml:space="preserve"> Dirigida a concesionarios, administradores de infraestructura y operadores de tranporte por via ferrea.  
Nota: Se encuentran publicadas en la pagina de la SPT  </t>
    </r>
  </si>
  <si>
    <r>
      <rPr>
        <b/>
        <sz val="9"/>
        <color theme="1"/>
        <rFont val="Arial"/>
        <family val="2"/>
      </rPr>
      <t>1.</t>
    </r>
    <r>
      <rPr>
        <sz val="9"/>
        <color theme="1"/>
        <rFont val="Arial"/>
        <family val="2"/>
      </rPr>
      <t xml:space="preserve"> Circular 001 del 03 de enero de 2018, servicios de asistencia al usuario, planes de reforzamiento en atención de accidentes, primeros auxilios a personas, auxilio mecánico básico a vehículos, sistemas de comunicación, 
2. Circular 004 del 24 de enero de 2018, reporte de información estadística de movimiento de carga, pasajeros o mixtos de transporte por vía férrea incidencias operacionales en los corredores férreos.  </t>
    </r>
  </si>
  <si>
    <r>
      <rPr>
        <b/>
        <sz val="9"/>
        <color theme="1"/>
        <rFont val="Arial"/>
        <family val="2"/>
      </rPr>
      <t xml:space="preserve">1. </t>
    </r>
    <r>
      <rPr>
        <sz val="9"/>
        <color theme="1"/>
        <rFont val="Arial"/>
        <family val="2"/>
      </rPr>
      <t>Recopilar información del proceso de reglamentación que adelanta el MT, para el cumplimiento de la Ley. 
2</t>
    </r>
    <r>
      <rPr>
        <b/>
        <sz val="9"/>
        <color theme="1"/>
        <rFont val="Arial"/>
        <family val="2"/>
      </rPr>
      <t>.</t>
    </r>
    <r>
      <rPr>
        <sz val="9"/>
        <color theme="1"/>
        <rFont val="Arial"/>
        <family val="2"/>
      </rPr>
      <t xml:space="preserve"> Articular la reglamentación de la metodología y ajuste razonable para el seguimiento Terminales de Transporte Terrestre Automotor </t>
    </r>
  </si>
  <si>
    <r>
      <t># de actividades realizadas para promover la formalizacion de los TTTA , que no se encuentran habilitadas por el Ministerio de Transporte</t>
    </r>
    <r>
      <rPr>
        <b/>
        <sz val="9"/>
        <color theme="1"/>
        <rFont val="Arial"/>
        <family val="2"/>
      </rPr>
      <t>/</t>
    </r>
    <r>
      <rPr>
        <sz val="9"/>
        <color theme="1"/>
        <rFont val="Arial"/>
        <family val="2"/>
      </rPr>
      <t xml:space="preserve"> TTTA identificados, que no se encuentran habilitadas por el Ministerio de Transporte</t>
    </r>
  </si>
  <si>
    <r>
      <t>1</t>
    </r>
    <r>
      <rPr>
        <b/>
        <sz val="9"/>
        <color theme="1"/>
        <rFont val="Arial"/>
        <family val="2"/>
      </rPr>
      <t>.</t>
    </r>
    <r>
      <rPr>
        <sz val="9"/>
        <color theme="1"/>
        <rFont val="Arial"/>
        <family val="2"/>
      </rPr>
      <t xml:space="preserve"> Archivo Grupo de Investigaciones y Control; Se verificaron 365 carpetas, de las cuales se confirmó el tiempo de retención en el archivo de gestión dentro de la Delegada de Concesiones según la TRD.
2</t>
    </r>
    <r>
      <rPr>
        <b/>
        <sz val="9"/>
        <color theme="1"/>
        <rFont val="Arial"/>
        <family val="2"/>
      </rPr>
      <t>.</t>
    </r>
    <r>
      <rPr>
        <sz val="9"/>
        <color theme="1"/>
        <rFont val="Arial"/>
        <family val="2"/>
      </rPr>
      <t xml:space="preserve"> Archivo Grupo de Inspección y Vigilancia; Se verificaron 405 carpetas, de las cuales se confirmó el tiempo de retención en el archivo de gestión dentro de la Delegada de Concesiones según la TRD.</t>
    </r>
  </si>
  <si>
    <r>
      <rPr>
        <b/>
        <sz val="9"/>
        <color theme="1"/>
        <rFont val="Arial"/>
        <family val="2"/>
      </rPr>
      <t>I.</t>
    </r>
    <r>
      <rPr>
        <sz val="9"/>
        <color theme="1"/>
        <rFont val="Arial"/>
        <family val="2"/>
      </rPr>
      <t xml:space="preserve"> De las 365 carpetas se clasificaron 145, según el FUID para transferir al Grupo de Gestión Documental, las cuales se encuentran en proceso de alistamiento de acuerdo a las TRD.
</t>
    </r>
    <r>
      <rPr>
        <b/>
        <sz val="9"/>
        <color theme="1"/>
        <rFont val="Arial"/>
        <family val="2"/>
      </rPr>
      <t>II.</t>
    </r>
    <r>
      <rPr>
        <sz val="9"/>
        <color theme="1"/>
        <rFont val="Arial"/>
        <family val="2"/>
      </rPr>
      <t xml:space="preserve">  De las 405 carpetas se clasificaron 405, según el FUID para transferir al Grupo de Gestión Documental, las cuales se encuentran en proceso de alistamiento de acuerdo a las TRD.</t>
    </r>
  </si>
  <si>
    <t xml:space="preserve"> # de fallos realizados / #.de aperturas pendientes de fallo    </t>
  </si>
  <si>
    <r>
      <rPr>
        <b/>
        <sz val="9"/>
        <color theme="1"/>
        <rFont val="Arial"/>
        <family val="2"/>
      </rPr>
      <t>1.</t>
    </r>
    <r>
      <rPr>
        <sz val="9"/>
        <color theme="1"/>
        <rFont val="Arial"/>
        <family val="2"/>
      </rPr>
      <t xml:space="preserve"> Investigaciones falladas con sancion 55.
2</t>
    </r>
    <r>
      <rPr>
        <b/>
        <sz val="9"/>
        <color theme="1"/>
        <rFont val="Arial"/>
        <family val="2"/>
      </rPr>
      <t>.</t>
    </r>
    <r>
      <rPr>
        <sz val="9"/>
        <color theme="1"/>
        <rFont val="Arial"/>
        <family val="2"/>
      </rPr>
      <t xml:space="preserve"> Investigaciones falladas con archivo 17.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</si>
</sst>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 #,##0.00_);_(&quot;$&quot;\ * \(#,##0.00\);_(&quot;$&quot;\ * &quot;-&quot;??_);_(@_)"/>
    <numFmt numFmtId="43" formatCode="_(* #,##0.00_);_(* \(#,##0.00\);_(* &quot;-&quot;??_);_(@_)"/>
    <numFmt numFmtId="164" formatCode="_-* #,##0_-;\-* #,##0_-;_-* &quot;-&quot;_-;_-@_-"/>
    <numFmt numFmtId="165" formatCode="_-* #,##0.00\ _€_-;\-* #,##0.00\ _€_-;_-* &quot;-&quot;??\ _€_-;_-@_-"/>
    <numFmt numFmtId="166" formatCode="_-* #,##0\ _p_t_a_-;\-* #,##0\ _p_t_a_-;_-* &quot;-&quot;\ _p_t_a_-;_-@_-"/>
    <numFmt numFmtId="167" formatCode="_-* #,##0.00\ _P_t_s_-;\-* #,##0.00\ _P_t_s_-;_-* &quot;-&quot;??\ _P_t_s_-;_-@_-"/>
    <numFmt numFmtId="168" formatCode="_ [$€-2]\ * #,##0.00_ ;_ [$€-2]\ * \-#,##0.00_ ;_ [$€-2]\ * &quot;-&quot;??_ "/>
    <numFmt numFmtId="169" formatCode="0.0%"/>
    <numFmt numFmtId="170" formatCode="&quot;$&quot;\ #,##0"/>
    <numFmt numFmtId="171" formatCode="_(&quot;$&quot;\ * #,##0_);_(&quot;$&quot;\ * \(#,##0\);_(&quot;$&quot;\ * &quot;-&quot;??_);_(@_)"/>
  </numFmts>
  <fonts count="44" x14ac:knownFonts="1">
    <font>
      <sz val="11"/>
      <color theme="1"/>
      <name val="Calibri"/>
      <family val="2"/>
      <scheme val="minor"/>
    </font>
    <font>
      <sz val="11"/>
      <color theme="1"/>
      <name val="Calibri"/>
      <family val="2"/>
      <scheme val="minor"/>
    </font>
    <font>
      <b/>
      <sz val="9"/>
      <color theme="1"/>
      <name val="Calibri"/>
      <family val="2"/>
      <scheme val="minor"/>
    </font>
    <font>
      <sz val="11"/>
      <color rgb="FF000000"/>
      <name val="Calibri"/>
      <family val="2"/>
      <scheme val="minor"/>
    </font>
    <font>
      <sz val="10"/>
      <name val="Arial"/>
      <family val="2"/>
    </font>
    <font>
      <u/>
      <sz val="10"/>
      <color indexed="12"/>
      <name val="Arial"/>
      <family val="2"/>
    </font>
    <font>
      <sz val="11"/>
      <color indexed="8"/>
      <name val="Calibri"/>
      <family val="2"/>
    </font>
    <font>
      <sz val="11"/>
      <color indexed="9"/>
      <name val="Calibri"/>
      <family val="2"/>
    </font>
    <font>
      <sz val="11"/>
      <color indexed="17"/>
      <name val="Calibri"/>
      <family val="2"/>
    </font>
    <font>
      <b/>
      <sz val="11"/>
      <color indexed="9"/>
      <name val="Calibri"/>
      <family val="2"/>
    </font>
    <font>
      <sz val="11"/>
      <color indexed="52"/>
      <name val="Calibri"/>
      <family val="2"/>
    </font>
    <font>
      <b/>
      <sz val="11"/>
      <color indexed="52"/>
      <name val="Calibri"/>
      <family val="2"/>
    </font>
    <font>
      <b/>
      <sz val="11"/>
      <color indexed="6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1"/>
      <color indexed="8"/>
      <name val="Calibri"/>
      <family val="2"/>
    </font>
    <font>
      <b/>
      <sz val="15"/>
      <color indexed="62"/>
      <name val="Calibri"/>
      <family val="2"/>
    </font>
    <font>
      <b/>
      <sz val="13"/>
      <color indexed="62"/>
      <name val="Calibri"/>
      <family val="2"/>
    </font>
    <font>
      <b/>
      <sz val="18"/>
      <color indexed="62"/>
      <name val="Cambria"/>
      <family val="2"/>
    </font>
    <font>
      <u/>
      <sz val="11"/>
      <color theme="10"/>
      <name val="Calibri"/>
      <family val="2"/>
      <scheme val="minor"/>
    </font>
    <font>
      <b/>
      <sz val="11"/>
      <color indexed="56"/>
      <name val="Calibri"/>
      <family val="2"/>
    </font>
    <font>
      <b/>
      <sz val="18"/>
      <color indexed="56"/>
      <name val="Cambria"/>
      <family val="2"/>
    </font>
    <font>
      <b/>
      <sz val="15"/>
      <color indexed="56"/>
      <name val="Calibri"/>
      <family val="2"/>
    </font>
    <font>
      <b/>
      <sz val="13"/>
      <color indexed="56"/>
      <name val="Calibri"/>
      <family val="2"/>
    </font>
    <font>
      <u/>
      <sz val="10"/>
      <color theme="10"/>
      <name val="Arial"/>
      <family val="2"/>
    </font>
    <font>
      <u/>
      <sz val="11"/>
      <color theme="10"/>
      <name val="Calibri"/>
      <family val="2"/>
    </font>
    <font>
      <b/>
      <sz val="9"/>
      <name val="Calibri"/>
      <family val="2"/>
      <scheme val="minor"/>
    </font>
    <font>
      <sz val="8"/>
      <color theme="1"/>
      <name val="Calibri"/>
      <family val="2"/>
      <scheme val="minor"/>
    </font>
    <font>
      <sz val="11"/>
      <color indexed="8"/>
      <name val="Calibri"/>
      <family val="2"/>
      <charset val="1"/>
    </font>
    <font>
      <u/>
      <sz val="6.6"/>
      <color theme="10"/>
      <name val="Calibri"/>
      <family val="2"/>
    </font>
    <font>
      <sz val="11"/>
      <color indexed="8"/>
      <name val="Calibri"/>
      <family val="2"/>
      <scheme val="minor"/>
    </font>
    <font>
      <sz val="10"/>
      <name val="Arial"/>
      <family val="2"/>
    </font>
    <font>
      <b/>
      <sz val="9"/>
      <color indexed="81"/>
      <name val="Tahoma"/>
      <family val="2"/>
    </font>
    <font>
      <sz val="9"/>
      <color theme="1"/>
      <name val="Arial"/>
      <family val="2"/>
    </font>
    <font>
      <b/>
      <sz val="9"/>
      <color theme="1"/>
      <name val="Arial"/>
      <family val="2"/>
    </font>
    <font>
      <u/>
      <sz val="9"/>
      <color theme="1"/>
      <name val="Arial"/>
      <family val="2"/>
    </font>
    <font>
      <i/>
      <sz val="9"/>
      <color theme="1"/>
      <name val="Arial"/>
      <family val="2"/>
    </font>
    <font>
      <b/>
      <sz val="16"/>
      <color theme="1"/>
      <name val="Arial"/>
      <family val="2"/>
    </font>
    <font>
      <b/>
      <sz val="9"/>
      <color theme="0"/>
      <name val="Arial"/>
      <family val="2"/>
    </font>
    <font>
      <sz val="9"/>
      <color theme="0"/>
      <name val="Arial"/>
      <family val="2"/>
    </font>
  </fonts>
  <fills count="41">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43"/>
        <bgColor indexed="26"/>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4"/>
        <bgColor indexed="31"/>
      </patternFill>
    </fill>
    <fill>
      <patternFill patternType="solid">
        <fgColor indexed="49"/>
        <bgColor indexed="40"/>
      </patternFill>
    </fill>
    <fill>
      <patternFill patternType="solid">
        <fgColor indexed="42"/>
        <bgColor indexed="27"/>
      </patternFill>
    </fill>
    <fill>
      <patternFill patternType="solid">
        <fgColor indexed="26"/>
        <bgColor indexed="9"/>
      </patternFill>
    </fill>
    <fill>
      <patternFill patternType="solid">
        <fgColor indexed="55"/>
        <bgColor indexed="23"/>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22"/>
      </bottom>
      <diagonal/>
    </border>
    <border>
      <left/>
      <right/>
      <top/>
      <bottom style="thin">
        <color indexed="49"/>
      </bottom>
      <diagonal/>
    </border>
    <border>
      <left/>
      <right/>
      <top style="thin">
        <color indexed="49"/>
      </top>
      <bottom style="double">
        <color indexed="49"/>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style="thin">
        <color auto="1"/>
      </left>
      <right style="thin">
        <color auto="1"/>
      </right>
      <top style="thin">
        <color auto="1"/>
      </top>
      <bottom/>
      <diagonal/>
    </border>
  </borders>
  <cellStyleXfs count="1857">
    <xf numFmtId="0" fontId="0" fillId="0" borderId="0"/>
    <xf numFmtId="0" fontId="3" fillId="0" borderId="0"/>
    <xf numFmtId="44" fontId="1" fillId="0" borderId="0" applyFont="0" applyFill="0" applyBorder="0" applyAlignment="0" applyProtection="0"/>
    <xf numFmtId="44" fontId="1" fillId="0" borderId="0" applyFont="0" applyFill="0" applyBorder="0" applyAlignment="0" applyProtection="0"/>
    <xf numFmtId="0" fontId="4" fillId="0" borderId="0"/>
    <xf numFmtId="0" fontId="4" fillId="0" borderId="0"/>
    <xf numFmtId="0" fontId="4" fillId="0" borderId="0"/>
    <xf numFmtId="0" fontId="4" fillId="0" borderId="0"/>
    <xf numFmtId="0" fontId="5" fillId="0" borderId="0" applyNumberFormat="0" applyFill="0" applyBorder="0" applyAlignment="0" applyProtection="0">
      <alignment vertical="top"/>
      <protection locked="0"/>
    </xf>
    <xf numFmtId="0" fontId="6"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2" borderId="0" applyNumberFormat="0" applyBorder="0" applyAlignment="0" applyProtection="0"/>
    <xf numFmtId="0" fontId="6" fillId="5"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7" fillId="9" borderId="0" applyNumberFormat="0" applyBorder="0" applyAlignment="0" applyProtection="0"/>
    <xf numFmtId="0" fontId="7" fillId="7"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3" borderId="0" applyNumberFormat="0" applyBorder="0" applyAlignment="0" applyProtection="0"/>
    <xf numFmtId="0" fontId="8" fillId="10" borderId="0" applyNumberFormat="0" applyBorder="0" applyAlignment="0" applyProtection="0"/>
    <xf numFmtId="0" fontId="11" fillId="11" borderId="3" applyNumberFormat="0" applyAlignment="0" applyProtection="0"/>
    <xf numFmtId="0" fontId="9" fillId="12" borderId="4" applyNumberFormat="0" applyAlignment="0" applyProtection="0"/>
    <xf numFmtId="0" fontId="10" fillId="0" borderId="5" applyNumberFormat="0" applyFill="0" applyAlignment="0" applyProtection="0"/>
    <xf numFmtId="0" fontId="12" fillId="0" borderId="0" applyNumberFormat="0" applyFill="0" applyBorder="0" applyAlignment="0" applyProtection="0"/>
    <xf numFmtId="0" fontId="7" fillId="9"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9" borderId="0" applyNumberFormat="0" applyBorder="0" applyAlignment="0" applyProtection="0"/>
    <xf numFmtId="0" fontId="7" fillId="16" borderId="0" applyNumberFormat="0" applyBorder="0" applyAlignment="0" applyProtection="0"/>
    <xf numFmtId="0" fontId="13" fillId="3" borderId="3" applyNumberFormat="0" applyAlignment="0" applyProtection="0"/>
    <xf numFmtId="0" fontId="14" fillId="17" borderId="0" applyNumberFormat="0" applyBorder="0" applyAlignment="0" applyProtection="0"/>
    <xf numFmtId="0" fontId="15" fillId="4" borderId="0" applyNumberFormat="0" applyBorder="0" applyAlignment="0" applyProtection="0"/>
    <xf numFmtId="0" fontId="4" fillId="4" borderId="6" applyNumberFormat="0" applyAlignment="0" applyProtection="0"/>
    <xf numFmtId="0" fontId="16" fillId="11" borderId="7"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0" fillId="0" borderId="8" applyNumberFormat="0" applyFill="0" applyAlignment="0" applyProtection="0"/>
    <xf numFmtId="0" fontId="21" fillId="0" borderId="9" applyNumberFormat="0" applyFill="0" applyAlignment="0" applyProtection="0"/>
    <xf numFmtId="0" fontId="12" fillId="0" borderId="10" applyNumberFormat="0" applyFill="0" applyAlignment="0" applyProtection="0"/>
    <xf numFmtId="0" fontId="22" fillId="0" borderId="0" applyNumberFormat="0" applyFill="0" applyBorder="0" applyAlignment="0" applyProtection="0"/>
    <xf numFmtId="0" fontId="19" fillId="0" borderId="11" applyNumberFormat="0" applyFill="0" applyAlignment="0" applyProtection="0"/>
    <xf numFmtId="0" fontId="23" fillId="0" borderId="0" applyNumberForma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167"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7" fillId="28"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8" fillId="20" borderId="0" applyNumberFormat="0" applyBorder="0" applyAlignment="0" applyProtection="0"/>
    <xf numFmtId="0" fontId="11" fillId="32" borderId="3" applyNumberFormat="0" applyAlignment="0" applyProtection="0"/>
    <xf numFmtId="0" fontId="9" fillId="33" borderId="4" applyNumberFormat="0" applyAlignment="0" applyProtection="0"/>
    <xf numFmtId="0" fontId="24" fillId="0" borderId="0" applyNumberFormat="0" applyFill="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7" borderId="0" applyNumberFormat="0" applyBorder="0" applyAlignment="0" applyProtection="0"/>
    <xf numFmtId="0" fontId="13" fillId="23" borderId="3" applyNumberFormat="0" applyAlignment="0" applyProtection="0"/>
    <xf numFmtId="168" fontId="4" fillId="0" borderId="0" applyFont="0" applyFill="0" applyBorder="0" applyAlignment="0" applyProtection="0"/>
    <xf numFmtId="0" fontId="5" fillId="0" borderId="0" applyNumberFormat="0" applyFill="0" applyBorder="0" applyAlignment="0" applyProtection="0">
      <alignment vertical="top"/>
      <protection locked="0"/>
    </xf>
    <xf numFmtId="0" fontId="14" fillId="19" borderId="0" applyNumberFormat="0" applyBorder="0" applyAlignment="0" applyProtection="0"/>
    <xf numFmtId="0" fontId="15" fillId="38" borderId="0" applyNumberFormat="0" applyBorder="0" applyAlignment="0" applyProtection="0"/>
    <xf numFmtId="0" fontId="4" fillId="39" borderId="6" applyNumberFormat="0" applyFont="0" applyAlignment="0" applyProtection="0"/>
    <xf numFmtId="0" fontId="16" fillId="32" borderId="7" applyNumberFormat="0" applyAlignment="0" applyProtection="0"/>
    <xf numFmtId="0" fontId="25" fillId="0" borderId="0" applyNumberFormat="0" applyFill="0" applyBorder="0" applyAlignment="0" applyProtection="0"/>
    <xf numFmtId="0" fontId="26" fillId="0" borderId="12" applyNumberFormat="0" applyFill="0" applyAlignment="0" applyProtection="0"/>
    <xf numFmtId="0" fontId="27" fillId="0" borderId="13" applyNumberFormat="0" applyFill="0" applyAlignment="0" applyProtection="0"/>
    <xf numFmtId="0" fontId="24" fillId="0" borderId="14" applyNumberFormat="0" applyFill="0" applyAlignment="0" applyProtection="0"/>
    <xf numFmtId="0" fontId="19" fillId="0" borderId="15" applyNumberFormat="0" applyFill="0" applyAlignment="0" applyProtection="0"/>
    <xf numFmtId="0" fontId="4" fillId="39" borderId="6" applyNumberFormat="0" applyFont="0" applyAlignment="0" applyProtection="0"/>
    <xf numFmtId="168" fontId="4" fillId="0" borderId="0" applyFont="0" applyFill="0" applyBorder="0" applyAlignment="0" applyProtection="0"/>
    <xf numFmtId="0" fontId="28" fillId="0" borderId="0" applyNumberFormat="0" applyFill="0" applyBorder="0" applyAlignment="0" applyProtection="0">
      <alignment vertical="top"/>
      <protection locked="0"/>
    </xf>
    <xf numFmtId="0" fontId="28" fillId="0" borderId="0" applyNumberFormat="0" applyFill="0" applyBorder="0" applyAlignment="0" applyProtection="0"/>
    <xf numFmtId="0" fontId="19" fillId="0" borderId="11" applyNumberFormat="0" applyFill="0" applyAlignment="0" applyProtection="0"/>
    <xf numFmtId="0" fontId="29" fillId="0" borderId="0" applyNumberFormat="0" applyFill="0" applyBorder="0" applyAlignment="0" applyProtection="0">
      <alignment vertical="top"/>
      <protection locked="0"/>
    </xf>
    <xf numFmtId="0" fontId="11" fillId="32" borderId="3" applyNumberFormat="0" applyAlignment="0" applyProtection="0"/>
    <xf numFmtId="0" fontId="19" fillId="0" borderId="15" applyNumberFormat="0" applyFill="0" applyAlignment="0" applyProtection="0"/>
    <xf numFmtId="0" fontId="16" fillId="11" borderId="7" applyNumberFormat="0" applyAlignment="0" applyProtection="0"/>
    <xf numFmtId="0" fontId="4" fillId="39" borderId="6" applyNumberFormat="0" applyFont="0" applyAlignment="0" applyProtection="0"/>
    <xf numFmtId="0" fontId="11" fillId="11" borderId="3" applyNumberFormat="0" applyAlignment="0" applyProtection="0"/>
    <xf numFmtId="0" fontId="4" fillId="39" borderId="6" applyNumberFormat="0" applyFont="0" applyAlignment="0" applyProtection="0"/>
    <xf numFmtId="0" fontId="4" fillId="4" borderId="6" applyNumberFormat="0" applyAlignment="0" applyProtection="0"/>
    <xf numFmtId="0" fontId="13" fillId="23" borderId="3" applyNumberFormat="0" applyAlignment="0" applyProtection="0"/>
    <xf numFmtId="0" fontId="16" fillId="32" borderId="7" applyNumberFormat="0" applyAlignment="0" applyProtection="0"/>
    <xf numFmtId="0" fontId="13" fillId="3" borderId="3" applyNumberFormat="0" applyAlignment="0" applyProtection="0"/>
    <xf numFmtId="0" fontId="4" fillId="4" borderId="6" applyNumberFormat="0" applyAlignment="0" applyProtection="0"/>
    <xf numFmtId="0" fontId="13" fillId="3" borderId="3" applyNumberFormat="0" applyAlignment="0" applyProtection="0"/>
    <xf numFmtId="0" fontId="11" fillId="11" borderId="3" applyNumberFormat="0" applyAlignment="0" applyProtection="0"/>
    <xf numFmtId="0" fontId="16" fillId="11" borderId="7" applyNumberFormat="0" applyAlignment="0" applyProtection="0"/>
    <xf numFmtId="0" fontId="19" fillId="0" borderId="11" applyNumberFormat="0" applyFill="0" applyAlignment="0" applyProtection="0"/>
    <xf numFmtId="0" fontId="11" fillId="32" borderId="3" applyNumberFormat="0" applyAlignment="0" applyProtection="0"/>
    <xf numFmtId="0" fontId="13" fillId="23" borderId="3" applyNumberFormat="0" applyAlignment="0" applyProtection="0"/>
    <xf numFmtId="0" fontId="4" fillId="39" borderId="6" applyNumberFormat="0" applyFont="0" applyAlignment="0" applyProtection="0"/>
    <xf numFmtId="0" fontId="16" fillId="32" borderId="7" applyNumberFormat="0" applyAlignment="0" applyProtection="0"/>
    <xf numFmtId="0" fontId="19" fillId="0" borderId="15" applyNumberFormat="0" applyFill="0" applyAlignment="0" applyProtection="0"/>
    <xf numFmtId="0" fontId="4" fillId="39" borderId="6" applyNumberFormat="0" applyFont="0" applyAlignment="0" applyProtection="0"/>
    <xf numFmtId="0" fontId="11" fillId="11" borderId="3" applyNumberFormat="0" applyAlignment="0" applyProtection="0"/>
    <xf numFmtId="0" fontId="13" fillId="3" borderId="3" applyNumberFormat="0" applyAlignment="0" applyProtection="0"/>
    <xf numFmtId="0" fontId="4" fillId="4" borderId="6" applyNumberFormat="0" applyAlignment="0" applyProtection="0"/>
    <xf numFmtId="0" fontId="16" fillId="11" borderId="7" applyNumberFormat="0" applyAlignment="0" applyProtection="0"/>
    <xf numFmtId="0" fontId="19" fillId="0" borderId="11" applyNumberFormat="0" applyFill="0" applyAlignment="0" applyProtection="0"/>
    <xf numFmtId="0" fontId="11" fillId="32" borderId="3" applyNumberFormat="0" applyAlignment="0" applyProtection="0"/>
    <xf numFmtId="0" fontId="13" fillId="23" borderId="3" applyNumberFormat="0" applyAlignment="0" applyProtection="0"/>
    <xf numFmtId="0" fontId="4" fillId="39" borderId="6" applyNumberFormat="0" applyFont="0" applyAlignment="0" applyProtection="0"/>
    <xf numFmtId="0" fontId="16" fillId="32" borderId="7" applyNumberFormat="0" applyAlignment="0" applyProtection="0"/>
    <xf numFmtId="0" fontId="19" fillId="0" borderId="15" applyNumberFormat="0" applyFill="0" applyAlignment="0" applyProtection="0"/>
    <xf numFmtId="0" fontId="4" fillId="39" borderId="6" applyNumberFormat="0" applyFont="0" applyAlignment="0" applyProtection="0"/>
    <xf numFmtId="9" fontId="1" fillId="0" borderId="0" applyFont="0" applyFill="0" applyBorder="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11"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1" fillId="32"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32" fillId="0" borderId="0"/>
    <xf numFmtId="0" fontId="28"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43" fontId="4" fillId="0" borderId="0" applyFont="0" applyFill="0" applyBorder="0" applyAlignment="0" applyProtection="0"/>
    <xf numFmtId="43" fontId="4"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34" fillId="0" borderId="0"/>
    <xf numFmtId="0" fontId="4" fillId="0" borderId="0"/>
    <xf numFmtId="0" fontId="1" fillId="0" borderId="0"/>
    <xf numFmtId="0" fontId="32"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1" fillId="0" borderId="0"/>
    <xf numFmtId="0" fontId="4" fillId="0" borderId="0"/>
    <xf numFmtId="0" fontId="4" fillId="0" borderId="0"/>
    <xf numFmtId="0" fontId="1" fillId="0" borderId="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4" borderId="6" applyNumberForma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4" fillId="39" borderId="6" applyNumberFormat="0" applyFon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11"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6" fillId="32" borderId="7" applyNumberFormat="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0" fontId="19" fillId="0" borderId="15" applyNumberFormat="0" applyFill="0" applyAlignment="0" applyProtection="0"/>
    <xf numFmtId="164" fontId="1" fillId="0" borderId="0" applyFont="0" applyFill="0" applyBorder="0" applyAlignment="0" applyProtection="0"/>
    <xf numFmtId="0" fontId="35" fillId="0" borderId="0"/>
    <xf numFmtId="44" fontId="1" fillId="0" borderId="0" applyFont="0" applyFill="0" applyBorder="0" applyAlignment="0" applyProtection="0"/>
  </cellStyleXfs>
  <cellXfs count="151">
    <xf numFmtId="0" fontId="0" fillId="0" borderId="0" xfId="0"/>
    <xf numFmtId="0" fontId="37" fillId="0" borderId="18" xfId="0" applyFont="1" applyFill="1" applyBorder="1" applyAlignment="1">
      <alignment horizontal="center" vertical="center" wrapText="1"/>
    </xf>
    <xf numFmtId="0" fontId="37" fillId="0" borderId="1" xfId="0" applyFont="1" applyFill="1" applyBorder="1" applyAlignment="1">
      <alignment vertical="center" wrapText="1"/>
    </xf>
    <xf numFmtId="0" fontId="37" fillId="0" borderId="1" xfId="0" applyFont="1" applyFill="1" applyBorder="1" applyAlignment="1">
      <alignment horizontal="justify" vertical="top" wrapText="1"/>
    </xf>
    <xf numFmtId="14" fontId="37" fillId="0" borderId="1" xfId="0"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9" fontId="37" fillId="0" borderId="1" xfId="147" applyFont="1" applyFill="1" applyBorder="1" applyAlignment="1">
      <alignment horizontal="center" vertical="center" wrapText="1"/>
    </xf>
    <xf numFmtId="0" fontId="37" fillId="0" borderId="1" xfId="0" applyFont="1" applyFill="1" applyBorder="1" applyAlignment="1">
      <alignment horizontal="justify" vertical="center" wrapText="1"/>
    </xf>
    <xf numFmtId="9" fontId="37" fillId="0" borderId="1" xfId="0" applyNumberFormat="1" applyFont="1" applyFill="1" applyBorder="1" applyAlignment="1">
      <alignment horizontal="center" vertical="center" wrapText="1"/>
    </xf>
    <xf numFmtId="0" fontId="37" fillId="0" borderId="33" xfId="0" applyFont="1" applyFill="1" applyBorder="1" applyAlignment="1">
      <alignment horizontal="center" vertical="center" wrapText="1"/>
    </xf>
    <xf numFmtId="1" fontId="37" fillId="0" borderId="1" xfId="0" applyNumberFormat="1" applyFont="1" applyFill="1" applyBorder="1" applyAlignment="1">
      <alignment horizontal="center" vertical="center" wrapText="1"/>
    </xf>
    <xf numFmtId="9" fontId="37" fillId="0" borderId="1" xfId="147" applyNumberFormat="1" applyFont="1" applyFill="1" applyBorder="1" applyAlignment="1">
      <alignment horizontal="center" vertical="center" wrapText="1"/>
    </xf>
    <xf numFmtId="9" fontId="37" fillId="0" borderId="1" xfId="0" applyNumberFormat="1" applyFont="1" applyFill="1" applyBorder="1" applyAlignment="1">
      <alignment horizontal="justify" vertical="center" wrapText="1"/>
    </xf>
    <xf numFmtId="10" fontId="37" fillId="0" borderId="1" xfId="147" applyNumberFormat="1" applyFont="1" applyFill="1" applyBorder="1" applyAlignment="1">
      <alignment horizontal="center" vertical="center" wrapText="1"/>
    </xf>
    <xf numFmtId="0" fontId="37" fillId="0" borderId="40" xfId="0" applyFont="1" applyFill="1" applyBorder="1" applyAlignment="1">
      <alignment horizontal="center" vertical="center" wrapText="1"/>
    </xf>
    <xf numFmtId="9" fontId="37" fillId="0" borderId="1" xfId="0" applyNumberFormat="1" applyFont="1" applyFill="1" applyBorder="1" applyAlignment="1">
      <alignment horizontal="left" vertical="center" wrapText="1"/>
    </xf>
    <xf numFmtId="0" fontId="37" fillId="0" borderId="1" xfId="0" applyFont="1" applyFill="1" applyBorder="1" applyAlignment="1">
      <alignment horizontal="left" vertical="center" wrapText="1"/>
    </xf>
    <xf numFmtId="0" fontId="37" fillId="0" borderId="1" xfId="0" applyFont="1" applyFill="1" applyBorder="1" applyAlignment="1">
      <alignment horizontal="center" wrapText="1"/>
    </xf>
    <xf numFmtId="0" fontId="37" fillId="0" borderId="0" xfId="0" applyFont="1" applyFill="1" applyBorder="1" applyAlignment="1">
      <alignment vertical="center" wrapText="1"/>
    </xf>
    <xf numFmtId="0" fontId="37" fillId="0" borderId="0" xfId="0" applyFont="1" applyFill="1" applyBorder="1" applyAlignment="1">
      <alignment horizontal="justify" vertical="center" wrapText="1"/>
    </xf>
    <xf numFmtId="14" fontId="37" fillId="0" borderId="0" xfId="0" applyNumberFormat="1"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0" xfId="0" applyFont="1" applyFill="1"/>
    <xf numFmtId="0" fontId="37" fillId="0" borderId="0" xfId="0" applyFont="1" applyFill="1" applyBorder="1" applyAlignment="1">
      <alignment wrapText="1"/>
    </xf>
    <xf numFmtId="0" fontId="37" fillId="0" borderId="1" xfId="0" applyFont="1" applyFill="1" applyBorder="1" applyAlignment="1">
      <alignment wrapText="1"/>
    </xf>
    <xf numFmtId="0" fontId="37" fillId="0" borderId="0" xfId="0" applyFont="1" applyFill="1" applyBorder="1"/>
    <xf numFmtId="0" fontId="37" fillId="0" borderId="0" xfId="0" applyFont="1" applyFill="1" applyBorder="1" applyAlignment="1">
      <alignment horizontal="justify" wrapText="1"/>
    </xf>
    <xf numFmtId="0" fontId="37" fillId="0" borderId="0" xfId="0" applyFont="1" applyFill="1" applyBorder="1" applyAlignment="1">
      <alignment horizontal="center" wrapText="1"/>
    </xf>
    <xf numFmtId="0" fontId="37" fillId="0" borderId="0" xfId="0" applyFont="1" applyFill="1" applyBorder="1" applyAlignment="1">
      <alignment horizontal="left" wrapText="1"/>
    </xf>
    <xf numFmtId="0" fontId="38" fillId="0" borderId="26" xfId="0" applyFont="1" applyFill="1" applyBorder="1" applyAlignment="1">
      <alignment horizontal="center" wrapText="1"/>
    </xf>
    <xf numFmtId="0" fontId="38" fillId="0" borderId="28" xfId="0" applyFont="1" applyFill="1" applyBorder="1" applyAlignment="1">
      <alignment horizontal="center" wrapText="1"/>
    </xf>
    <xf numFmtId="0" fontId="37" fillId="0" borderId="28" xfId="0" applyFont="1" applyFill="1" applyBorder="1" applyAlignment="1">
      <alignment horizontal="center" wrapText="1"/>
    </xf>
    <xf numFmtId="0" fontId="38" fillId="0" borderId="27" xfId="0" applyFont="1" applyFill="1" applyBorder="1" applyAlignment="1">
      <alignment horizontal="center" wrapText="1"/>
    </xf>
    <xf numFmtId="0" fontId="38" fillId="0" borderId="23" xfId="0" applyFont="1" applyFill="1" applyBorder="1" applyAlignment="1">
      <alignment horizontal="center" vertical="center" wrapText="1"/>
    </xf>
    <xf numFmtId="0" fontId="38" fillId="0" borderId="24" xfId="0" applyFont="1" applyFill="1" applyBorder="1" applyAlignment="1">
      <alignment horizontal="justify" vertical="center" wrapText="1"/>
    </xf>
    <xf numFmtId="14" fontId="38" fillId="0" borderId="24" xfId="0" applyNumberFormat="1"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9" xfId="0" applyFont="1" applyFill="1" applyBorder="1" applyAlignment="1">
      <alignment horizontal="center" vertical="center" wrapText="1"/>
    </xf>
    <xf numFmtId="0" fontId="38" fillId="0" borderId="34" xfId="0" applyFont="1" applyFill="1" applyBorder="1" applyAlignment="1">
      <alignment horizontal="center" vertical="center" wrapText="1"/>
    </xf>
    <xf numFmtId="0" fontId="38" fillId="0" borderId="2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7" fillId="0" borderId="0" xfId="0" applyFont="1" applyFill="1" applyBorder="1" applyAlignment="1">
      <alignment horizontal="left" vertical="center" wrapText="1"/>
    </xf>
    <xf numFmtId="0" fontId="38" fillId="0" borderId="1"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21" xfId="0" applyFont="1" applyFill="1" applyBorder="1" applyAlignment="1">
      <alignment horizontal="justify" vertical="center" wrapText="1"/>
    </xf>
    <xf numFmtId="14" fontId="38" fillId="0" borderId="21" xfId="0" applyNumberFormat="1"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30" xfId="0" applyFont="1" applyFill="1" applyBorder="1" applyAlignment="1">
      <alignment horizontal="center" vertical="center" wrapText="1"/>
    </xf>
    <xf numFmtId="0" fontId="38" fillId="0" borderId="31" xfId="0" applyFont="1" applyFill="1" applyBorder="1" applyAlignment="1">
      <alignment horizontal="center" vertical="center" wrapText="1"/>
    </xf>
    <xf numFmtId="14" fontId="38" fillId="0" borderId="31" xfId="0" applyNumberFormat="1" applyFont="1" applyFill="1" applyBorder="1" applyAlignment="1">
      <alignment horizontal="center" vertical="center" wrapText="1"/>
    </xf>
    <xf numFmtId="0" fontId="38" fillId="0" borderId="37" xfId="0" applyFont="1" applyFill="1" applyBorder="1" applyAlignment="1">
      <alignment horizontal="center" vertical="center" wrapText="1"/>
    </xf>
    <xf numFmtId="0" fontId="38" fillId="0" borderId="35" xfId="0" applyFont="1" applyFill="1" applyBorder="1" applyAlignment="1">
      <alignment horizontal="center" vertical="center" wrapText="1"/>
    </xf>
    <xf numFmtId="0" fontId="38" fillId="0" borderId="32" xfId="0" applyFont="1" applyFill="1" applyBorder="1" applyAlignment="1">
      <alignment horizontal="center" vertical="center" wrapText="1"/>
    </xf>
    <xf numFmtId="0" fontId="37" fillId="0" borderId="16" xfId="0" applyFont="1" applyFill="1" applyBorder="1" applyAlignment="1">
      <alignment vertical="center" wrapText="1"/>
    </xf>
    <xf numFmtId="0" fontId="37" fillId="0" borderId="17" xfId="0" applyFont="1" applyFill="1" applyBorder="1" applyAlignment="1">
      <alignment horizontal="justify" vertical="center" wrapText="1"/>
    </xf>
    <xf numFmtId="14" fontId="37" fillId="0" borderId="17" xfId="0" applyNumberFormat="1" applyFont="1" applyFill="1" applyBorder="1" applyAlignment="1">
      <alignment horizontal="center" vertical="center" wrapText="1"/>
    </xf>
    <xf numFmtId="0" fontId="37" fillId="0" borderId="17" xfId="0" applyFont="1" applyFill="1" applyBorder="1" applyAlignment="1">
      <alignment horizontal="center" vertical="center" wrapText="1"/>
    </xf>
    <xf numFmtId="9" fontId="37" fillId="0" borderId="17" xfId="0" applyNumberFormat="1" applyFont="1" applyFill="1" applyBorder="1" applyAlignment="1">
      <alignment horizontal="center" vertical="center" wrapText="1"/>
    </xf>
    <xf numFmtId="9" fontId="37" fillId="0" borderId="17" xfId="147" applyFont="1" applyFill="1" applyBorder="1" applyAlignment="1">
      <alignment horizontal="center" vertical="center" wrapText="1"/>
    </xf>
    <xf numFmtId="0" fontId="37" fillId="0" borderId="36" xfId="0" applyFont="1" applyFill="1" applyBorder="1" applyAlignment="1">
      <alignment horizontal="center" vertical="center" wrapText="1"/>
    </xf>
    <xf numFmtId="0" fontId="37" fillId="0" borderId="38" xfId="0" applyFont="1" applyFill="1" applyBorder="1" applyAlignment="1">
      <alignment horizontal="center" vertical="center" wrapText="1"/>
    </xf>
    <xf numFmtId="9" fontId="37" fillId="0" borderId="1" xfId="147" applyFont="1" applyFill="1" applyBorder="1" applyAlignment="1" applyProtection="1">
      <alignment horizontal="center" vertical="center" wrapText="1"/>
    </xf>
    <xf numFmtId="9" fontId="37" fillId="0" borderId="33" xfId="147" applyFont="1" applyFill="1" applyBorder="1" applyAlignment="1" applyProtection="1">
      <alignment horizontal="center" vertical="center" wrapText="1"/>
    </xf>
    <xf numFmtId="0" fontId="37" fillId="0" borderId="18" xfId="0" applyFont="1" applyFill="1" applyBorder="1" applyAlignment="1">
      <alignment vertical="center" wrapText="1"/>
    </xf>
    <xf numFmtId="0" fontId="37" fillId="0" borderId="1" xfId="0" applyFont="1" applyFill="1" applyBorder="1" applyAlignment="1" applyProtection="1">
      <alignment horizontal="center" vertical="center" wrapText="1"/>
      <protection locked="0"/>
    </xf>
    <xf numFmtId="0" fontId="37" fillId="0" borderId="41" xfId="0" applyFont="1" applyFill="1" applyBorder="1" applyAlignment="1">
      <alignment horizontal="center" vertical="center" wrapText="1"/>
    </xf>
    <xf numFmtId="0" fontId="37" fillId="0" borderId="41" xfId="0" applyFont="1" applyFill="1" applyBorder="1" applyAlignment="1">
      <alignment vertical="center" wrapText="1"/>
    </xf>
    <xf numFmtId="0" fontId="37" fillId="0" borderId="31" xfId="0" applyFont="1" applyFill="1" applyBorder="1" applyAlignment="1">
      <alignment horizontal="center" vertical="center" wrapText="1"/>
    </xf>
    <xf numFmtId="0" fontId="37" fillId="0" borderId="0" xfId="0" applyFont="1" applyFill="1" applyAlignment="1">
      <alignment horizontal="center" vertical="center" wrapText="1"/>
    </xf>
    <xf numFmtId="1" fontId="37" fillId="0" borderId="1" xfId="0" applyNumberFormat="1" applyFont="1" applyFill="1" applyBorder="1" applyAlignment="1">
      <alignment horizontal="justify" vertical="center" wrapText="1"/>
    </xf>
    <xf numFmtId="1" fontId="37" fillId="0" borderId="1" xfId="147" applyNumberFormat="1" applyFont="1" applyFill="1" applyBorder="1" applyAlignment="1">
      <alignment horizontal="center" vertical="center" wrapText="1"/>
    </xf>
    <xf numFmtId="9" fontId="37" fillId="0" borderId="33" xfId="0" applyNumberFormat="1" applyFont="1" applyFill="1" applyBorder="1" applyAlignment="1">
      <alignment horizontal="center" vertical="center" wrapText="1"/>
    </xf>
    <xf numFmtId="0" fontId="37" fillId="0" borderId="1" xfId="147" applyNumberFormat="1" applyFont="1" applyFill="1" applyBorder="1" applyAlignment="1">
      <alignment horizontal="center" vertical="center" wrapText="1"/>
    </xf>
    <xf numFmtId="0" fontId="37" fillId="0" borderId="1" xfId="0" applyNumberFormat="1" applyFont="1" applyFill="1" applyBorder="1" applyAlignment="1">
      <alignment vertical="center" wrapText="1"/>
    </xf>
    <xf numFmtId="1" fontId="37" fillId="0" borderId="33" xfId="147" applyNumberFormat="1" applyFont="1" applyFill="1" applyBorder="1" applyAlignment="1">
      <alignment horizontal="center" vertical="center" wrapText="1"/>
    </xf>
    <xf numFmtId="9" fontId="37" fillId="0" borderId="41" xfId="147" applyFont="1" applyFill="1" applyBorder="1" applyAlignment="1">
      <alignment horizontal="center" vertical="center" wrapText="1"/>
    </xf>
    <xf numFmtId="0" fontId="37" fillId="0" borderId="1" xfId="0" applyNumberFormat="1" applyFont="1" applyFill="1" applyBorder="1" applyAlignment="1">
      <alignment horizontal="center" vertical="center" wrapText="1"/>
    </xf>
    <xf numFmtId="10" fontId="37" fillId="0" borderId="1" xfId="0" applyNumberFormat="1" applyFont="1" applyFill="1" applyBorder="1" applyAlignment="1">
      <alignment horizontal="center" vertical="center" wrapText="1"/>
    </xf>
    <xf numFmtId="9" fontId="37" fillId="0" borderId="33" xfId="147" applyFont="1" applyFill="1" applyBorder="1" applyAlignment="1">
      <alignment horizontal="center" vertical="center" wrapText="1"/>
    </xf>
    <xf numFmtId="0" fontId="37" fillId="40" borderId="1" xfId="0" applyFont="1" applyFill="1" applyBorder="1" applyAlignment="1">
      <alignment vertical="center" wrapText="1"/>
    </xf>
    <xf numFmtId="0" fontId="37" fillId="0" borderId="1" xfId="0" applyNumberFormat="1" applyFont="1" applyFill="1" applyBorder="1" applyAlignment="1">
      <alignment horizontal="left" vertical="center" wrapText="1"/>
    </xf>
    <xf numFmtId="1" fontId="37" fillId="0" borderId="1" xfId="0" applyNumberFormat="1" applyFont="1" applyFill="1" applyBorder="1" applyAlignment="1">
      <alignment horizontal="left" vertical="center" wrapText="1"/>
    </xf>
    <xf numFmtId="0" fontId="37" fillId="0" borderId="2" xfId="0" applyFont="1" applyFill="1" applyBorder="1" applyAlignment="1">
      <alignment wrapText="1"/>
    </xf>
    <xf numFmtId="0" fontId="37" fillId="0" borderId="1" xfId="0" applyFont="1" applyFill="1" applyBorder="1" applyAlignment="1">
      <alignment vertical="top" wrapText="1"/>
    </xf>
    <xf numFmtId="9" fontId="37" fillId="0" borderId="17" xfId="147" applyFont="1" applyFill="1" applyBorder="1" applyAlignment="1" applyProtection="1">
      <alignment horizontal="center" vertical="center" wrapText="1"/>
    </xf>
    <xf numFmtId="0" fontId="37" fillId="0" borderId="33" xfId="147" applyNumberFormat="1" applyFont="1" applyFill="1" applyBorder="1" applyAlignment="1">
      <alignment horizontal="center" vertical="center" wrapText="1"/>
    </xf>
    <xf numFmtId="0" fontId="37" fillId="0" borderId="38" xfId="0" applyFont="1" applyFill="1" applyBorder="1" applyAlignment="1">
      <alignment vertical="center" wrapText="1"/>
    </xf>
    <xf numFmtId="170" fontId="37" fillId="0" borderId="1" xfId="0" applyNumberFormat="1" applyFont="1" applyFill="1" applyBorder="1" applyAlignment="1">
      <alignment horizontal="center" vertical="center" wrapText="1"/>
    </xf>
    <xf numFmtId="170" fontId="37" fillId="0" borderId="33" xfId="0" applyNumberFormat="1" applyFont="1" applyFill="1" applyBorder="1" applyAlignment="1">
      <alignment horizontal="center" vertical="center" wrapText="1"/>
    </xf>
    <xf numFmtId="164" fontId="37" fillId="0" borderId="1" xfId="1854" applyNumberFormat="1" applyFont="1" applyFill="1" applyBorder="1" applyAlignment="1">
      <alignment horizontal="center" vertical="center" wrapText="1"/>
    </xf>
    <xf numFmtId="0" fontId="37" fillId="0" borderId="18" xfId="0" applyFont="1" applyFill="1" applyBorder="1" applyAlignment="1">
      <alignment horizontal="left" vertical="center" wrapText="1"/>
    </xf>
    <xf numFmtId="0" fontId="37" fillId="0" borderId="1" xfId="0" applyFont="1" applyFill="1" applyBorder="1"/>
    <xf numFmtId="171" fontId="37" fillId="0" borderId="1" xfId="1856" applyNumberFormat="1" applyFont="1" applyFill="1" applyBorder="1" applyAlignment="1">
      <alignment horizontal="center" vertical="center" wrapText="1"/>
    </xf>
    <xf numFmtId="171" fontId="37" fillId="0" borderId="1" xfId="0" applyNumberFormat="1" applyFont="1" applyFill="1" applyBorder="1" applyAlignment="1">
      <alignment horizontal="center" vertical="center" wrapText="1"/>
    </xf>
    <xf numFmtId="44" fontId="37" fillId="0" borderId="1" xfId="0" applyNumberFormat="1" applyFont="1" applyFill="1" applyBorder="1" applyAlignment="1">
      <alignment horizontal="center" vertical="center" wrapText="1"/>
    </xf>
    <xf numFmtId="44" fontId="37" fillId="0" borderId="33" xfId="0" applyNumberFormat="1" applyFont="1" applyFill="1" applyBorder="1" applyAlignment="1">
      <alignment horizontal="center" vertical="center" wrapText="1"/>
    </xf>
    <xf numFmtId="9" fontId="37" fillId="0" borderId="2" xfId="147" applyFont="1" applyFill="1" applyBorder="1" applyAlignment="1" applyProtection="1">
      <alignment horizontal="center" vertical="center" wrapText="1"/>
    </xf>
    <xf numFmtId="14" fontId="37" fillId="0" borderId="1" xfId="0" applyNumberFormat="1" applyFont="1" applyFill="1" applyBorder="1" applyAlignment="1">
      <alignment horizontal="left" vertical="center" wrapText="1" indent="1"/>
    </xf>
    <xf numFmtId="0" fontId="37" fillId="0" borderId="1" xfId="0" applyFont="1" applyFill="1" applyBorder="1" applyAlignment="1">
      <alignment horizontal="left" vertical="center" wrapText="1" indent="1"/>
    </xf>
    <xf numFmtId="0" fontId="37" fillId="0" borderId="1" xfId="0" quotePrefix="1" applyFont="1" applyFill="1" applyBorder="1" applyAlignment="1">
      <alignment horizontal="left" vertical="center" wrapText="1" indent="1"/>
    </xf>
    <xf numFmtId="0" fontId="37" fillId="0" borderId="18" xfId="0" applyFont="1" applyFill="1" applyBorder="1" applyAlignment="1">
      <alignment horizontal="left" vertical="center" wrapText="1" indent="1"/>
    </xf>
    <xf numFmtId="9" fontId="37" fillId="0" borderId="1" xfId="0" applyNumberFormat="1" applyFont="1" applyFill="1" applyBorder="1" applyAlignment="1">
      <alignment horizontal="left" vertical="center" wrapText="1" indent="1"/>
    </xf>
    <xf numFmtId="9" fontId="37" fillId="0" borderId="33" xfId="0" applyNumberFormat="1" applyFont="1" applyFill="1" applyBorder="1" applyAlignment="1">
      <alignment horizontal="left" vertical="center" wrapText="1" indent="1"/>
    </xf>
    <xf numFmtId="1" fontId="37" fillId="0" borderId="1" xfId="0" applyNumberFormat="1" applyFont="1" applyFill="1" applyBorder="1" applyAlignment="1">
      <alignment horizontal="left" vertical="center" wrapText="1" indent="1"/>
    </xf>
    <xf numFmtId="1" fontId="37" fillId="0" borderId="33" xfId="0" applyNumberFormat="1" applyFont="1" applyFill="1" applyBorder="1" applyAlignment="1">
      <alignment horizontal="left" vertical="center" wrapText="1" indent="1"/>
    </xf>
    <xf numFmtId="0" fontId="37" fillId="0" borderId="39"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4" xfId="0" applyFont="1" applyFill="1" applyBorder="1" applyAlignment="1">
      <alignment horizontal="justify" vertical="center" wrapText="1"/>
    </xf>
    <xf numFmtId="0" fontId="37" fillId="0" borderId="24" xfId="0" applyFont="1" applyFill="1" applyBorder="1" applyAlignment="1">
      <alignment vertical="center" wrapText="1"/>
    </xf>
    <xf numFmtId="9" fontId="37" fillId="0" borderId="24" xfId="147" applyFont="1" applyFill="1" applyBorder="1" applyAlignment="1" applyProtection="1">
      <alignment horizontal="center" vertical="center" wrapText="1"/>
    </xf>
    <xf numFmtId="9" fontId="37" fillId="0" borderId="25" xfId="147" applyFont="1" applyFill="1" applyBorder="1" applyAlignment="1" applyProtection="1">
      <alignment horizontal="center" vertical="center" wrapText="1"/>
    </xf>
    <xf numFmtId="0" fontId="37" fillId="0" borderId="24" xfId="0" applyFont="1" applyFill="1" applyBorder="1" applyAlignment="1">
      <alignment wrapText="1"/>
    </xf>
    <xf numFmtId="0" fontId="37" fillId="0" borderId="31" xfId="0" applyFont="1" applyFill="1" applyBorder="1" applyAlignment="1">
      <alignment vertical="center" wrapText="1"/>
    </xf>
    <xf numFmtId="0" fontId="37" fillId="0" borderId="24" xfId="0" applyFont="1" applyFill="1" applyBorder="1" applyAlignment="1">
      <alignment horizontal="justify" vertical="top" wrapText="1"/>
    </xf>
    <xf numFmtId="0" fontId="37" fillId="0" borderId="31" xfId="0" applyFont="1" applyFill="1" applyBorder="1" applyAlignment="1">
      <alignment wrapText="1"/>
    </xf>
    <xf numFmtId="9" fontId="37" fillId="0" borderId="31" xfId="147" applyFont="1" applyFill="1" applyBorder="1" applyAlignment="1" applyProtection="1">
      <alignment horizontal="center" vertical="center" wrapText="1"/>
    </xf>
    <xf numFmtId="9" fontId="37" fillId="0" borderId="32" xfId="147" applyFont="1" applyFill="1" applyBorder="1" applyAlignment="1" applyProtection="1">
      <alignment horizontal="center" vertical="center" wrapText="1"/>
    </xf>
    <xf numFmtId="0" fontId="37" fillId="0" borderId="2"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justify" vertical="center" wrapText="1"/>
    </xf>
    <xf numFmtId="14" fontId="37" fillId="0" borderId="20" xfId="0" applyNumberFormat="1"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42" xfId="0" applyFont="1" applyFill="1" applyBorder="1" applyAlignment="1">
      <alignment horizontal="center" vertical="center" wrapText="1"/>
    </xf>
    <xf numFmtId="9" fontId="37" fillId="0" borderId="20" xfId="147" applyFont="1" applyFill="1" applyBorder="1" applyAlignment="1">
      <alignment horizontal="center" vertical="center" wrapText="1"/>
    </xf>
    <xf numFmtId="9" fontId="37" fillId="0" borderId="42" xfId="147" applyFont="1" applyFill="1" applyBorder="1" applyAlignment="1">
      <alignment horizontal="center" vertical="center" wrapText="1"/>
    </xf>
    <xf numFmtId="0" fontId="37" fillId="0" borderId="43" xfId="0" applyFont="1" applyFill="1" applyBorder="1" applyAlignment="1">
      <alignment horizontal="center" vertical="center" wrapText="1"/>
    </xf>
    <xf numFmtId="0" fontId="37" fillId="0" borderId="44" xfId="0" applyFont="1" applyFill="1" applyBorder="1" applyAlignment="1">
      <alignment horizontal="center" vertical="center" wrapText="1"/>
    </xf>
    <xf numFmtId="0" fontId="37" fillId="0" borderId="42" xfId="0" applyFont="1" applyFill="1" applyBorder="1" applyAlignment="1">
      <alignment vertical="center" wrapText="1"/>
    </xf>
    <xf numFmtId="0" fontId="37" fillId="0" borderId="42" xfId="0" applyFont="1" applyFill="1" applyBorder="1" applyAlignment="1">
      <alignment wrapText="1"/>
    </xf>
    <xf numFmtId="14" fontId="37" fillId="0" borderId="41" xfId="0" applyNumberFormat="1" applyFont="1" applyFill="1" applyBorder="1" applyAlignment="1">
      <alignment horizontal="center" vertical="center" wrapText="1"/>
    </xf>
    <xf numFmtId="9" fontId="37" fillId="0" borderId="41" xfId="0" applyNumberFormat="1" applyFont="1" applyFill="1" applyBorder="1" applyAlignment="1">
      <alignment horizontal="center" vertical="center" wrapText="1"/>
    </xf>
    <xf numFmtId="0" fontId="37" fillId="0" borderId="41" xfId="0" applyFont="1" applyFill="1" applyBorder="1" applyAlignment="1">
      <alignment wrapText="1"/>
    </xf>
    <xf numFmtId="0" fontId="37" fillId="0" borderId="0" xfId="0" applyFont="1" applyFill="1" applyAlignment="1">
      <alignment vertical="center" wrapText="1"/>
    </xf>
    <xf numFmtId="0" fontId="37" fillId="0" borderId="1" xfId="0" applyFont="1" applyFill="1" applyBorder="1" applyAlignment="1">
      <alignment horizontal="justify" wrapText="1"/>
    </xf>
    <xf numFmtId="0" fontId="37" fillId="0" borderId="41" xfId="0" applyFont="1" applyFill="1" applyBorder="1" applyAlignment="1">
      <alignment horizontal="justify" vertical="top" wrapText="1"/>
    </xf>
    <xf numFmtId="0" fontId="41" fillId="0" borderId="0" xfId="0" applyFont="1" applyFill="1" applyBorder="1" applyAlignment="1">
      <alignment horizontal="center" vertical="center" wrapText="1"/>
    </xf>
    <xf numFmtId="0" fontId="38" fillId="0" borderId="45" xfId="0" applyFont="1" applyFill="1" applyBorder="1" applyAlignment="1">
      <alignment horizontal="center" vertical="center" wrapText="1"/>
    </xf>
    <xf numFmtId="0" fontId="38" fillId="0" borderId="41" xfId="0" applyFont="1" applyFill="1" applyBorder="1" applyAlignment="1">
      <alignment horizontal="center" wrapText="1"/>
    </xf>
    <xf numFmtId="0" fontId="38" fillId="0" borderId="41" xfId="0" applyFont="1" applyFill="1" applyBorder="1" applyAlignment="1">
      <alignment horizontal="center" vertical="center" wrapText="1"/>
    </xf>
    <xf numFmtId="9" fontId="37" fillId="0" borderId="46" xfId="0" applyNumberFormat="1" applyFont="1" applyFill="1" applyBorder="1" applyAlignment="1">
      <alignment horizontal="center" vertical="center" wrapText="1"/>
    </xf>
    <xf numFmtId="0" fontId="37" fillId="0" borderId="47" xfId="0" applyFont="1" applyFill="1" applyBorder="1" applyAlignment="1">
      <alignment horizontal="center" vertical="center"/>
    </xf>
    <xf numFmtId="0" fontId="37" fillId="0" borderId="48" xfId="0" applyFont="1" applyFill="1" applyBorder="1" applyAlignment="1">
      <alignment horizontal="center" vertical="center"/>
    </xf>
    <xf numFmtId="0" fontId="42" fillId="40" borderId="0" xfId="0" applyFont="1" applyFill="1" applyBorder="1" applyAlignment="1">
      <alignment horizontal="center" vertical="center"/>
    </xf>
    <xf numFmtId="10" fontId="43" fillId="40" borderId="0" xfId="0" applyNumberFormat="1" applyFont="1" applyFill="1" applyBorder="1" applyAlignment="1">
      <alignment horizontal="justify" vertical="center"/>
    </xf>
    <xf numFmtId="169" fontId="43" fillId="40" borderId="0" xfId="0" applyNumberFormat="1" applyFont="1" applyFill="1" applyBorder="1" applyAlignment="1">
      <alignment horizontal="justify" vertical="center"/>
    </xf>
    <xf numFmtId="0" fontId="43" fillId="40" borderId="0" xfId="0" applyFont="1" applyFill="1" applyBorder="1" applyAlignment="1">
      <alignment horizontal="justify" vertical="center"/>
    </xf>
    <xf numFmtId="10" fontId="43" fillId="40" borderId="0" xfId="147" applyNumberFormat="1" applyFont="1" applyFill="1" applyBorder="1" applyAlignment="1">
      <alignment horizontal="justify" vertical="center"/>
    </xf>
    <xf numFmtId="9" fontId="43" fillId="40" borderId="0" xfId="0" applyNumberFormat="1" applyFont="1" applyFill="1" applyBorder="1" applyAlignment="1">
      <alignment horizontal="justify" vertical="center"/>
    </xf>
    <xf numFmtId="0" fontId="38" fillId="0" borderId="49" xfId="0" applyFont="1" applyFill="1" applyBorder="1" applyAlignment="1">
      <alignment horizontal="center" vertical="center" wrapText="1"/>
    </xf>
    <xf numFmtId="0" fontId="38" fillId="0" borderId="50" xfId="0" applyFont="1" applyFill="1" applyBorder="1" applyAlignment="1">
      <alignment horizontal="center" wrapText="1"/>
    </xf>
  </cellXfs>
  <cellStyles count="1857">
    <cellStyle name="20% - Énfasis1 2" xfId="10"/>
    <cellStyle name="20% - Énfasis1 3" xfId="69"/>
    <cellStyle name="20% - Énfasis2 2" xfId="11"/>
    <cellStyle name="20% - Énfasis2 3" xfId="70"/>
    <cellStyle name="20% - Énfasis3 2" xfId="12"/>
    <cellStyle name="20% - Énfasis3 3" xfId="71"/>
    <cellStyle name="20% - Énfasis4 2" xfId="13"/>
    <cellStyle name="20% - Énfasis4 3" xfId="72"/>
    <cellStyle name="20% - Énfasis5 2" xfId="14"/>
    <cellStyle name="20% - Énfasis5 3" xfId="73"/>
    <cellStyle name="20% - Énfasis6 2" xfId="15"/>
    <cellStyle name="20% - Énfasis6 3" xfId="74"/>
    <cellStyle name="40% - Énfasis1 2" xfId="16"/>
    <cellStyle name="40% - Énfasis1 3" xfId="75"/>
    <cellStyle name="40% - Énfasis2 2" xfId="17"/>
    <cellStyle name="40% - Énfasis2 3" xfId="76"/>
    <cellStyle name="40% - Énfasis3 2" xfId="18"/>
    <cellStyle name="40% - Énfasis3 3" xfId="77"/>
    <cellStyle name="40% - Énfasis4 2" xfId="19"/>
    <cellStyle name="40% - Énfasis4 3" xfId="78"/>
    <cellStyle name="40% - Énfasis5 2" xfId="20"/>
    <cellStyle name="40% - Énfasis5 3" xfId="79"/>
    <cellStyle name="40% - Énfasis6 2" xfId="21"/>
    <cellStyle name="40% - Énfasis6 3" xfId="80"/>
    <cellStyle name="60% - Énfasis1 2" xfId="22"/>
    <cellStyle name="60% - Énfasis1 3" xfId="81"/>
    <cellStyle name="60% - Énfasis2 2" xfId="23"/>
    <cellStyle name="60% - Énfasis2 3" xfId="82"/>
    <cellStyle name="60% - Énfasis3 2" xfId="24"/>
    <cellStyle name="60% - Énfasis3 3" xfId="83"/>
    <cellStyle name="60% - Énfasis4 2" xfId="25"/>
    <cellStyle name="60% - Énfasis4 3" xfId="84"/>
    <cellStyle name="60% - Énfasis5 2" xfId="26"/>
    <cellStyle name="60% - Énfasis5 3" xfId="85"/>
    <cellStyle name="60% - Énfasis6 2" xfId="27"/>
    <cellStyle name="60% - Énfasis6 3" xfId="86"/>
    <cellStyle name="Buena 2" xfId="28"/>
    <cellStyle name="Buena 3" xfId="87"/>
    <cellStyle name="Cálculo 2" xfId="29"/>
    <cellStyle name="Cálculo 2 10" xfId="148"/>
    <cellStyle name="Cálculo 2 11" xfId="149"/>
    <cellStyle name="Cálculo 2 12" xfId="150"/>
    <cellStyle name="Cálculo 2 2" xfId="119"/>
    <cellStyle name="Cálculo 2 2 10" xfId="151"/>
    <cellStyle name="Cálculo 2 2 2" xfId="152"/>
    <cellStyle name="Cálculo 2 2 2 2" xfId="153"/>
    <cellStyle name="Cálculo 2 2 2 2 2" xfId="154"/>
    <cellStyle name="Cálculo 2 2 2 2 3" xfId="155"/>
    <cellStyle name="Cálculo 2 2 2 2 4" xfId="156"/>
    <cellStyle name="Cálculo 2 2 2 2 5" xfId="157"/>
    <cellStyle name="Cálculo 2 2 2 2 6" xfId="158"/>
    <cellStyle name="Cálculo 2 2 2 3" xfId="159"/>
    <cellStyle name="Cálculo 2 2 2 4" xfId="160"/>
    <cellStyle name="Cálculo 2 2 2 5" xfId="161"/>
    <cellStyle name="Cálculo 2 2 2 6" xfId="162"/>
    <cellStyle name="Cálculo 2 2 2 7" xfId="163"/>
    <cellStyle name="Cálculo 2 2 3" xfId="164"/>
    <cellStyle name="Cálculo 2 2 3 2" xfId="165"/>
    <cellStyle name="Cálculo 2 2 3 2 2" xfId="166"/>
    <cellStyle name="Cálculo 2 2 3 2 3" xfId="167"/>
    <cellStyle name="Cálculo 2 2 3 2 4" xfId="168"/>
    <cellStyle name="Cálculo 2 2 3 2 5" xfId="169"/>
    <cellStyle name="Cálculo 2 2 3 2 6" xfId="170"/>
    <cellStyle name="Cálculo 2 2 3 3" xfId="171"/>
    <cellStyle name="Cálculo 2 2 3 4" xfId="172"/>
    <cellStyle name="Cálculo 2 2 3 5" xfId="173"/>
    <cellStyle name="Cálculo 2 2 3 6" xfId="174"/>
    <cellStyle name="Cálculo 2 2 3 7" xfId="175"/>
    <cellStyle name="Cálculo 2 2 4" xfId="176"/>
    <cellStyle name="Cálculo 2 2 4 2" xfId="177"/>
    <cellStyle name="Cálculo 2 2 4 3" xfId="178"/>
    <cellStyle name="Cálculo 2 2 4 4" xfId="179"/>
    <cellStyle name="Cálculo 2 2 4 5" xfId="180"/>
    <cellStyle name="Cálculo 2 2 4 6" xfId="181"/>
    <cellStyle name="Cálculo 2 2 5" xfId="182"/>
    <cellStyle name="Cálculo 2 2 5 2" xfId="183"/>
    <cellStyle name="Cálculo 2 2 5 3" xfId="184"/>
    <cellStyle name="Cálculo 2 2 5 4" xfId="185"/>
    <cellStyle name="Cálculo 2 2 5 5" xfId="186"/>
    <cellStyle name="Cálculo 2 2 5 6" xfId="187"/>
    <cellStyle name="Cálculo 2 2 6" xfId="188"/>
    <cellStyle name="Cálculo 2 2 7" xfId="189"/>
    <cellStyle name="Cálculo 2 2 8" xfId="190"/>
    <cellStyle name="Cálculo 2 2 9" xfId="191"/>
    <cellStyle name="Cálculo 2 3" xfId="127"/>
    <cellStyle name="Cálculo 2 3 10" xfId="192"/>
    <cellStyle name="Cálculo 2 3 2" xfId="193"/>
    <cellStyle name="Cálculo 2 3 2 2" xfId="194"/>
    <cellStyle name="Cálculo 2 3 2 2 2" xfId="195"/>
    <cellStyle name="Cálculo 2 3 2 2 3" xfId="196"/>
    <cellStyle name="Cálculo 2 3 2 2 4" xfId="197"/>
    <cellStyle name="Cálculo 2 3 2 2 5" xfId="198"/>
    <cellStyle name="Cálculo 2 3 2 2 6" xfId="199"/>
    <cellStyle name="Cálculo 2 3 2 3" xfId="200"/>
    <cellStyle name="Cálculo 2 3 2 4" xfId="201"/>
    <cellStyle name="Cálculo 2 3 2 5" xfId="202"/>
    <cellStyle name="Cálculo 2 3 2 6" xfId="203"/>
    <cellStyle name="Cálculo 2 3 2 7" xfId="204"/>
    <cellStyle name="Cálculo 2 3 3" xfId="205"/>
    <cellStyle name="Cálculo 2 3 3 2" xfId="206"/>
    <cellStyle name="Cálculo 2 3 3 2 2" xfId="207"/>
    <cellStyle name="Cálculo 2 3 3 2 3" xfId="208"/>
    <cellStyle name="Cálculo 2 3 3 2 4" xfId="209"/>
    <cellStyle name="Cálculo 2 3 3 2 5" xfId="210"/>
    <cellStyle name="Cálculo 2 3 3 2 6" xfId="211"/>
    <cellStyle name="Cálculo 2 3 3 3" xfId="212"/>
    <cellStyle name="Cálculo 2 3 3 4" xfId="213"/>
    <cellStyle name="Cálculo 2 3 3 5" xfId="214"/>
    <cellStyle name="Cálculo 2 3 3 6" xfId="215"/>
    <cellStyle name="Cálculo 2 3 3 7" xfId="216"/>
    <cellStyle name="Cálculo 2 3 4" xfId="217"/>
    <cellStyle name="Cálculo 2 3 4 2" xfId="218"/>
    <cellStyle name="Cálculo 2 3 4 3" xfId="219"/>
    <cellStyle name="Cálculo 2 3 4 4" xfId="220"/>
    <cellStyle name="Cálculo 2 3 4 5" xfId="221"/>
    <cellStyle name="Cálculo 2 3 4 6" xfId="222"/>
    <cellStyle name="Cálculo 2 3 5" xfId="223"/>
    <cellStyle name="Cálculo 2 3 5 2" xfId="224"/>
    <cellStyle name="Cálculo 2 3 5 3" xfId="225"/>
    <cellStyle name="Cálculo 2 3 5 4" xfId="226"/>
    <cellStyle name="Cálculo 2 3 5 5" xfId="227"/>
    <cellStyle name="Cálculo 2 3 5 6" xfId="228"/>
    <cellStyle name="Cálculo 2 3 6" xfId="229"/>
    <cellStyle name="Cálculo 2 3 7" xfId="230"/>
    <cellStyle name="Cálculo 2 3 8" xfId="231"/>
    <cellStyle name="Cálculo 2 3 9" xfId="232"/>
    <cellStyle name="Cálculo 2 4" xfId="136"/>
    <cellStyle name="Cálculo 2 4 2" xfId="233"/>
    <cellStyle name="Cálculo 2 4 2 2" xfId="234"/>
    <cellStyle name="Cálculo 2 4 2 2 2" xfId="235"/>
    <cellStyle name="Cálculo 2 4 2 2 3" xfId="236"/>
    <cellStyle name="Cálculo 2 4 2 2 4" xfId="237"/>
    <cellStyle name="Cálculo 2 4 2 2 5" xfId="238"/>
    <cellStyle name="Cálculo 2 4 2 2 6" xfId="239"/>
    <cellStyle name="Cálculo 2 4 2 3" xfId="240"/>
    <cellStyle name="Cálculo 2 4 2 4" xfId="241"/>
    <cellStyle name="Cálculo 2 4 2 5" xfId="242"/>
    <cellStyle name="Cálculo 2 4 2 6" xfId="243"/>
    <cellStyle name="Cálculo 2 4 2 7" xfId="244"/>
    <cellStyle name="Cálculo 2 4 3" xfId="245"/>
    <cellStyle name="Cálculo 2 4 3 2" xfId="246"/>
    <cellStyle name="Cálculo 2 4 3 2 2" xfId="247"/>
    <cellStyle name="Cálculo 2 4 3 2 3" xfId="248"/>
    <cellStyle name="Cálculo 2 4 3 2 4" xfId="249"/>
    <cellStyle name="Cálculo 2 4 3 2 5" xfId="250"/>
    <cellStyle name="Cálculo 2 4 3 2 6" xfId="251"/>
    <cellStyle name="Cálculo 2 4 3 3" xfId="252"/>
    <cellStyle name="Cálculo 2 4 3 4" xfId="253"/>
    <cellStyle name="Cálculo 2 4 3 5" xfId="254"/>
    <cellStyle name="Cálculo 2 4 3 6" xfId="255"/>
    <cellStyle name="Cálculo 2 4 3 7" xfId="256"/>
    <cellStyle name="Cálculo 2 4 4" xfId="257"/>
    <cellStyle name="Cálculo 2 4 4 2" xfId="258"/>
    <cellStyle name="Cálculo 2 4 4 3" xfId="259"/>
    <cellStyle name="Cálculo 2 4 4 4" xfId="260"/>
    <cellStyle name="Cálculo 2 4 4 5" xfId="261"/>
    <cellStyle name="Cálculo 2 4 4 6" xfId="262"/>
    <cellStyle name="Cálculo 2 4 5" xfId="263"/>
    <cellStyle name="Cálculo 2 4 6" xfId="264"/>
    <cellStyle name="Cálculo 2 4 7" xfId="265"/>
    <cellStyle name="Cálculo 2 4 8" xfId="266"/>
    <cellStyle name="Cálculo 2 4 9" xfId="267"/>
    <cellStyle name="Cálculo 2 5" xfId="268"/>
    <cellStyle name="Cálculo 2 5 2" xfId="269"/>
    <cellStyle name="Cálculo 2 5 2 2" xfId="270"/>
    <cellStyle name="Cálculo 2 5 2 3" xfId="271"/>
    <cellStyle name="Cálculo 2 5 2 4" xfId="272"/>
    <cellStyle name="Cálculo 2 5 2 5" xfId="273"/>
    <cellStyle name="Cálculo 2 5 2 6" xfId="274"/>
    <cellStyle name="Cálculo 2 5 3" xfId="275"/>
    <cellStyle name="Cálculo 2 5 4" xfId="276"/>
    <cellStyle name="Cálculo 2 5 5" xfId="277"/>
    <cellStyle name="Cálculo 2 5 6" xfId="278"/>
    <cellStyle name="Cálculo 2 5 7" xfId="279"/>
    <cellStyle name="Cálculo 2 6" xfId="280"/>
    <cellStyle name="Cálculo 2 6 2" xfId="281"/>
    <cellStyle name="Cálculo 2 6 2 2" xfId="282"/>
    <cellStyle name="Cálculo 2 6 2 3" xfId="283"/>
    <cellStyle name="Cálculo 2 6 2 4" xfId="284"/>
    <cellStyle name="Cálculo 2 6 2 5" xfId="285"/>
    <cellStyle name="Cálculo 2 6 2 6" xfId="286"/>
    <cellStyle name="Cálculo 2 6 3" xfId="287"/>
    <cellStyle name="Cálculo 2 6 4" xfId="288"/>
    <cellStyle name="Cálculo 2 6 5" xfId="289"/>
    <cellStyle name="Cálculo 2 6 6" xfId="290"/>
    <cellStyle name="Cálculo 2 6 7" xfId="291"/>
    <cellStyle name="Cálculo 2 7" xfId="292"/>
    <cellStyle name="Cálculo 2 7 2" xfId="293"/>
    <cellStyle name="Cálculo 2 7 3" xfId="294"/>
    <cellStyle name="Cálculo 2 7 4" xfId="295"/>
    <cellStyle name="Cálculo 2 7 5" xfId="296"/>
    <cellStyle name="Cálculo 2 7 6" xfId="297"/>
    <cellStyle name="Cálculo 2 8" xfId="298"/>
    <cellStyle name="Cálculo 2 9" xfId="299"/>
    <cellStyle name="Cálculo 3" xfId="88"/>
    <cellStyle name="Cálculo 3 10" xfId="300"/>
    <cellStyle name="Cálculo 3 11" xfId="301"/>
    <cellStyle name="Cálculo 3 12" xfId="302"/>
    <cellStyle name="Cálculo 3 2" xfId="115"/>
    <cellStyle name="Cálculo 3 2 10" xfId="303"/>
    <cellStyle name="Cálculo 3 2 2" xfId="304"/>
    <cellStyle name="Cálculo 3 2 2 2" xfId="305"/>
    <cellStyle name="Cálculo 3 2 2 2 2" xfId="306"/>
    <cellStyle name="Cálculo 3 2 2 2 3" xfId="307"/>
    <cellStyle name="Cálculo 3 2 2 2 4" xfId="308"/>
    <cellStyle name="Cálculo 3 2 2 2 5" xfId="309"/>
    <cellStyle name="Cálculo 3 2 2 2 6" xfId="310"/>
    <cellStyle name="Cálculo 3 2 2 3" xfId="311"/>
    <cellStyle name="Cálculo 3 2 2 4" xfId="312"/>
    <cellStyle name="Cálculo 3 2 2 5" xfId="313"/>
    <cellStyle name="Cálculo 3 2 2 6" xfId="314"/>
    <cellStyle name="Cálculo 3 2 2 7" xfId="315"/>
    <cellStyle name="Cálculo 3 2 3" xfId="316"/>
    <cellStyle name="Cálculo 3 2 3 2" xfId="317"/>
    <cellStyle name="Cálculo 3 2 3 2 2" xfId="318"/>
    <cellStyle name="Cálculo 3 2 3 2 3" xfId="319"/>
    <cellStyle name="Cálculo 3 2 3 2 4" xfId="320"/>
    <cellStyle name="Cálculo 3 2 3 2 5" xfId="321"/>
    <cellStyle name="Cálculo 3 2 3 2 6" xfId="322"/>
    <cellStyle name="Cálculo 3 2 3 3" xfId="323"/>
    <cellStyle name="Cálculo 3 2 3 4" xfId="324"/>
    <cellStyle name="Cálculo 3 2 3 5" xfId="325"/>
    <cellStyle name="Cálculo 3 2 3 6" xfId="326"/>
    <cellStyle name="Cálculo 3 2 3 7" xfId="327"/>
    <cellStyle name="Cálculo 3 2 4" xfId="328"/>
    <cellStyle name="Cálculo 3 2 4 2" xfId="329"/>
    <cellStyle name="Cálculo 3 2 4 3" xfId="330"/>
    <cellStyle name="Cálculo 3 2 4 4" xfId="331"/>
    <cellStyle name="Cálculo 3 2 4 5" xfId="332"/>
    <cellStyle name="Cálculo 3 2 4 6" xfId="333"/>
    <cellStyle name="Cálculo 3 2 5" xfId="334"/>
    <cellStyle name="Cálculo 3 2 5 2" xfId="335"/>
    <cellStyle name="Cálculo 3 2 5 3" xfId="336"/>
    <cellStyle name="Cálculo 3 2 5 4" xfId="337"/>
    <cellStyle name="Cálculo 3 2 5 5" xfId="338"/>
    <cellStyle name="Cálculo 3 2 5 6" xfId="339"/>
    <cellStyle name="Cálculo 3 2 6" xfId="340"/>
    <cellStyle name="Cálculo 3 2 7" xfId="341"/>
    <cellStyle name="Cálculo 3 2 8" xfId="342"/>
    <cellStyle name="Cálculo 3 2 9" xfId="343"/>
    <cellStyle name="Cálculo 3 3" xfId="130"/>
    <cellStyle name="Cálculo 3 3 10" xfId="344"/>
    <cellStyle name="Cálculo 3 3 2" xfId="345"/>
    <cellStyle name="Cálculo 3 3 2 2" xfId="346"/>
    <cellStyle name="Cálculo 3 3 2 2 2" xfId="347"/>
    <cellStyle name="Cálculo 3 3 2 2 3" xfId="348"/>
    <cellStyle name="Cálculo 3 3 2 2 4" xfId="349"/>
    <cellStyle name="Cálculo 3 3 2 2 5" xfId="350"/>
    <cellStyle name="Cálculo 3 3 2 2 6" xfId="351"/>
    <cellStyle name="Cálculo 3 3 2 3" xfId="352"/>
    <cellStyle name="Cálculo 3 3 2 4" xfId="353"/>
    <cellStyle name="Cálculo 3 3 2 5" xfId="354"/>
    <cellStyle name="Cálculo 3 3 2 6" xfId="355"/>
    <cellStyle name="Cálculo 3 3 2 7" xfId="356"/>
    <cellStyle name="Cálculo 3 3 3" xfId="357"/>
    <cellStyle name="Cálculo 3 3 3 2" xfId="358"/>
    <cellStyle name="Cálculo 3 3 3 2 2" xfId="359"/>
    <cellStyle name="Cálculo 3 3 3 2 3" xfId="360"/>
    <cellStyle name="Cálculo 3 3 3 2 4" xfId="361"/>
    <cellStyle name="Cálculo 3 3 3 2 5" xfId="362"/>
    <cellStyle name="Cálculo 3 3 3 2 6" xfId="363"/>
    <cellStyle name="Cálculo 3 3 3 3" xfId="364"/>
    <cellStyle name="Cálculo 3 3 3 4" xfId="365"/>
    <cellStyle name="Cálculo 3 3 3 5" xfId="366"/>
    <cellStyle name="Cálculo 3 3 3 6" xfId="367"/>
    <cellStyle name="Cálculo 3 3 3 7" xfId="368"/>
    <cellStyle name="Cálculo 3 3 4" xfId="369"/>
    <cellStyle name="Cálculo 3 3 4 2" xfId="370"/>
    <cellStyle name="Cálculo 3 3 4 3" xfId="371"/>
    <cellStyle name="Cálculo 3 3 4 4" xfId="372"/>
    <cellStyle name="Cálculo 3 3 4 5" xfId="373"/>
    <cellStyle name="Cálculo 3 3 4 6" xfId="374"/>
    <cellStyle name="Cálculo 3 3 5" xfId="375"/>
    <cellStyle name="Cálculo 3 3 5 2" xfId="376"/>
    <cellStyle name="Cálculo 3 3 5 3" xfId="377"/>
    <cellStyle name="Cálculo 3 3 5 4" xfId="378"/>
    <cellStyle name="Cálculo 3 3 5 5" xfId="379"/>
    <cellStyle name="Cálculo 3 3 5 6" xfId="380"/>
    <cellStyle name="Cálculo 3 3 6" xfId="381"/>
    <cellStyle name="Cálculo 3 3 7" xfId="382"/>
    <cellStyle name="Cálculo 3 3 8" xfId="383"/>
    <cellStyle name="Cálculo 3 3 9" xfId="384"/>
    <cellStyle name="Cálculo 3 4" xfId="141"/>
    <cellStyle name="Cálculo 3 4 2" xfId="385"/>
    <cellStyle name="Cálculo 3 4 2 2" xfId="386"/>
    <cellStyle name="Cálculo 3 4 2 2 2" xfId="387"/>
    <cellStyle name="Cálculo 3 4 2 2 3" xfId="388"/>
    <cellStyle name="Cálculo 3 4 2 2 4" xfId="389"/>
    <cellStyle name="Cálculo 3 4 2 2 5" xfId="390"/>
    <cellStyle name="Cálculo 3 4 2 2 6" xfId="391"/>
    <cellStyle name="Cálculo 3 4 2 3" xfId="392"/>
    <cellStyle name="Cálculo 3 4 2 4" xfId="393"/>
    <cellStyle name="Cálculo 3 4 2 5" xfId="394"/>
    <cellStyle name="Cálculo 3 4 2 6" xfId="395"/>
    <cellStyle name="Cálculo 3 4 2 7" xfId="396"/>
    <cellStyle name="Cálculo 3 4 3" xfId="397"/>
    <cellStyle name="Cálculo 3 4 3 2" xfId="398"/>
    <cellStyle name="Cálculo 3 4 3 2 2" xfId="399"/>
    <cellStyle name="Cálculo 3 4 3 2 3" xfId="400"/>
    <cellStyle name="Cálculo 3 4 3 2 4" xfId="401"/>
    <cellStyle name="Cálculo 3 4 3 2 5" xfId="402"/>
    <cellStyle name="Cálculo 3 4 3 2 6" xfId="403"/>
    <cellStyle name="Cálculo 3 4 3 3" xfId="404"/>
    <cellStyle name="Cálculo 3 4 3 4" xfId="405"/>
    <cellStyle name="Cálculo 3 4 3 5" xfId="406"/>
    <cellStyle name="Cálculo 3 4 3 6" xfId="407"/>
    <cellStyle name="Cálculo 3 4 3 7" xfId="408"/>
    <cellStyle name="Cálculo 3 4 4" xfId="409"/>
    <cellStyle name="Cálculo 3 4 4 2" xfId="410"/>
    <cellStyle name="Cálculo 3 4 4 3" xfId="411"/>
    <cellStyle name="Cálculo 3 4 4 4" xfId="412"/>
    <cellStyle name="Cálculo 3 4 4 5" xfId="413"/>
    <cellStyle name="Cálculo 3 4 4 6" xfId="414"/>
    <cellStyle name="Cálculo 3 4 5" xfId="415"/>
    <cellStyle name="Cálculo 3 4 6" xfId="416"/>
    <cellStyle name="Cálculo 3 4 7" xfId="417"/>
    <cellStyle name="Cálculo 3 4 8" xfId="418"/>
    <cellStyle name="Cálculo 3 4 9" xfId="419"/>
    <cellStyle name="Cálculo 3 5" xfId="420"/>
    <cellStyle name="Cálculo 3 5 2" xfId="421"/>
    <cellStyle name="Cálculo 3 5 2 2" xfId="422"/>
    <cellStyle name="Cálculo 3 5 2 3" xfId="423"/>
    <cellStyle name="Cálculo 3 5 2 4" xfId="424"/>
    <cellStyle name="Cálculo 3 5 2 5" xfId="425"/>
    <cellStyle name="Cálculo 3 5 2 6" xfId="426"/>
    <cellStyle name="Cálculo 3 5 3" xfId="427"/>
    <cellStyle name="Cálculo 3 5 4" xfId="428"/>
    <cellStyle name="Cálculo 3 5 5" xfId="429"/>
    <cellStyle name="Cálculo 3 5 6" xfId="430"/>
    <cellStyle name="Cálculo 3 5 7" xfId="431"/>
    <cellStyle name="Cálculo 3 6" xfId="432"/>
    <cellStyle name="Cálculo 3 6 2" xfId="433"/>
    <cellStyle name="Cálculo 3 6 2 2" xfId="434"/>
    <cellStyle name="Cálculo 3 6 2 3" xfId="435"/>
    <cellStyle name="Cálculo 3 6 2 4" xfId="436"/>
    <cellStyle name="Cálculo 3 6 2 5" xfId="437"/>
    <cellStyle name="Cálculo 3 6 2 6" xfId="438"/>
    <cellStyle name="Cálculo 3 6 3" xfId="439"/>
    <cellStyle name="Cálculo 3 6 4" xfId="440"/>
    <cellStyle name="Cálculo 3 6 5" xfId="441"/>
    <cellStyle name="Cálculo 3 6 6" xfId="442"/>
    <cellStyle name="Cálculo 3 6 7" xfId="443"/>
    <cellStyle name="Cálculo 3 7" xfId="444"/>
    <cellStyle name="Cálculo 3 7 2" xfId="445"/>
    <cellStyle name="Cálculo 3 7 3" xfId="446"/>
    <cellStyle name="Cálculo 3 7 4" xfId="447"/>
    <cellStyle name="Cálculo 3 7 5" xfId="448"/>
    <cellStyle name="Cálculo 3 7 6" xfId="449"/>
    <cellStyle name="Cálculo 3 8" xfId="450"/>
    <cellStyle name="Cálculo 3 9" xfId="451"/>
    <cellStyle name="Celda de comprobación 2" xfId="30"/>
    <cellStyle name="Celda de comprobación 3" xfId="89"/>
    <cellStyle name="Celda vinculada 2" xfId="31"/>
    <cellStyle name="Encabezado 4 2" xfId="32"/>
    <cellStyle name="Encabezado 4 3" xfId="90"/>
    <cellStyle name="Énfasis1 2" xfId="33"/>
    <cellStyle name="Énfasis1 3" xfId="91"/>
    <cellStyle name="Énfasis2 2" xfId="34"/>
    <cellStyle name="Énfasis2 3" xfId="92"/>
    <cellStyle name="Énfasis3 2" xfId="35"/>
    <cellStyle name="Énfasis3 3" xfId="93"/>
    <cellStyle name="Énfasis4 2" xfId="36"/>
    <cellStyle name="Énfasis4 3" xfId="94"/>
    <cellStyle name="Énfasis5 2" xfId="37"/>
    <cellStyle name="Énfasis5 3" xfId="95"/>
    <cellStyle name="Énfasis6 2" xfId="38"/>
    <cellStyle name="Énfasis6 3" xfId="96"/>
    <cellStyle name="Entrada 2" xfId="39"/>
    <cellStyle name="Entrada 2 10" xfId="452"/>
    <cellStyle name="Entrada 2 11" xfId="453"/>
    <cellStyle name="Entrada 2 12" xfId="454"/>
    <cellStyle name="Entrada 2 2" xfId="124"/>
    <cellStyle name="Entrada 2 2 10" xfId="455"/>
    <cellStyle name="Entrada 2 2 2" xfId="456"/>
    <cellStyle name="Entrada 2 2 2 2" xfId="457"/>
    <cellStyle name="Entrada 2 2 2 2 2" xfId="458"/>
    <cellStyle name="Entrada 2 2 2 2 3" xfId="459"/>
    <cellStyle name="Entrada 2 2 2 2 4" xfId="460"/>
    <cellStyle name="Entrada 2 2 2 2 5" xfId="461"/>
    <cellStyle name="Entrada 2 2 2 2 6" xfId="462"/>
    <cellStyle name="Entrada 2 2 2 3" xfId="463"/>
    <cellStyle name="Entrada 2 2 2 4" xfId="464"/>
    <cellStyle name="Entrada 2 2 2 5" xfId="465"/>
    <cellStyle name="Entrada 2 2 2 6" xfId="466"/>
    <cellStyle name="Entrada 2 2 2 7" xfId="467"/>
    <cellStyle name="Entrada 2 2 3" xfId="468"/>
    <cellStyle name="Entrada 2 2 3 2" xfId="469"/>
    <cellStyle name="Entrada 2 2 3 2 2" xfId="470"/>
    <cellStyle name="Entrada 2 2 3 2 3" xfId="471"/>
    <cellStyle name="Entrada 2 2 3 2 4" xfId="472"/>
    <cellStyle name="Entrada 2 2 3 2 5" xfId="473"/>
    <cellStyle name="Entrada 2 2 3 2 6" xfId="474"/>
    <cellStyle name="Entrada 2 2 3 3" xfId="475"/>
    <cellStyle name="Entrada 2 2 3 4" xfId="476"/>
    <cellStyle name="Entrada 2 2 3 5" xfId="477"/>
    <cellStyle name="Entrada 2 2 3 6" xfId="478"/>
    <cellStyle name="Entrada 2 2 3 7" xfId="479"/>
    <cellStyle name="Entrada 2 2 4" xfId="480"/>
    <cellStyle name="Entrada 2 2 4 2" xfId="481"/>
    <cellStyle name="Entrada 2 2 4 3" xfId="482"/>
    <cellStyle name="Entrada 2 2 4 4" xfId="483"/>
    <cellStyle name="Entrada 2 2 4 5" xfId="484"/>
    <cellStyle name="Entrada 2 2 4 6" xfId="485"/>
    <cellStyle name="Entrada 2 2 5" xfId="486"/>
    <cellStyle name="Entrada 2 2 5 2" xfId="487"/>
    <cellStyle name="Entrada 2 2 5 3" xfId="488"/>
    <cellStyle name="Entrada 2 2 5 4" xfId="489"/>
    <cellStyle name="Entrada 2 2 5 5" xfId="490"/>
    <cellStyle name="Entrada 2 2 5 6" xfId="491"/>
    <cellStyle name="Entrada 2 2 6" xfId="492"/>
    <cellStyle name="Entrada 2 2 7" xfId="493"/>
    <cellStyle name="Entrada 2 2 8" xfId="494"/>
    <cellStyle name="Entrada 2 2 9" xfId="495"/>
    <cellStyle name="Entrada 2 3" xfId="126"/>
    <cellStyle name="Entrada 2 3 10" xfId="496"/>
    <cellStyle name="Entrada 2 3 2" xfId="497"/>
    <cellStyle name="Entrada 2 3 2 2" xfId="498"/>
    <cellStyle name="Entrada 2 3 2 2 2" xfId="499"/>
    <cellStyle name="Entrada 2 3 2 2 3" xfId="500"/>
    <cellStyle name="Entrada 2 3 2 2 4" xfId="501"/>
    <cellStyle name="Entrada 2 3 2 2 5" xfId="502"/>
    <cellStyle name="Entrada 2 3 2 2 6" xfId="503"/>
    <cellStyle name="Entrada 2 3 2 3" xfId="504"/>
    <cellStyle name="Entrada 2 3 2 4" xfId="505"/>
    <cellStyle name="Entrada 2 3 2 5" xfId="506"/>
    <cellStyle name="Entrada 2 3 2 6" xfId="507"/>
    <cellStyle name="Entrada 2 3 2 7" xfId="508"/>
    <cellStyle name="Entrada 2 3 3" xfId="509"/>
    <cellStyle name="Entrada 2 3 3 2" xfId="510"/>
    <cellStyle name="Entrada 2 3 3 2 2" xfId="511"/>
    <cellStyle name="Entrada 2 3 3 2 3" xfId="512"/>
    <cellStyle name="Entrada 2 3 3 2 4" xfId="513"/>
    <cellStyle name="Entrada 2 3 3 2 5" xfId="514"/>
    <cellStyle name="Entrada 2 3 3 2 6" xfId="515"/>
    <cellStyle name="Entrada 2 3 3 3" xfId="516"/>
    <cellStyle name="Entrada 2 3 3 4" xfId="517"/>
    <cellStyle name="Entrada 2 3 3 5" xfId="518"/>
    <cellStyle name="Entrada 2 3 3 6" xfId="519"/>
    <cellStyle name="Entrada 2 3 3 7" xfId="520"/>
    <cellStyle name="Entrada 2 3 4" xfId="521"/>
    <cellStyle name="Entrada 2 3 4 2" xfId="522"/>
    <cellStyle name="Entrada 2 3 4 3" xfId="523"/>
    <cellStyle name="Entrada 2 3 4 4" xfId="524"/>
    <cellStyle name="Entrada 2 3 4 5" xfId="525"/>
    <cellStyle name="Entrada 2 3 4 6" xfId="526"/>
    <cellStyle name="Entrada 2 3 5" xfId="527"/>
    <cellStyle name="Entrada 2 3 5 2" xfId="528"/>
    <cellStyle name="Entrada 2 3 5 3" xfId="529"/>
    <cellStyle name="Entrada 2 3 5 4" xfId="530"/>
    <cellStyle name="Entrada 2 3 5 5" xfId="531"/>
    <cellStyle name="Entrada 2 3 5 6" xfId="532"/>
    <cellStyle name="Entrada 2 3 6" xfId="533"/>
    <cellStyle name="Entrada 2 3 7" xfId="534"/>
    <cellStyle name="Entrada 2 3 8" xfId="535"/>
    <cellStyle name="Entrada 2 3 9" xfId="536"/>
    <cellStyle name="Entrada 2 4" xfId="137"/>
    <cellStyle name="Entrada 2 4 2" xfId="537"/>
    <cellStyle name="Entrada 2 4 2 2" xfId="538"/>
    <cellStyle name="Entrada 2 4 2 2 2" xfId="539"/>
    <cellStyle name="Entrada 2 4 2 2 3" xfId="540"/>
    <cellStyle name="Entrada 2 4 2 2 4" xfId="541"/>
    <cellStyle name="Entrada 2 4 2 2 5" xfId="542"/>
    <cellStyle name="Entrada 2 4 2 2 6" xfId="543"/>
    <cellStyle name="Entrada 2 4 2 3" xfId="544"/>
    <cellStyle name="Entrada 2 4 2 4" xfId="545"/>
    <cellStyle name="Entrada 2 4 2 5" xfId="546"/>
    <cellStyle name="Entrada 2 4 2 6" xfId="547"/>
    <cellStyle name="Entrada 2 4 2 7" xfId="548"/>
    <cellStyle name="Entrada 2 4 3" xfId="549"/>
    <cellStyle name="Entrada 2 4 3 2" xfId="550"/>
    <cellStyle name="Entrada 2 4 3 2 2" xfId="551"/>
    <cellStyle name="Entrada 2 4 3 2 3" xfId="552"/>
    <cellStyle name="Entrada 2 4 3 2 4" xfId="553"/>
    <cellStyle name="Entrada 2 4 3 2 5" xfId="554"/>
    <cellStyle name="Entrada 2 4 3 2 6" xfId="555"/>
    <cellStyle name="Entrada 2 4 3 3" xfId="556"/>
    <cellStyle name="Entrada 2 4 3 4" xfId="557"/>
    <cellStyle name="Entrada 2 4 3 5" xfId="558"/>
    <cellStyle name="Entrada 2 4 3 6" xfId="559"/>
    <cellStyle name="Entrada 2 4 3 7" xfId="560"/>
    <cellStyle name="Entrada 2 4 4" xfId="561"/>
    <cellStyle name="Entrada 2 4 4 2" xfId="562"/>
    <cellStyle name="Entrada 2 4 4 3" xfId="563"/>
    <cellStyle name="Entrada 2 4 4 4" xfId="564"/>
    <cellStyle name="Entrada 2 4 4 5" xfId="565"/>
    <cellStyle name="Entrada 2 4 4 6" xfId="566"/>
    <cellStyle name="Entrada 2 4 5" xfId="567"/>
    <cellStyle name="Entrada 2 4 6" xfId="568"/>
    <cellStyle name="Entrada 2 4 7" xfId="569"/>
    <cellStyle name="Entrada 2 4 8" xfId="570"/>
    <cellStyle name="Entrada 2 4 9" xfId="571"/>
    <cellStyle name="Entrada 2 5" xfId="572"/>
    <cellStyle name="Entrada 2 5 2" xfId="573"/>
    <cellStyle name="Entrada 2 5 2 2" xfId="574"/>
    <cellStyle name="Entrada 2 5 2 3" xfId="575"/>
    <cellStyle name="Entrada 2 5 2 4" xfId="576"/>
    <cellStyle name="Entrada 2 5 2 5" xfId="577"/>
    <cellStyle name="Entrada 2 5 2 6" xfId="578"/>
    <cellStyle name="Entrada 2 5 3" xfId="579"/>
    <cellStyle name="Entrada 2 5 4" xfId="580"/>
    <cellStyle name="Entrada 2 5 5" xfId="581"/>
    <cellStyle name="Entrada 2 5 6" xfId="582"/>
    <cellStyle name="Entrada 2 5 7" xfId="583"/>
    <cellStyle name="Entrada 2 6" xfId="584"/>
    <cellStyle name="Entrada 2 6 2" xfId="585"/>
    <cellStyle name="Entrada 2 6 2 2" xfId="586"/>
    <cellStyle name="Entrada 2 6 2 3" xfId="587"/>
    <cellStyle name="Entrada 2 6 2 4" xfId="588"/>
    <cellStyle name="Entrada 2 6 2 5" xfId="589"/>
    <cellStyle name="Entrada 2 6 2 6" xfId="590"/>
    <cellStyle name="Entrada 2 6 3" xfId="591"/>
    <cellStyle name="Entrada 2 6 4" xfId="592"/>
    <cellStyle name="Entrada 2 6 5" xfId="593"/>
    <cellStyle name="Entrada 2 6 6" xfId="594"/>
    <cellStyle name="Entrada 2 6 7" xfId="595"/>
    <cellStyle name="Entrada 2 7" xfId="596"/>
    <cellStyle name="Entrada 2 7 2" xfId="597"/>
    <cellStyle name="Entrada 2 7 3" xfId="598"/>
    <cellStyle name="Entrada 2 7 4" xfId="599"/>
    <cellStyle name="Entrada 2 7 5" xfId="600"/>
    <cellStyle name="Entrada 2 7 6" xfId="601"/>
    <cellStyle name="Entrada 2 8" xfId="602"/>
    <cellStyle name="Entrada 2 9" xfId="603"/>
    <cellStyle name="Entrada 3" xfId="97"/>
    <cellStyle name="Entrada 3 10" xfId="604"/>
    <cellStyle name="Entrada 3 11" xfId="605"/>
    <cellStyle name="Entrada 3 12" xfId="606"/>
    <cellStyle name="Entrada 3 2" xfId="122"/>
    <cellStyle name="Entrada 3 2 10" xfId="607"/>
    <cellStyle name="Entrada 3 2 2" xfId="608"/>
    <cellStyle name="Entrada 3 2 2 2" xfId="609"/>
    <cellStyle name="Entrada 3 2 2 2 2" xfId="610"/>
    <cellStyle name="Entrada 3 2 2 2 3" xfId="611"/>
    <cellStyle name="Entrada 3 2 2 2 4" xfId="612"/>
    <cellStyle name="Entrada 3 2 2 2 5" xfId="613"/>
    <cellStyle name="Entrada 3 2 2 2 6" xfId="614"/>
    <cellStyle name="Entrada 3 2 2 3" xfId="615"/>
    <cellStyle name="Entrada 3 2 2 4" xfId="616"/>
    <cellStyle name="Entrada 3 2 2 5" xfId="617"/>
    <cellStyle name="Entrada 3 2 2 6" xfId="618"/>
    <cellStyle name="Entrada 3 2 2 7" xfId="619"/>
    <cellStyle name="Entrada 3 2 3" xfId="620"/>
    <cellStyle name="Entrada 3 2 3 2" xfId="621"/>
    <cellStyle name="Entrada 3 2 3 2 2" xfId="622"/>
    <cellStyle name="Entrada 3 2 3 2 3" xfId="623"/>
    <cellStyle name="Entrada 3 2 3 2 4" xfId="624"/>
    <cellStyle name="Entrada 3 2 3 2 5" xfId="625"/>
    <cellStyle name="Entrada 3 2 3 2 6" xfId="626"/>
    <cellStyle name="Entrada 3 2 3 3" xfId="627"/>
    <cellStyle name="Entrada 3 2 3 4" xfId="628"/>
    <cellStyle name="Entrada 3 2 3 5" xfId="629"/>
    <cellStyle name="Entrada 3 2 3 6" xfId="630"/>
    <cellStyle name="Entrada 3 2 3 7" xfId="631"/>
    <cellStyle name="Entrada 3 2 4" xfId="632"/>
    <cellStyle name="Entrada 3 2 4 2" xfId="633"/>
    <cellStyle name="Entrada 3 2 4 3" xfId="634"/>
    <cellStyle name="Entrada 3 2 4 4" xfId="635"/>
    <cellStyle name="Entrada 3 2 4 5" xfId="636"/>
    <cellStyle name="Entrada 3 2 4 6" xfId="637"/>
    <cellStyle name="Entrada 3 2 5" xfId="638"/>
    <cellStyle name="Entrada 3 2 5 2" xfId="639"/>
    <cellStyle name="Entrada 3 2 5 3" xfId="640"/>
    <cellStyle name="Entrada 3 2 5 4" xfId="641"/>
    <cellStyle name="Entrada 3 2 5 5" xfId="642"/>
    <cellStyle name="Entrada 3 2 5 6" xfId="643"/>
    <cellStyle name="Entrada 3 2 6" xfId="644"/>
    <cellStyle name="Entrada 3 2 7" xfId="645"/>
    <cellStyle name="Entrada 3 2 8" xfId="646"/>
    <cellStyle name="Entrada 3 2 9" xfId="647"/>
    <cellStyle name="Entrada 3 3" xfId="131"/>
    <cellStyle name="Entrada 3 3 10" xfId="648"/>
    <cellStyle name="Entrada 3 3 2" xfId="649"/>
    <cellStyle name="Entrada 3 3 2 2" xfId="650"/>
    <cellStyle name="Entrada 3 3 2 2 2" xfId="651"/>
    <cellStyle name="Entrada 3 3 2 2 3" xfId="652"/>
    <cellStyle name="Entrada 3 3 2 2 4" xfId="653"/>
    <cellStyle name="Entrada 3 3 2 2 5" xfId="654"/>
    <cellStyle name="Entrada 3 3 2 2 6" xfId="655"/>
    <cellStyle name="Entrada 3 3 2 3" xfId="656"/>
    <cellStyle name="Entrada 3 3 2 4" xfId="657"/>
    <cellStyle name="Entrada 3 3 2 5" xfId="658"/>
    <cellStyle name="Entrada 3 3 2 6" xfId="659"/>
    <cellStyle name="Entrada 3 3 2 7" xfId="660"/>
    <cellStyle name="Entrada 3 3 3" xfId="661"/>
    <cellStyle name="Entrada 3 3 3 2" xfId="662"/>
    <cellStyle name="Entrada 3 3 3 2 2" xfId="663"/>
    <cellStyle name="Entrada 3 3 3 2 3" xfId="664"/>
    <cellStyle name="Entrada 3 3 3 2 4" xfId="665"/>
    <cellStyle name="Entrada 3 3 3 2 5" xfId="666"/>
    <cellStyle name="Entrada 3 3 3 2 6" xfId="667"/>
    <cellStyle name="Entrada 3 3 3 3" xfId="668"/>
    <cellStyle name="Entrada 3 3 3 4" xfId="669"/>
    <cellStyle name="Entrada 3 3 3 5" xfId="670"/>
    <cellStyle name="Entrada 3 3 3 6" xfId="671"/>
    <cellStyle name="Entrada 3 3 3 7" xfId="672"/>
    <cellStyle name="Entrada 3 3 4" xfId="673"/>
    <cellStyle name="Entrada 3 3 4 2" xfId="674"/>
    <cellStyle name="Entrada 3 3 4 3" xfId="675"/>
    <cellStyle name="Entrada 3 3 4 4" xfId="676"/>
    <cellStyle name="Entrada 3 3 4 5" xfId="677"/>
    <cellStyle name="Entrada 3 3 4 6" xfId="678"/>
    <cellStyle name="Entrada 3 3 5" xfId="679"/>
    <cellStyle name="Entrada 3 3 5 2" xfId="680"/>
    <cellStyle name="Entrada 3 3 5 3" xfId="681"/>
    <cellStyle name="Entrada 3 3 5 4" xfId="682"/>
    <cellStyle name="Entrada 3 3 5 5" xfId="683"/>
    <cellStyle name="Entrada 3 3 5 6" xfId="684"/>
    <cellStyle name="Entrada 3 3 6" xfId="685"/>
    <cellStyle name="Entrada 3 3 7" xfId="686"/>
    <cellStyle name="Entrada 3 3 8" xfId="687"/>
    <cellStyle name="Entrada 3 3 9" xfId="688"/>
    <cellStyle name="Entrada 3 4" xfId="142"/>
    <cellStyle name="Entrada 3 4 2" xfId="689"/>
    <cellStyle name="Entrada 3 4 2 2" xfId="690"/>
    <cellStyle name="Entrada 3 4 2 2 2" xfId="691"/>
    <cellStyle name="Entrada 3 4 2 2 3" xfId="692"/>
    <cellStyle name="Entrada 3 4 2 2 4" xfId="693"/>
    <cellStyle name="Entrada 3 4 2 2 5" xfId="694"/>
    <cellStyle name="Entrada 3 4 2 2 6" xfId="695"/>
    <cellStyle name="Entrada 3 4 2 3" xfId="696"/>
    <cellStyle name="Entrada 3 4 2 4" xfId="697"/>
    <cellStyle name="Entrada 3 4 2 5" xfId="698"/>
    <cellStyle name="Entrada 3 4 2 6" xfId="699"/>
    <cellStyle name="Entrada 3 4 2 7" xfId="700"/>
    <cellStyle name="Entrada 3 4 3" xfId="701"/>
    <cellStyle name="Entrada 3 4 3 2" xfId="702"/>
    <cellStyle name="Entrada 3 4 3 2 2" xfId="703"/>
    <cellStyle name="Entrada 3 4 3 2 3" xfId="704"/>
    <cellStyle name="Entrada 3 4 3 2 4" xfId="705"/>
    <cellStyle name="Entrada 3 4 3 2 5" xfId="706"/>
    <cellStyle name="Entrada 3 4 3 2 6" xfId="707"/>
    <cellStyle name="Entrada 3 4 3 3" xfId="708"/>
    <cellStyle name="Entrada 3 4 3 4" xfId="709"/>
    <cellStyle name="Entrada 3 4 3 5" xfId="710"/>
    <cellStyle name="Entrada 3 4 3 6" xfId="711"/>
    <cellStyle name="Entrada 3 4 3 7" xfId="712"/>
    <cellStyle name="Entrada 3 4 4" xfId="713"/>
    <cellStyle name="Entrada 3 4 4 2" xfId="714"/>
    <cellStyle name="Entrada 3 4 4 3" xfId="715"/>
    <cellStyle name="Entrada 3 4 4 4" xfId="716"/>
    <cellStyle name="Entrada 3 4 4 5" xfId="717"/>
    <cellStyle name="Entrada 3 4 4 6" xfId="718"/>
    <cellStyle name="Entrada 3 4 5" xfId="719"/>
    <cellStyle name="Entrada 3 4 6" xfId="720"/>
    <cellStyle name="Entrada 3 4 7" xfId="721"/>
    <cellStyle name="Entrada 3 4 8" xfId="722"/>
    <cellStyle name="Entrada 3 4 9" xfId="723"/>
    <cellStyle name="Entrada 3 5" xfId="724"/>
    <cellStyle name="Entrada 3 5 2" xfId="725"/>
    <cellStyle name="Entrada 3 5 2 2" xfId="726"/>
    <cellStyle name="Entrada 3 5 2 3" xfId="727"/>
    <cellStyle name="Entrada 3 5 2 4" xfId="728"/>
    <cellStyle name="Entrada 3 5 2 5" xfId="729"/>
    <cellStyle name="Entrada 3 5 2 6" xfId="730"/>
    <cellStyle name="Entrada 3 5 3" xfId="731"/>
    <cellStyle name="Entrada 3 5 4" xfId="732"/>
    <cellStyle name="Entrada 3 5 5" xfId="733"/>
    <cellStyle name="Entrada 3 5 6" xfId="734"/>
    <cellStyle name="Entrada 3 5 7" xfId="735"/>
    <cellStyle name="Entrada 3 6" xfId="736"/>
    <cellStyle name="Entrada 3 6 2" xfId="737"/>
    <cellStyle name="Entrada 3 6 2 2" xfId="738"/>
    <cellStyle name="Entrada 3 6 2 3" xfId="739"/>
    <cellStyle name="Entrada 3 6 2 4" xfId="740"/>
    <cellStyle name="Entrada 3 6 2 5" xfId="741"/>
    <cellStyle name="Entrada 3 6 2 6" xfId="742"/>
    <cellStyle name="Entrada 3 6 3" xfId="743"/>
    <cellStyle name="Entrada 3 6 4" xfId="744"/>
    <cellStyle name="Entrada 3 6 5" xfId="745"/>
    <cellStyle name="Entrada 3 6 6" xfId="746"/>
    <cellStyle name="Entrada 3 6 7" xfId="747"/>
    <cellStyle name="Entrada 3 7" xfId="748"/>
    <cellStyle name="Entrada 3 7 2" xfId="749"/>
    <cellStyle name="Entrada 3 7 3" xfId="750"/>
    <cellStyle name="Entrada 3 7 4" xfId="751"/>
    <cellStyle name="Entrada 3 7 5" xfId="752"/>
    <cellStyle name="Entrada 3 7 6" xfId="753"/>
    <cellStyle name="Entrada 3 8" xfId="754"/>
    <cellStyle name="Entrada 3 9" xfId="755"/>
    <cellStyle name="Euro" xfId="98"/>
    <cellStyle name="Euro 2" xfId="110"/>
    <cellStyle name="Excel Built-in Excel Built-in Excel Built-in Normal" xfId="756"/>
    <cellStyle name="Hipervínculo 2" xfId="8"/>
    <cellStyle name="Hipervínculo 2 2" xfId="757"/>
    <cellStyle name="Hipervínculo 3" xfId="51"/>
    <cellStyle name="Hipervínculo 3 2" xfId="758"/>
    <cellStyle name="Hipervínculo 4" xfId="99"/>
    <cellStyle name="Hipervínculo 4 2" xfId="759"/>
    <cellStyle name="Hipervínculo 5" xfId="111"/>
    <cellStyle name="Hipervínculo 6" xfId="112"/>
    <cellStyle name="Hipervínculo 7" xfId="114"/>
    <cellStyle name="Incorrecto 2" xfId="40"/>
    <cellStyle name="Incorrecto 3" xfId="100"/>
    <cellStyle name="Millares [0]" xfId="1854" builtinId="6"/>
    <cellStyle name="Millares 2" xfId="2"/>
    <cellStyle name="Millares 2 2" xfId="57"/>
    <cellStyle name="Millares 2 2 2" xfId="760"/>
    <cellStyle name="Millares 2 3" xfId="761"/>
    <cellStyle name="Millares 3" xfId="3"/>
    <cellStyle name="Millares 3 2" xfId="61"/>
    <cellStyle name="Millares 4" xfId="762"/>
    <cellStyle name="Millares 4 2" xfId="763"/>
    <cellStyle name="Millares 5" xfId="55"/>
    <cellStyle name="Moneda" xfId="1856" builtinId="4"/>
    <cellStyle name="Moneda 2" xfId="764"/>
    <cellStyle name="Moneda 3" xfId="765"/>
    <cellStyle name="Neutral 2" xfId="41"/>
    <cellStyle name="Neutral 3" xfId="101"/>
    <cellStyle name="Normal" xfId="0" builtinId="0"/>
    <cellStyle name="Normal 10" xfId="60"/>
    <cellStyle name="Normal 10 2" xfId="766"/>
    <cellStyle name="Normal 10 2 2" xfId="767"/>
    <cellStyle name="Normal 11" xfId="768"/>
    <cellStyle name="Normal 11 2" xfId="769"/>
    <cellStyle name="Normal 11 2 2" xfId="770"/>
    <cellStyle name="Normal 12" xfId="771"/>
    <cellStyle name="Normal 13" xfId="63"/>
    <cellStyle name="Normal 14" xfId="1855"/>
    <cellStyle name="Normal 2" xfId="1"/>
    <cellStyle name="Normal 2 2" xfId="4"/>
    <cellStyle name="Normal 2 2 2" xfId="772"/>
    <cellStyle name="Normal 2 3" xfId="773"/>
    <cellStyle name="Normal 2 4" xfId="774"/>
    <cellStyle name="Normal 22" xfId="62"/>
    <cellStyle name="Normal 24" xfId="56"/>
    <cellStyle name="Normal 26" xfId="58"/>
    <cellStyle name="Normal 29" xfId="59"/>
    <cellStyle name="Normal 3" xfId="5"/>
    <cellStyle name="Normal 3 2" xfId="775"/>
    <cellStyle name="Normal 3 2 2" xfId="776"/>
    <cellStyle name="Normal 3 2 3" xfId="777"/>
    <cellStyle name="Normal 32" xfId="64"/>
    <cellStyle name="Normal 33" xfId="53"/>
    <cellStyle name="Normal 35" xfId="54"/>
    <cellStyle name="Normal 4" xfId="7"/>
    <cellStyle name="Normal 4 2" xfId="52"/>
    <cellStyle name="Normal 4 2 2" xfId="778"/>
    <cellStyle name="Normal 5" xfId="6"/>
    <cellStyle name="Normal 5 2" xfId="779"/>
    <cellStyle name="Normal 5 2 2" xfId="780"/>
    <cellStyle name="Normal 6" xfId="9"/>
    <cellStyle name="Normal 6 2" xfId="65"/>
    <cellStyle name="Normal 6 2 2" xfId="781"/>
    <cellStyle name="Normal 7" xfId="67"/>
    <cellStyle name="Normal 7 2" xfId="782"/>
    <cellStyle name="Normal 7 2 2" xfId="783"/>
    <cellStyle name="Normal 8" xfId="68"/>
    <cellStyle name="Normal 8 2" xfId="784"/>
    <cellStyle name="Normal 8 2 2" xfId="785"/>
    <cellStyle name="Normal 8 3" xfId="786"/>
    <cellStyle name="Normal 9" xfId="66"/>
    <cellStyle name="Normal 9 2" xfId="787"/>
    <cellStyle name="Normal 9 2 2" xfId="788"/>
    <cellStyle name="Normal 9 3" xfId="789"/>
    <cellStyle name="Notas 2" xfId="42"/>
    <cellStyle name="Notas 2 10" xfId="790"/>
    <cellStyle name="Notas 2 11" xfId="791"/>
    <cellStyle name="Notas 2 12" xfId="792"/>
    <cellStyle name="Notas 2 2" xfId="121"/>
    <cellStyle name="Notas 2 2 10" xfId="793"/>
    <cellStyle name="Notas 2 2 2" xfId="794"/>
    <cellStyle name="Notas 2 2 2 2" xfId="795"/>
    <cellStyle name="Notas 2 2 2 2 2" xfId="796"/>
    <cellStyle name="Notas 2 2 2 2 3" xfId="797"/>
    <cellStyle name="Notas 2 2 2 2 4" xfId="798"/>
    <cellStyle name="Notas 2 2 2 2 5" xfId="799"/>
    <cellStyle name="Notas 2 2 2 2 6" xfId="800"/>
    <cellStyle name="Notas 2 2 2 3" xfId="801"/>
    <cellStyle name="Notas 2 2 2 4" xfId="802"/>
    <cellStyle name="Notas 2 2 2 5" xfId="803"/>
    <cellStyle name="Notas 2 2 2 6" xfId="804"/>
    <cellStyle name="Notas 2 2 2 7" xfId="805"/>
    <cellStyle name="Notas 2 2 3" xfId="806"/>
    <cellStyle name="Notas 2 2 3 2" xfId="807"/>
    <cellStyle name="Notas 2 2 3 2 2" xfId="808"/>
    <cellStyle name="Notas 2 2 3 2 3" xfId="809"/>
    <cellStyle name="Notas 2 2 3 2 4" xfId="810"/>
    <cellStyle name="Notas 2 2 3 2 5" xfId="811"/>
    <cellStyle name="Notas 2 2 3 2 6" xfId="812"/>
    <cellStyle name="Notas 2 2 3 3" xfId="813"/>
    <cellStyle name="Notas 2 2 3 4" xfId="814"/>
    <cellStyle name="Notas 2 2 3 5" xfId="815"/>
    <cellStyle name="Notas 2 2 3 6" xfId="816"/>
    <cellStyle name="Notas 2 2 3 7" xfId="817"/>
    <cellStyle name="Notas 2 2 4" xfId="818"/>
    <cellStyle name="Notas 2 2 4 2" xfId="819"/>
    <cellStyle name="Notas 2 2 4 3" xfId="820"/>
    <cellStyle name="Notas 2 2 4 4" xfId="821"/>
    <cellStyle name="Notas 2 2 4 5" xfId="822"/>
    <cellStyle name="Notas 2 2 4 6" xfId="823"/>
    <cellStyle name="Notas 2 2 5" xfId="824"/>
    <cellStyle name="Notas 2 2 5 2" xfId="825"/>
    <cellStyle name="Notas 2 2 5 3" xfId="826"/>
    <cellStyle name="Notas 2 2 5 4" xfId="827"/>
    <cellStyle name="Notas 2 2 5 5" xfId="828"/>
    <cellStyle name="Notas 2 2 5 6" xfId="829"/>
    <cellStyle name="Notas 2 2 6" xfId="830"/>
    <cellStyle name="Notas 2 2 7" xfId="831"/>
    <cellStyle name="Notas 2 2 8" xfId="832"/>
    <cellStyle name="Notas 2 2 9" xfId="833"/>
    <cellStyle name="Notas 2 3" xfId="125"/>
    <cellStyle name="Notas 2 3 10" xfId="834"/>
    <cellStyle name="Notas 2 3 2" xfId="835"/>
    <cellStyle name="Notas 2 3 2 2" xfId="836"/>
    <cellStyle name="Notas 2 3 2 2 2" xfId="837"/>
    <cellStyle name="Notas 2 3 2 2 3" xfId="838"/>
    <cellStyle name="Notas 2 3 2 2 4" xfId="839"/>
    <cellStyle name="Notas 2 3 2 2 5" xfId="840"/>
    <cellStyle name="Notas 2 3 2 2 6" xfId="841"/>
    <cellStyle name="Notas 2 3 2 3" xfId="842"/>
    <cellStyle name="Notas 2 3 2 4" xfId="843"/>
    <cellStyle name="Notas 2 3 2 5" xfId="844"/>
    <cellStyle name="Notas 2 3 2 6" xfId="845"/>
    <cellStyle name="Notas 2 3 2 7" xfId="846"/>
    <cellStyle name="Notas 2 3 3" xfId="847"/>
    <cellStyle name="Notas 2 3 3 2" xfId="848"/>
    <cellStyle name="Notas 2 3 3 2 2" xfId="849"/>
    <cellStyle name="Notas 2 3 3 2 3" xfId="850"/>
    <cellStyle name="Notas 2 3 3 2 4" xfId="851"/>
    <cellStyle name="Notas 2 3 3 2 5" xfId="852"/>
    <cellStyle name="Notas 2 3 3 2 6" xfId="853"/>
    <cellStyle name="Notas 2 3 3 3" xfId="854"/>
    <cellStyle name="Notas 2 3 3 4" xfId="855"/>
    <cellStyle name="Notas 2 3 3 5" xfId="856"/>
    <cellStyle name="Notas 2 3 3 6" xfId="857"/>
    <cellStyle name="Notas 2 3 3 7" xfId="858"/>
    <cellStyle name="Notas 2 3 4" xfId="859"/>
    <cellStyle name="Notas 2 3 4 2" xfId="860"/>
    <cellStyle name="Notas 2 3 4 3" xfId="861"/>
    <cellStyle name="Notas 2 3 4 4" xfId="862"/>
    <cellStyle name="Notas 2 3 4 5" xfId="863"/>
    <cellStyle name="Notas 2 3 4 6" xfId="864"/>
    <cellStyle name="Notas 2 3 5" xfId="865"/>
    <cellStyle name="Notas 2 3 5 2" xfId="866"/>
    <cellStyle name="Notas 2 3 5 3" xfId="867"/>
    <cellStyle name="Notas 2 3 5 4" xfId="868"/>
    <cellStyle name="Notas 2 3 5 5" xfId="869"/>
    <cellStyle name="Notas 2 3 5 6" xfId="870"/>
    <cellStyle name="Notas 2 3 6" xfId="871"/>
    <cellStyle name="Notas 2 3 7" xfId="872"/>
    <cellStyle name="Notas 2 3 8" xfId="873"/>
    <cellStyle name="Notas 2 3 9" xfId="874"/>
    <cellStyle name="Notas 2 4" xfId="138"/>
    <cellStyle name="Notas 2 4 2" xfId="875"/>
    <cellStyle name="Notas 2 4 2 2" xfId="876"/>
    <cellStyle name="Notas 2 4 2 2 2" xfId="877"/>
    <cellStyle name="Notas 2 4 2 2 3" xfId="878"/>
    <cellStyle name="Notas 2 4 2 2 4" xfId="879"/>
    <cellStyle name="Notas 2 4 2 2 5" xfId="880"/>
    <cellStyle name="Notas 2 4 2 2 6" xfId="881"/>
    <cellStyle name="Notas 2 4 2 3" xfId="882"/>
    <cellStyle name="Notas 2 4 2 4" xfId="883"/>
    <cellStyle name="Notas 2 4 2 5" xfId="884"/>
    <cellStyle name="Notas 2 4 2 6" xfId="885"/>
    <cellStyle name="Notas 2 4 2 7" xfId="886"/>
    <cellStyle name="Notas 2 4 3" xfId="887"/>
    <cellStyle name="Notas 2 4 3 2" xfId="888"/>
    <cellStyle name="Notas 2 4 3 2 2" xfId="889"/>
    <cellStyle name="Notas 2 4 3 2 3" xfId="890"/>
    <cellStyle name="Notas 2 4 3 2 4" xfId="891"/>
    <cellStyle name="Notas 2 4 3 2 5" xfId="892"/>
    <cellStyle name="Notas 2 4 3 2 6" xfId="893"/>
    <cellStyle name="Notas 2 4 3 3" xfId="894"/>
    <cellStyle name="Notas 2 4 3 4" xfId="895"/>
    <cellStyle name="Notas 2 4 3 5" xfId="896"/>
    <cellStyle name="Notas 2 4 3 6" xfId="897"/>
    <cellStyle name="Notas 2 4 3 7" xfId="898"/>
    <cellStyle name="Notas 2 4 4" xfId="899"/>
    <cellStyle name="Notas 2 4 4 2" xfId="900"/>
    <cellStyle name="Notas 2 4 4 3" xfId="901"/>
    <cellStyle name="Notas 2 4 4 4" xfId="902"/>
    <cellStyle name="Notas 2 4 4 5" xfId="903"/>
    <cellStyle name="Notas 2 4 4 6" xfId="904"/>
    <cellStyle name="Notas 2 4 5" xfId="905"/>
    <cellStyle name="Notas 2 4 6" xfId="906"/>
    <cellStyle name="Notas 2 4 7" xfId="907"/>
    <cellStyle name="Notas 2 4 8" xfId="908"/>
    <cellStyle name="Notas 2 4 9" xfId="909"/>
    <cellStyle name="Notas 2 5" xfId="910"/>
    <cellStyle name="Notas 2 5 2" xfId="911"/>
    <cellStyle name="Notas 2 5 2 2" xfId="912"/>
    <cellStyle name="Notas 2 5 2 3" xfId="913"/>
    <cellStyle name="Notas 2 5 2 4" xfId="914"/>
    <cellStyle name="Notas 2 5 2 5" xfId="915"/>
    <cellStyle name="Notas 2 5 2 6" xfId="916"/>
    <cellStyle name="Notas 2 5 3" xfId="917"/>
    <cellStyle name="Notas 2 5 4" xfId="918"/>
    <cellStyle name="Notas 2 5 5" xfId="919"/>
    <cellStyle name="Notas 2 5 6" xfId="920"/>
    <cellStyle name="Notas 2 5 7" xfId="921"/>
    <cellStyle name="Notas 2 6" xfId="922"/>
    <cellStyle name="Notas 2 6 2" xfId="923"/>
    <cellStyle name="Notas 2 6 2 2" xfId="924"/>
    <cellStyle name="Notas 2 6 2 3" xfId="925"/>
    <cellStyle name="Notas 2 6 2 4" xfId="926"/>
    <cellStyle name="Notas 2 6 2 5" xfId="927"/>
    <cellStyle name="Notas 2 6 2 6" xfId="928"/>
    <cellStyle name="Notas 2 6 3" xfId="929"/>
    <cellStyle name="Notas 2 6 4" xfId="930"/>
    <cellStyle name="Notas 2 6 5" xfId="931"/>
    <cellStyle name="Notas 2 6 6" xfId="932"/>
    <cellStyle name="Notas 2 6 7" xfId="933"/>
    <cellStyle name="Notas 2 7" xfId="934"/>
    <cellStyle name="Notas 2 7 2" xfId="935"/>
    <cellStyle name="Notas 2 7 3" xfId="936"/>
    <cellStyle name="Notas 2 7 4" xfId="937"/>
    <cellStyle name="Notas 2 7 5" xfId="938"/>
    <cellStyle name="Notas 2 7 6" xfId="939"/>
    <cellStyle name="Notas 2 8" xfId="940"/>
    <cellStyle name="Notas 2 9" xfId="941"/>
    <cellStyle name="Notas 3" xfId="102"/>
    <cellStyle name="Notas 3 10" xfId="942"/>
    <cellStyle name="Notas 3 11" xfId="943"/>
    <cellStyle name="Notas 3 12" xfId="944"/>
    <cellStyle name="Notas 3 2" xfId="120"/>
    <cellStyle name="Notas 3 2 10" xfId="945"/>
    <cellStyle name="Notas 3 2 2" xfId="946"/>
    <cellStyle name="Notas 3 2 2 2" xfId="947"/>
    <cellStyle name="Notas 3 2 2 2 2" xfId="948"/>
    <cellStyle name="Notas 3 2 2 2 3" xfId="949"/>
    <cellStyle name="Notas 3 2 2 2 4" xfId="950"/>
    <cellStyle name="Notas 3 2 2 2 5" xfId="951"/>
    <cellStyle name="Notas 3 2 2 2 6" xfId="952"/>
    <cellStyle name="Notas 3 2 2 3" xfId="953"/>
    <cellStyle name="Notas 3 2 2 4" xfId="954"/>
    <cellStyle name="Notas 3 2 2 5" xfId="955"/>
    <cellStyle name="Notas 3 2 2 6" xfId="956"/>
    <cellStyle name="Notas 3 2 2 7" xfId="957"/>
    <cellStyle name="Notas 3 2 3" xfId="958"/>
    <cellStyle name="Notas 3 2 3 2" xfId="959"/>
    <cellStyle name="Notas 3 2 3 2 2" xfId="960"/>
    <cellStyle name="Notas 3 2 3 2 3" xfId="961"/>
    <cellStyle name="Notas 3 2 3 2 4" xfId="962"/>
    <cellStyle name="Notas 3 2 3 2 5" xfId="963"/>
    <cellStyle name="Notas 3 2 3 2 6" xfId="964"/>
    <cellStyle name="Notas 3 2 3 3" xfId="965"/>
    <cellStyle name="Notas 3 2 3 4" xfId="966"/>
    <cellStyle name="Notas 3 2 3 5" xfId="967"/>
    <cellStyle name="Notas 3 2 3 6" xfId="968"/>
    <cellStyle name="Notas 3 2 3 7" xfId="969"/>
    <cellStyle name="Notas 3 2 4" xfId="970"/>
    <cellStyle name="Notas 3 2 4 2" xfId="971"/>
    <cellStyle name="Notas 3 2 4 3" xfId="972"/>
    <cellStyle name="Notas 3 2 4 4" xfId="973"/>
    <cellStyle name="Notas 3 2 4 5" xfId="974"/>
    <cellStyle name="Notas 3 2 4 6" xfId="975"/>
    <cellStyle name="Notas 3 2 5" xfId="976"/>
    <cellStyle name="Notas 3 2 5 2" xfId="977"/>
    <cellStyle name="Notas 3 2 5 3" xfId="978"/>
    <cellStyle name="Notas 3 2 5 4" xfId="979"/>
    <cellStyle name="Notas 3 2 5 5" xfId="980"/>
    <cellStyle name="Notas 3 2 5 6" xfId="981"/>
    <cellStyle name="Notas 3 2 6" xfId="982"/>
    <cellStyle name="Notas 3 2 7" xfId="983"/>
    <cellStyle name="Notas 3 2 8" xfId="984"/>
    <cellStyle name="Notas 3 2 9" xfId="985"/>
    <cellStyle name="Notas 3 3" xfId="132"/>
    <cellStyle name="Notas 3 3 10" xfId="986"/>
    <cellStyle name="Notas 3 3 2" xfId="987"/>
    <cellStyle name="Notas 3 3 2 2" xfId="988"/>
    <cellStyle name="Notas 3 3 2 2 2" xfId="989"/>
    <cellStyle name="Notas 3 3 2 2 3" xfId="990"/>
    <cellStyle name="Notas 3 3 2 2 4" xfId="991"/>
    <cellStyle name="Notas 3 3 2 2 5" xfId="992"/>
    <cellStyle name="Notas 3 3 2 2 6" xfId="993"/>
    <cellStyle name="Notas 3 3 2 3" xfId="994"/>
    <cellStyle name="Notas 3 3 2 4" xfId="995"/>
    <cellStyle name="Notas 3 3 2 5" xfId="996"/>
    <cellStyle name="Notas 3 3 2 6" xfId="997"/>
    <cellStyle name="Notas 3 3 2 7" xfId="998"/>
    <cellStyle name="Notas 3 3 3" xfId="999"/>
    <cellStyle name="Notas 3 3 3 2" xfId="1000"/>
    <cellStyle name="Notas 3 3 3 2 2" xfId="1001"/>
    <cellStyle name="Notas 3 3 3 2 3" xfId="1002"/>
    <cellStyle name="Notas 3 3 3 2 4" xfId="1003"/>
    <cellStyle name="Notas 3 3 3 2 5" xfId="1004"/>
    <cellStyle name="Notas 3 3 3 2 6" xfId="1005"/>
    <cellStyle name="Notas 3 3 3 3" xfId="1006"/>
    <cellStyle name="Notas 3 3 3 4" xfId="1007"/>
    <cellStyle name="Notas 3 3 3 5" xfId="1008"/>
    <cellStyle name="Notas 3 3 3 6" xfId="1009"/>
    <cellStyle name="Notas 3 3 3 7" xfId="1010"/>
    <cellStyle name="Notas 3 3 4" xfId="1011"/>
    <cellStyle name="Notas 3 3 4 2" xfId="1012"/>
    <cellStyle name="Notas 3 3 4 3" xfId="1013"/>
    <cellStyle name="Notas 3 3 4 4" xfId="1014"/>
    <cellStyle name="Notas 3 3 4 5" xfId="1015"/>
    <cellStyle name="Notas 3 3 4 6" xfId="1016"/>
    <cellStyle name="Notas 3 3 5" xfId="1017"/>
    <cellStyle name="Notas 3 3 5 2" xfId="1018"/>
    <cellStyle name="Notas 3 3 5 3" xfId="1019"/>
    <cellStyle name="Notas 3 3 5 4" xfId="1020"/>
    <cellStyle name="Notas 3 3 5 5" xfId="1021"/>
    <cellStyle name="Notas 3 3 5 6" xfId="1022"/>
    <cellStyle name="Notas 3 3 6" xfId="1023"/>
    <cellStyle name="Notas 3 3 7" xfId="1024"/>
    <cellStyle name="Notas 3 3 8" xfId="1025"/>
    <cellStyle name="Notas 3 3 9" xfId="1026"/>
    <cellStyle name="Notas 3 4" xfId="143"/>
    <cellStyle name="Notas 3 4 2" xfId="1027"/>
    <cellStyle name="Notas 3 4 2 2" xfId="1028"/>
    <cellStyle name="Notas 3 4 2 2 2" xfId="1029"/>
    <cellStyle name="Notas 3 4 2 2 3" xfId="1030"/>
    <cellStyle name="Notas 3 4 2 2 4" xfId="1031"/>
    <cellStyle name="Notas 3 4 2 2 5" xfId="1032"/>
    <cellStyle name="Notas 3 4 2 2 6" xfId="1033"/>
    <cellStyle name="Notas 3 4 2 3" xfId="1034"/>
    <cellStyle name="Notas 3 4 2 4" xfId="1035"/>
    <cellStyle name="Notas 3 4 2 5" xfId="1036"/>
    <cellStyle name="Notas 3 4 2 6" xfId="1037"/>
    <cellStyle name="Notas 3 4 2 7" xfId="1038"/>
    <cellStyle name="Notas 3 4 3" xfId="1039"/>
    <cellStyle name="Notas 3 4 3 2" xfId="1040"/>
    <cellStyle name="Notas 3 4 3 2 2" xfId="1041"/>
    <cellStyle name="Notas 3 4 3 2 3" xfId="1042"/>
    <cellStyle name="Notas 3 4 3 2 4" xfId="1043"/>
    <cellStyle name="Notas 3 4 3 2 5" xfId="1044"/>
    <cellStyle name="Notas 3 4 3 2 6" xfId="1045"/>
    <cellStyle name="Notas 3 4 3 3" xfId="1046"/>
    <cellStyle name="Notas 3 4 3 4" xfId="1047"/>
    <cellStyle name="Notas 3 4 3 5" xfId="1048"/>
    <cellStyle name="Notas 3 4 3 6" xfId="1049"/>
    <cellStyle name="Notas 3 4 3 7" xfId="1050"/>
    <cellStyle name="Notas 3 4 4" xfId="1051"/>
    <cellStyle name="Notas 3 4 4 2" xfId="1052"/>
    <cellStyle name="Notas 3 4 4 3" xfId="1053"/>
    <cellStyle name="Notas 3 4 4 4" xfId="1054"/>
    <cellStyle name="Notas 3 4 4 5" xfId="1055"/>
    <cellStyle name="Notas 3 4 4 6" xfId="1056"/>
    <cellStyle name="Notas 3 4 5" xfId="1057"/>
    <cellStyle name="Notas 3 4 6" xfId="1058"/>
    <cellStyle name="Notas 3 4 7" xfId="1059"/>
    <cellStyle name="Notas 3 4 8" xfId="1060"/>
    <cellStyle name="Notas 3 4 9" xfId="1061"/>
    <cellStyle name="Notas 3 5" xfId="1062"/>
    <cellStyle name="Notas 3 5 2" xfId="1063"/>
    <cellStyle name="Notas 3 5 2 2" xfId="1064"/>
    <cellStyle name="Notas 3 5 2 3" xfId="1065"/>
    <cellStyle name="Notas 3 5 2 4" xfId="1066"/>
    <cellStyle name="Notas 3 5 2 5" xfId="1067"/>
    <cellStyle name="Notas 3 5 2 6" xfId="1068"/>
    <cellStyle name="Notas 3 5 3" xfId="1069"/>
    <cellStyle name="Notas 3 5 4" xfId="1070"/>
    <cellStyle name="Notas 3 5 5" xfId="1071"/>
    <cellStyle name="Notas 3 5 6" xfId="1072"/>
    <cellStyle name="Notas 3 5 7" xfId="1073"/>
    <cellStyle name="Notas 3 6" xfId="1074"/>
    <cellStyle name="Notas 3 6 2" xfId="1075"/>
    <cellStyle name="Notas 3 6 2 2" xfId="1076"/>
    <cellStyle name="Notas 3 6 2 3" xfId="1077"/>
    <cellStyle name="Notas 3 6 2 4" xfId="1078"/>
    <cellStyle name="Notas 3 6 2 5" xfId="1079"/>
    <cellStyle name="Notas 3 6 2 6" xfId="1080"/>
    <cellStyle name="Notas 3 6 3" xfId="1081"/>
    <cellStyle name="Notas 3 6 4" xfId="1082"/>
    <cellStyle name="Notas 3 6 5" xfId="1083"/>
    <cellStyle name="Notas 3 6 6" xfId="1084"/>
    <cellStyle name="Notas 3 6 7" xfId="1085"/>
    <cellStyle name="Notas 3 7" xfId="1086"/>
    <cellStyle name="Notas 3 7 2" xfId="1087"/>
    <cellStyle name="Notas 3 7 3" xfId="1088"/>
    <cellStyle name="Notas 3 7 4" xfId="1089"/>
    <cellStyle name="Notas 3 7 5" xfId="1090"/>
    <cellStyle name="Notas 3 7 6" xfId="1091"/>
    <cellStyle name="Notas 3 8" xfId="1092"/>
    <cellStyle name="Notas 3 9" xfId="1093"/>
    <cellStyle name="Notas 4" xfId="109"/>
    <cellStyle name="Notas 4 10" xfId="1094"/>
    <cellStyle name="Notas 4 11" xfId="1095"/>
    <cellStyle name="Notas 4 12" xfId="1096"/>
    <cellStyle name="Notas 4 2" xfId="118"/>
    <cellStyle name="Notas 4 2 10" xfId="1097"/>
    <cellStyle name="Notas 4 2 2" xfId="1098"/>
    <cellStyle name="Notas 4 2 2 2" xfId="1099"/>
    <cellStyle name="Notas 4 2 2 2 2" xfId="1100"/>
    <cellStyle name="Notas 4 2 2 2 3" xfId="1101"/>
    <cellStyle name="Notas 4 2 2 2 4" xfId="1102"/>
    <cellStyle name="Notas 4 2 2 2 5" xfId="1103"/>
    <cellStyle name="Notas 4 2 2 2 6" xfId="1104"/>
    <cellStyle name="Notas 4 2 2 3" xfId="1105"/>
    <cellStyle name="Notas 4 2 2 4" xfId="1106"/>
    <cellStyle name="Notas 4 2 2 5" xfId="1107"/>
    <cellStyle name="Notas 4 2 2 6" xfId="1108"/>
    <cellStyle name="Notas 4 2 2 7" xfId="1109"/>
    <cellStyle name="Notas 4 2 3" xfId="1110"/>
    <cellStyle name="Notas 4 2 3 2" xfId="1111"/>
    <cellStyle name="Notas 4 2 3 2 2" xfId="1112"/>
    <cellStyle name="Notas 4 2 3 2 3" xfId="1113"/>
    <cellStyle name="Notas 4 2 3 2 4" xfId="1114"/>
    <cellStyle name="Notas 4 2 3 2 5" xfId="1115"/>
    <cellStyle name="Notas 4 2 3 2 6" xfId="1116"/>
    <cellStyle name="Notas 4 2 3 3" xfId="1117"/>
    <cellStyle name="Notas 4 2 3 4" xfId="1118"/>
    <cellStyle name="Notas 4 2 3 5" xfId="1119"/>
    <cellStyle name="Notas 4 2 3 6" xfId="1120"/>
    <cellStyle name="Notas 4 2 3 7" xfId="1121"/>
    <cellStyle name="Notas 4 2 4" xfId="1122"/>
    <cellStyle name="Notas 4 2 4 2" xfId="1123"/>
    <cellStyle name="Notas 4 2 4 3" xfId="1124"/>
    <cellStyle name="Notas 4 2 4 4" xfId="1125"/>
    <cellStyle name="Notas 4 2 4 5" xfId="1126"/>
    <cellStyle name="Notas 4 2 4 6" xfId="1127"/>
    <cellStyle name="Notas 4 2 5" xfId="1128"/>
    <cellStyle name="Notas 4 2 5 2" xfId="1129"/>
    <cellStyle name="Notas 4 2 5 3" xfId="1130"/>
    <cellStyle name="Notas 4 2 5 4" xfId="1131"/>
    <cellStyle name="Notas 4 2 5 5" xfId="1132"/>
    <cellStyle name="Notas 4 2 5 6" xfId="1133"/>
    <cellStyle name="Notas 4 2 6" xfId="1134"/>
    <cellStyle name="Notas 4 2 7" xfId="1135"/>
    <cellStyle name="Notas 4 2 8" xfId="1136"/>
    <cellStyle name="Notas 4 2 9" xfId="1137"/>
    <cellStyle name="Notas 4 3" xfId="135"/>
    <cellStyle name="Notas 4 3 10" xfId="1138"/>
    <cellStyle name="Notas 4 3 2" xfId="1139"/>
    <cellStyle name="Notas 4 3 2 2" xfId="1140"/>
    <cellStyle name="Notas 4 3 2 2 2" xfId="1141"/>
    <cellStyle name="Notas 4 3 2 2 3" xfId="1142"/>
    <cellStyle name="Notas 4 3 2 2 4" xfId="1143"/>
    <cellStyle name="Notas 4 3 2 2 5" xfId="1144"/>
    <cellStyle name="Notas 4 3 2 2 6" xfId="1145"/>
    <cellStyle name="Notas 4 3 2 3" xfId="1146"/>
    <cellStyle name="Notas 4 3 2 4" xfId="1147"/>
    <cellStyle name="Notas 4 3 2 5" xfId="1148"/>
    <cellStyle name="Notas 4 3 2 6" xfId="1149"/>
    <cellStyle name="Notas 4 3 2 7" xfId="1150"/>
    <cellStyle name="Notas 4 3 3" xfId="1151"/>
    <cellStyle name="Notas 4 3 3 2" xfId="1152"/>
    <cellStyle name="Notas 4 3 3 2 2" xfId="1153"/>
    <cellStyle name="Notas 4 3 3 2 3" xfId="1154"/>
    <cellStyle name="Notas 4 3 3 2 4" xfId="1155"/>
    <cellStyle name="Notas 4 3 3 2 5" xfId="1156"/>
    <cellStyle name="Notas 4 3 3 2 6" xfId="1157"/>
    <cellStyle name="Notas 4 3 3 3" xfId="1158"/>
    <cellStyle name="Notas 4 3 3 4" xfId="1159"/>
    <cellStyle name="Notas 4 3 3 5" xfId="1160"/>
    <cellStyle name="Notas 4 3 3 6" xfId="1161"/>
    <cellStyle name="Notas 4 3 3 7" xfId="1162"/>
    <cellStyle name="Notas 4 3 4" xfId="1163"/>
    <cellStyle name="Notas 4 3 4 2" xfId="1164"/>
    <cellStyle name="Notas 4 3 4 3" xfId="1165"/>
    <cellStyle name="Notas 4 3 4 4" xfId="1166"/>
    <cellStyle name="Notas 4 3 4 5" xfId="1167"/>
    <cellStyle name="Notas 4 3 4 6" xfId="1168"/>
    <cellStyle name="Notas 4 3 5" xfId="1169"/>
    <cellStyle name="Notas 4 3 5 2" xfId="1170"/>
    <cellStyle name="Notas 4 3 5 3" xfId="1171"/>
    <cellStyle name="Notas 4 3 5 4" xfId="1172"/>
    <cellStyle name="Notas 4 3 5 5" xfId="1173"/>
    <cellStyle name="Notas 4 3 5 6" xfId="1174"/>
    <cellStyle name="Notas 4 3 6" xfId="1175"/>
    <cellStyle name="Notas 4 3 7" xfId="1176"/>
    <cellStyle name="Notas 4 3 8" xfId="1177"/>
    <cellStyle name="Notas 4 3 9" xfId="1178"/>
    <cellStyle name="Notas 4 4" xfId="146"/>
    <cellStyle name="Notas 4 4 2" xfId="1179"/>
    <cellStyle name="Notas 4 4 2 2" xfId="1180"/>
    <cellStyle name="Notas 4 4 2 2 2" xfId="1181"/>
    <cellStyle name="Notas 4 4 2 2 3" xfId="1182"/>
    <cellStyle name="Notas 4 4 2 2 4" xfId="1183"/>
    <cellStyle name="Notas 4 4 2 2 5" xfId="1184"/>
    <cellStyle name="Notas 4 4 2 2 6" xfId="1185"/>
    <cellStyle name="Notas 4 4 2 3" xfId="1186"/>
    <cellStyle name="Notas 4 4 2 4" xfId="1187"/>
    <cellStyle name="Notas 4 4 2 5" xfId="1188"/>
    <cellStyle name="Notas 4 4 2 6" xfId="1189"/>
    <cellStyle name="Notas 4 4 2 7" xfId="1190"/>
    <cellStyle name="Notas 4 4 3" xfId="1191"/>
    <cellStyle name="Notas 4 4 3 2" xfId="1192"/>
    <cellStyle name="Notas 4 4 3 2 2" xfId="1193"/>
    <cellStyle name="Notas 4 4 3 2 3" xfId="1194"/>
    <cellStyle name="Notas 4 4 3 2 4" xfId="1195"/>
    <cellStyle name="Notas 4 4 3 2 5" xfId="1196"/>
    <cellStyle name="Notas 4 4 3 2 6" xfId="1197"/>
    <cellStyle name="Notas 4 4 3 3" xfId="1198"/>
    <cellStyle name="Notas 4 4 3 4" xfId="1199"/>
    <cellStyle name="Notas 4 4 3 5" xfId="1200"/>
    <cellStyle name="Notas 4 4 3 6" xfId="1201"/>
    <cellStyle name="Notas 4 4 3 7" xfId="1202"/>
    <cellStyle name="Notas 4 4 4" xfId="1203"/>
    <cellStyle name="Notas 4 4 4 2" xfId="1204"/>
    <cellStyle name="Notas 4 4 4 3" xfId="1205"/>
    <cellStyle name="Notas 4 4 4 4" xfId="1206"/>
    <cellStyle name="Notas 4 4 4 5" xfId="1207"/>
    <cellStyle name="Notas 4 4 4 6" xfId="1208"/>
    <cellStyle name="Notas 4 4 5" xfId="1209"/>
    <cellStyle name="Notas 4 4 6" xfId="1210"/>
    <cellStyle name="Notas 4 4 7" xfId="1211"/>
    <cellStyle name="Notas 4 4 8" xfId="1212"/>
    <cellStyle name="Notas 4 4 9" xfId="1213"/>
    <cellStyle name="Notas 4 5" xfId="1214"/>
    <cellStyle name="Notas 4 5 2" xfId="1215"/>
    <cellStyle name="Notas 4 5 2 2" xfId="1216"/>
    <cellStyle name="Notas 4 5 2 3" xfId="1217"/>
    <cellStyle name="Notas 4 5 2 4" xfId="1218"/>
    <cellStyle name="Notas 4 5 2 5" xfId="1219"/>
    <cellStyle name="Notas 4 5 2 6" xfId="1220"/>
    <cellStyle name="Notas 4 5 3" xfId="1221"/>
    <cellStyle name="Notas 4 5 4" xfId="1222"/>
    <cellStyle name="Notas 4 5 5" xfId="1223"/>
    <cellStyle name="Notas 4 5 6" xfId="1224"/>
    <cellStyle name="Notas 4 5 7" xfId="1225"/>
    <cellStyle name="Notas 4 6" xfId="1226"/>
    <cellStyle name="Notas 4 6 2" xfId="1227"/>
    <cellStyle name="Notas 4 6 2 2" xfId="1228"/>
    <cellStyle name="Notas 4 6 2 3" xfId="1229"/>
    <cellStyle name="Notas 4 6 2 4" xfId="1230"/>
    <cellStyle name="Notas 4 6 2 5" xfId="1231"/>
    <cellStyle name="Notas 4 6 2 6" xfId="1232"/>
    <cellStyle name="Notas 4 6 3" xfId="1233"/>
    <cellStyle name="Notas 4 6 4" xfId="1234"/>
    <cellStyle name="Notas 4 6 5" xfId="1235"/>
    <cellStyle name="Notas 4 6 6" xfId="1236"/>
    <cellStyle name="Notas 4 6 7" xfId="1237"/>
    <cellStyle name="Notas 4 7" xfId="1238"/>
    <cellStyle name="Notas 4 7 2" xfId="1239"/>
    <cellStyle name="Notas 4 7 3" xfId="1240"/>
    <cellStyle name="Notas 4 7 4" xfId="1241"/>
    <cellStyle name="Notas 4 7 5" xfId="1242"/>
    <cellStyle name="Notas 4 7 6" xfId="1243"/>
    <cellStyle name="Notas 4 8" xfId="1244"/>
    <cellStyle name="Notas 4 9" xfId="1245"/>
    <cellStyle name="Porcentaje" xfId="147" builtinId="5"/>
    <cellStyle name="Salida 2" xfId="43"/>
    <cellStyle name="Salida 2 10" xfId="1246"/>
    <cellStyle name="Salida 2 11" xfId="1247"/>
    <cellStyle name="Salida 2 12" xfId="1248"/>
    <cellStyle name="Salida 2 2" xfId="117"/>
    <cellStyle name="Salida 2 2 10" xfId="1249"/>
    <cellStyle name="Salida 2 2 2" xfId="1250"/>
    <cellStyle name="Salida 2 2 2 2" xfId="1251"/>
    <cellStyle name="Salida 2 2 2 2 2" xfId="1252"/>
    <cellStyle name="Salida 2 2 2 2 3" xfId="1253"/>
    <cellStyle name="Salida 2 2 2 2 4" xfId="1254"/>
    <cellStyle name="Salida 2 2 2 2 5" xfId="1255"/>
    <cellStyle name="Salida 2 2 2 2 6" xfId="1256"/>
    <cellStyle name="Salida 2 2 2 3" xfId="1257"/>
    <cellStyle name="Salida 2 2 2 4" xfId="1258"/>
    <cellStyle name="Salida 2 2 2 5" xfId="1259"/>
    <cellStyle name="Salida 2 2 2 6" xfId="1260"/>
    <cellStyle name="Salida 2 2 2 7" xfId="1261"/>
    <cellStyle name="Salida 2 2 3" xfId="1262"/>
    <cellStyle name="Salida 2 2 3 2" xfId="1263"/>
    <cellStyle name="Salida 2 2 3 2 2" xfId="1264"/>
    <cellStyle name="Salida 2 2 3 2 3" xfId="1265"/>
    <cellStyle name="Salida 2 2 3 2 4" xfId="1266"/>
    <cellStyle name="Salida 2 2 3 2 5" xfId="1267"/>
    <cellStyle name="Salida 2 2 3 2 6" xfId="1268"/>
    <cellStyle name="Salida 2 2 3 3" xfId="1269"/>
    <cellStyle name="Salida 2 2 3 4" xfId="1270"/>
    <cellStyle name="Salida 2 2 3 5" xfId="1271"/>
    <cellStyle name="Salida 2 2 3 6" xfId="1272"/>
    <cellStyle name="Salida 2 2 3 7" xfId="1273"/>
    <cellStyle name="Salida 2 2 4" xfId="1274"/>
    <cellStyle name="Salida 2 2 4 2" xfId="1275"/>
    <cellStyle name="Salida 2 2 4 3" xfId="1276"/>
    <cellStyle name="Salida 2 2 4 4" xfId="1277"/>
    <cellStyle name="Salida 2 2 4 5" xfId="1278"/>
    <cellStyle name="Salida 2 2 4 6" xfId="1279"/>
    <cellStyle name="Salida 2 2 5" xfId="1280"/>
    <cellStyle name="Salida 2 2 5 2" xfId="1281"/>
    <cellStyle name="Salida 2 2 5 3" xfId="1282"/>
    <cellStyle name="Salida 2 2 5 4" xfId="1283"/>
    <cellStyle name="Salida 2 2 5 5" xfId="1284"/>
    <cellStyle name="Salida 2 2 5 6" xfId="1285"/>
    <cellStyle name="Salida 2 2 6" xfId="1286"/>
    <cellStyle name="Salida 2 2 7" xfId="1287"/>
    <cellStyle name="Salida 2 2 8" xfId="1288"/>
    <cellStyle name="Salida 2 2 9" xfId="1289"/>
    <cellStyle name="Salida 2 3" xfId="128"/>
    <cellStyle name="Salida 2 3 10" xfId="1290"/>
    <cellStyle name="Salida 2 3 2" xfId="1291"/>
    <cellStyle name="Salida 2 3 2 2" xfId="1292"/>
    <cellStyle name="Salida 2 3 2 2 2" xfId="1293"/>
    <cellStyle name="Salida 2 3 2 2 3" xfId="1294"/>
    <cellStyle name="Salida 2 3 2 2 4" xfId="1295"/>
    <cellStyle name="Salida 2 3 2 2 5" xfId="1296"/>
    <cellStyle name="Salida 2 3 2 2 6" xfId="1297"/>
    <cellStyle name="Salida 2 3 2 3" xfId="1298"/>
    <cellStyle name="Salida 2 3 2 4" xfId="1299"/>
    <cellStyle name="Salida 2 3 2 5" xfId="1300"/>
    <cellStyle name="Salida 2 3 2 6" xfId="1301"/>
    <cellStyle name="Salida 2 3 2 7" xfId="1302"/>
    <cellStyle name="Salida 2 3 3" xfId="1303"/>
    <cellStyle name="Salida 2 3 3 2" xfId="1304"/>
    <cellStyle name="Salida 2 3 3 2 2" xfId="1305"/>
    <cellStyle name="Salida 2 3 3 2 3" xfId="1306"/>
    <cellStyle name="Salida 2 3 3 2 4" xfId="1307"/>
    <cellStyle name="Salida 2 3 3 2 5" xfId="1308"/>
    <cellStyle name="Salida 2 3 3 2 6" xfId="1309"/>
    <cellStyle name="Salida 2 3 3 3" xfId="1310"/>
    <cellStyle name="Salida 2 3 3 4" xfId="1311"/>
    <cellStyle name="Salida 2 3 3 5" xfId="1312"/>
    <cellStyle name="Salida 2 3 3 6" xfId="1313"/>
    <cellStyle name="Salida 2 3 3 7" xfId="1314"/>
    <cellStyle name="Salida 2 3 4" xfId="1315"/>
    <cellStyle name="Salida 2 3 4 2" xfId="1316"/>
    <cellStyle name="Salida 2 3 4 3" xfId="1317"/>
    <cellStyle name="Salida 2 3 4 4" xfId="1318"/>
    <cellStyle name="Salida 2 3 4 5" xfId="1319"/>
    <cellStyle name="Salida 2 3 4 6" xfId="1320"/>
    <cellStyle name="Salida 2 3 5" xfId="1321"/>
    <cellStyle name="Salida 2 3 5 2" xfId="1322"/>
    <cellStyle name="Salida 2 3 5 3" xfId="1323"/>
    <cellStyle name="Salida 2 3 5 4" xfId="1324"/>
    <cellStyle name="Salida 2 3 5 5" xfId="1325"/>
    <cellStyle name="Salida 2 3 5 6" xfId="1326"/>
    <cellStyle name="Salida 2 3 6" xfId="1327"/>
    <cellStyle name="Salida 2 3 7" xfId="1328"/>
    <cellStyle name="Salida 2 3 8" xfId="1329"/>
    <cellStyle name="Salida 2 3 9" xfId="1330"/>
    <cellStyle name="Salida 2 4" xfId="139"/>
    <cellStyle name="Salida 2 4 2" xfId="1331"/>
    <cellStyle name="Salida 2 4 2 2" xfId="1332"/>
    <cellStyle name="Salida 2 4 2 2 2" xfId="1333"/>
    <cellStyle name="Salida 2 4 2 2 3" xfId="1334"/>
    <cellStyle name="Salida 2 4 2 2 4" xfId="1335"/>
    <cellStyle name="Salida 2 4 2 2 5" xfId="1336"/>
    <cellStyle name="Salida 2 4 2 2 6" xfId="1337"/>
    <cellStyle name="Salida 2 4 2 3" xfId="1338"/>
    <cellStyle name="Salida 2 4 2 4" xfId="1339"/>
    <cellStyle name="Salida 2 4 2 5" xfId="1340"/>
    <cellStyle name="Salida 2 4 2 6" xfId="1341"/>
    <cellStyle name="Salida 2 4 2 7" xfId="1342"/>
    <cellStyle name="Salida 2 4 3" xfId="1343"/>
    <cellStyle name="Salida 2 4 3 2" xfId="1344"/>
    <cellStyle name="Salida 2 4 3 2 2" xfId="1345"/>
    <cellStyle name="Salida 2 4 3 2 3" xfId="1346"/>
    <cellStyle name="Salida 2 4 3 2 4" xfId="1347"/>
    <cellStyle name="Salida 2 4 3 2 5" xfId="1348"/>
    <cellStyle name="Salida 2 4 3 2 6" xfId="1349"/>
    <cellStyle name="Salida 2 4 3 3" xfId="1350"/>
    <cellStyle name="Salida 2 4 3 4" xfId="1351"/>
    <cellStyle name="Salida 2 4 3 5" xfId="1352"/>
    <cellStyle name="Salida 2 4 3 6" xfId="1353"/>
    <cellStyle name="Salida 2 4 3 7" xfId="1354"/>
    <cellStyle name="Salida 2 4 4" xfId="1355"/>
    <cellStyle name="Salida 2 4 4 2" xfId="1356"/>
    <cellStyle name="Salida 2 4 4 3" xfId="1357"/>
    <cellStyle name="Salida 2 4 4 4" xfId="1358"/>
    <cellStyle name="Salida 2 4 4 5" xfId="1359"/>
    <cellStyle name="Salida 2 4 4 6" xfId="1360"/>
    <cellStyle name="Salida 2 4 5" xfId="1361"/>
    <cellStyle name="Salida 2 4 6" xfId="1362"/>
    <cellStyle name="Salida 2 4 7" xfId="1363"/>
    <cellStyle name="Salida 2 4 8" xfId="1364"/>
    <cellStyle name="Salida 2 4 9" xfId="1365"/>
    <cellStyle name="Salida 2 5" xfId="1366"/>
    <cellStyle name="Salida 2 5 2" xfId="1367"/>
    <cellStyle name="Salida 2 5 2 2" xfId="1368"/>
    <cellStyle name="Salida 2 5 2 3" xfId="1369"/>
    <cellStyle name="Salida 2 5 2 4" xfId="1370"/>
    <cellStyle name="Salida 2 5 2 5" xfId="1371"/>
    <cellStyle name="Salida 2 5 2 6" xfId="1372"/>
    <cellStyle name="Salida 2 5 3" xfId="1373"/>
    <cellStyle name="Salida 2 5 4" xfId="1374"/>
    <cellStyle name="Salida 2 5 5" xfId="1375"/>
    <cellStyle name="Salida 2 5 6" xfId="1376"/>
    <cellStyle name="Salida 2 5 7" xfId="1377"/>
    <cellStyle name="Salida 2 6" xfId="1378"/>
    <cellStyle name="Salida 2 6 2" xfId="1379"/>
    <cellStyle name="Salida 2 6 2 2" xfId="1380"/>
    <cellStyle name="Salida 2 6 2 3" xfId="1381"/>
    <cellStyle name="Salida 2 6 2 4" xfId="1382"/>
    <cellStyle name="Salida 2 6 2 5" xfId="1383"/>
    <cellStyle name="Salida 2 6 2 6" xfId="1384"/>
    <cellStyle name="Salida 2 6 3" xfId="1385"/>
    <cellStyle name="Salida 2 6 4" xfId="1386"/>
    <cellStyle name="Salida 2 6 5" xfId="1387"/>
    <cellStyle name="Salida 2 6 6" xfId="1388"/>
    <cellStyle name="Salida 2 6 7" xfId="1389"/>
    <cellStyle name="Salida 2 7" xfId="1390"/>
    <cellStyle name="Salida 2 7 2" xfId="1391"/>
    <cellStyle name="Salida 2 7 3" xfId="1392"/>
    <cellStyle name="Salida 2 7 4" xfId="1393"/>
    <cellStyle name="Salida 2 7 5" xfId="1394"/>
    <cellStyle name="Salida 2 7 6" xfId="1395"/>
    <cellStyle name="Salida 2 8" xfId="1396"/>
    <cellStyle name="Salida 2 9" xfId="1397"/>
    <cellStyle name="Salida 3" xfId="103"/>
    <cellStyle name="Salida 3 10" xfId="1398"/>
    <cellStyle name="Salida 3 11" xfId="1399"/>
    <cellStyle name="Salida 3 12" xfId="1400"/>
    <cellStyle name="Salida 3 2" xfId="123"/>
    <cellStyle name="Salida 3 2 10" xfId="1401"/>
    <cellStyle name="Salida 3 2 2" xfId="1402"/>
    <cellStyle name="Salida 3 2 2 2" xfId="1403"/>
    <cellStyle name="Salida 3 2 2 2 2" xfId="1404"/>
    <cellStyle name="Salida 3 2 2 2 3" xfId="1405"/>
    <cellStyle name="Salida 3 2 2 2 4" xfId="1406"/>
    <cellStyle name="Salida 3 2 2 2 5" xfId="1407"/>
    <cellStyle name="Salida 3 2 2 2 6" xfId="1408"/>
    <cellStyle name="Salida 3 2 2 3" xfId="1409"/>
    <cellStyle name="Salida 3 2 2 4" xfId="1410"/>
    <cellStyle name="Salida 3 2 2 5" xfId="1411"/>
    <cellStyle name="Salida 3 2 2 6" xfId="1412"/>
    <cellStyle name="Salida 3 2 2 7" xfId="1413"/>
    <cellStyle name="Salida 3 2 3" xfId="1414"/>
    <cellStyle name="Salida 3 2 3 2" xfId="1415"/>
    <cellStyle name="Salida 3 2 3 2 2" xfId="1416"/>
    <cellStyle name="Salida 3 2 3 2 3" xfId="1417"/>
    <cellStyle name="Salida 3 2 3 2 4" xfId="1418"/>
    <cellStyle name="Salida 3 2 3 2 5" xfId="1419"/>
    <cellStyle name="Salida 3 2 3 2 6" xfId="1420"/>
    <cellStyle name="Salida 3 2 3 3" xfId="1421"/>
    <cellStyle name="Salida 3 2 3 4" xfId="1422"/>
    <cellStyle name="Salida 3 2 3 5" xfId="1423"/>
    <cellStyle name="Salida 3 2 3 6" xfId="1424"/>
    <cellStyle name="Salida 3 2 3 7" xfId="1425"/>
    <cellStyle name="Salida 3 2 4" xfId="1426"/>
    <cellStyle name="Salida 3 2 4 2" xfId="1427"/>
    <cellStyle name="Salida 3 2 4 3" xfId="1428"/>
    <cellStyle name="Salida 3 2 4 4" xfId="1429"/>
    <cellStyle name="Salida 3 2 4 5" xfId="1430"/>
    <cellStyle name="Salida 3 2 4 6" xfId="1431"/>
    <cellStyle name="Salida 3 2 5" xfId="1432"/>
    <cellStyle name="Salida 3 2 5 2" xfId="1433"/>
    <cellStyle name="Salida 3 2 5 3" xfId="1434"/>
    <cellStyle name="Salida 3 2 5 4" xfId="1435"/>
    <cellStyle name="Salida 3 2 5 5" xfId="1436"/>
    <cellStyle name="Salida 3 2 5 6" xfId="1437"/>
    <cellStyle name="Salida 3 2 6" xfId="1438"/>
    <cellStyle name="Salida 3 2 7" xfId="1439"/>
    <cellStyle name="Salida 3 2 8" xfId="1440"/>
    <cellStyle name="Salida 3 2 9" xfId="1441"/>
    <cellStyle name="Salida 3 3" xfId="133"/>
    <cellStyle name="Salida 3 3 10" xfId="1442"/>
    <cellStyle name="Salida 3 3 2" xfId="1443"/>
    <cellStyle name="Salida 3 3 2 2" xfId="1444"/>
    <cellStyle name="Salida 3 3 2 2 2" xfId="1445"/>
    <cellStyle name="Salida 3 3 2 2 3" xfId="1446"/>
    <cellStyle name="Salida 3 3 2 2 4" xfId="1447"/>
    <cellStyle name="Salida 3 3 2 2 5" xfId="1448"/>
    <cellStyle name="Salida 3 3 2 2 6" xfId="1449"/>
    <cellStyle name="Salida 3 3 2 3" xfId="1450"/>
    <cellStyle name="Salida 3 3 2 4" xfId="1451"/>
    <cellStyle name="Salida 3 3 2 5" xfId="1452"/>
    <cellStyle name="Salida 3 3 2 6" xfId="1453"/>
    <cellStyle name="Salida 3 3 2 7" xfId="1454"/>
    <cellStyle name="Salida 3 3 3" xfId="1455"/>
    <cellStyle name="Salida 3 3 3 2" xfId="1456"/>
    <cellStyle name="Salida 3 3 3 2 2" xfId="1457"/>
    <cellStyle name="Salida 3 3 3 2 3" xfId="1458"/>
    <cellStyle name="Salida 3 3 3 2 4" xfId="1459"/>
    <cellStyle name="Salida 3 3 3 2 5" xfId="1460"/>
    <cellStyle name="Salida 3 3 3 2 6" xfId="1461"/>
    <cellStyle name="Salida 3 3 3 3" xfId="1462"/>
    <cellStyle name="Salida 3 3 3 4" xfId="1463"/>
    <cellStyle name="Salida 3 3 3 5" xfId="1464"/>
    <cellStyle name="Salida 3 3 3 6" xfId="1465"/>
    <cellStyle name="Salida 3 3 3 7" xfId="1466"/>
    <cellStyle name="Salida 3 3 4" xfId="1467"/>
    <cellStyle name="Salida 3 3 4 2" xfId="1468"/>
    <cellStyle name="Salida 3 3 4 3" xfId="1469"/>
    <cellStyle name="Salida 3 3 4 4" xfId="1470"/>
    <cellStyle name="Salida 3 3 4 5" xfId="1471"/>
    <cellStyle name="Salida 3 3 4 6" xfId="1472"/>
    <cellStyle name="Salida 3 3 5" xfId="1473"/>
    <cellStyle name="Salida 3 3 5 2" xfId="1474"/>
    <cellStyle name="Salida 3 3 5 3" xfId="1475"/>
    <cellStyle name="Salida 3 3 5 4" xfId="1476"/>
    <cellStyle name="Salida 3 3 5 5" xfId="1477"/>
    <cellStyle name="Salida 3 3 5 6" xfId="1478"/>
    <cellStyle name="Salida 3 3 6" xfId="1479"/>
    <cellStyle name="Salida 3 3 7" xfId="1480"/>
    <cellStyle name="Salida 3 3 8" xfId="1481"/>
    <cellStyle name="Salida 3 3 9" xfId="1482"/>
    <cellStyle name="Salida 3 4" xfId="144"/>
    <cellStyle name="Salida 3 4 2" xfId="1483"/>
    <cellStyle name="Salida 3 4 2 2" xfId="1484"/>
    <cellStyle name="Salida 3 4 2 2 2" xfId="1485"/>
    <cellStyle name="Salida 3 4 2 2 3" xfId="1486"/>
    <cellStyle name="Salida 3 4 2 2 4" xfId="1487"/>
    <cellStyle name="Salida 3 4 2 2 5" xfId="1488"/>
    <cellStyle name="Salida 3 4 2 2 6" xfId="1489"/>
    <cellStyle name="Salida 3 4 2 3" xfId="1490"/>
    <cellStyle name="Salida 3 4 2 4" xfId="1491"/>
    <cellStyle name="Salida 3 4 2 5" xfId="1492"/>
    <cellStyle name="Salida 3 4 2 6" xfId="1493"/>
    <cellStyle name="Salida 3 4 2 7" xfId="1494"/>
    <cellStyle name="Salida 3 4 3" xfId="1495"/>
    <cellStyle name="Salida 3 4 3 2" xfId="1496"/>
    <cellStyle name="Salida 3 4 3 2 2" xfId="1497"/>
    <cellStyle name="Salida 3 4 3 2 3" xfId="1498"/>
    <cellStyle name="Salida 3 4 3 2 4" xfId="1499"/>
    <cellStyle name="Salida 3 4 3 2 5" xfId="1500"/>
    <cellStyle name="Salida 3 4 3 2 6" xfId="1501"/>
    <cellStyle name="Salida 3 4 3 3" xfId="1502"/>
    <cellStyle name="Salida 3 4 3 4" xfId="1503"/>
    <cellStyle name="Salida 3 4 3 5" xfId="1504"/>
    <cellStyle name="Salida 3 4 3 6" xfId="1505"/>
    <cellStyle name="Salida 3 4 3 7" xfId="1506"/>
    <cellStyle name="Salida 3 4 4" xfId="1507"/>
    <cellStyle name="Salida 3 4 4 2" xfId="1508"/>
    <cellStyle name="Salida 3 4 4 3" xfId="1509"/>
    <cellStyle name="Salida 3 4 4 4" xfId="1510"/>
    <cellStyle name="Salida 3 4 4 5" xfId="1511"/>
    <cellStyle name="Salida 3 4 4 6" xfId="1512"/>
    <cellStyle name="Salida 3 4 5" xfId="1513"/>
    <cellStyle name="Salida 3 4 6" xfId="1514"/>
    <cellStyle name="Salida 3 4 7" xfId="1515"/>
    <cellStyle name="Salida 3 4 8" xfId="1516"/>
    <cellStyle name="Salida 3 4 9" xfId="1517"/>
    <cellStyle name="Salida 3 5" xfId="1518"/>
    <cellStyle name="Salida 3 5 2" xfId="1519"/>
    <cellStyle name="Salida 3 5 2 2" xfId="1520"/>
    <cellStyle name="Salida 3 5 2 3" xfId="1521"/>
    <cellStyle name="Salida 3 5 2 4" xfId="1522"/>
    <cellStyle name="Salida 3 5 2 5" xfId="1523"/>
    <cellStyle name="Salida 3 5 2 6" xfId="1524"/>
    <cellStyle name="Salida 3 5 3" xfId="1525"/>
    <cellStyle name="Salida 3 5 4" xfId="1526"/>
    <cellStyle name="Salida 3 5 5" xfId="1527"/>
    <cellStyle name="Salida 3 5 6" xfId="1528"/>
    <cellStyle name="Salida 3 5 7" xfId="1529"/>
    <cellStyle name="Salida 3 6" xfId="1530"/>
    <cellStyle name="Salida 3 6 2" xfId="1531"/>
    <cellStyle name="Salida 3 6 2 2" xfId="1532"/>
    <cellStyle name="Salida 3 6 2 3" xfId="1533"/>
    <cellStyle name="Salida 3 6 2 4" xfId="1534"/>
    <cellStyle name="Salida 3 6 2 5" xfId="1535"/>
    <cellStyle name="Salida 3 6 2 6" xfId="1536"/>
    <cellStyle name="Salida 3 6 3" xfId="1537"/>
    <cellStyle name="Salida 3 6 4" xfId="1538"/>
    <cellStyle name="Salida 3 6 5" xfId="1539"/>
    <cellStyle name="Salida 3 6 6" xfId="1540"/>
    <cellStyle name="Salida 3 6 7" xfId="1541"/>
    <cellStyle name="Salida 3 7" xfId="1542"/>
    <cellStyle name="Salida 3 7 2" xfId="1543"/>
    <cellStyle name="Salida 3 7 3" xfId="1544"/>
    <cellStyle name="Salida 3 7 4" xfId="1545"/>
    <cellStyle name="Salida 3 7 5" xfId="1546"/>
    <cellStyle name="Salida 3 7 6" xfId="1547"/>
    <cellStyle name="Salida 3 8" xfId="1548"/>
    <cellStyle name="Salida 3 9" xfId="1549"/>
    <cellStyle name="Texto de advertencia 2" xfId="44"/>
    <cellStyle name="Texto explicativo 2" xfId="45"/>
    <cellStyle name="Título 1 2" xfId="46"/>
    <cellStyle name="Título 1 3" xfId="105"/>
    <cellStyle name="Título 2 2" xfId="47"/>
    <cellStyle name="Título 2 3" xfId="106"/>
    <cellStyle name="Título 3 2" xfId="48"/>
    <cellStyle name="Título 3 3" xfId="107"/>
    <cellStyle name="Título 4" xfId="49"/>
    <cellStyle name="Título 5" xfId="104"/>
    <cellStyle name="Total 2" xfId="50"/>
    <cellStyle name="Total 2 10" xfId="1550"/>
    <cellStyle name="Total 2 11" xfId="1551"/>
    <cellStyle name="Total 2 12" xfId="1552"/>
    <cellStyle name="Total 2 2" xfId="113"/>
    <cellStyle name="Total 2 2 10" xfId="1553"/>
    <cellStyle name="Total 2 2 2" xfId="1554"/>
    <cellStyle name="Total 2 2 2 2" xfId="1555"/>
    <cellStyle name="Total 2 2 2 2 2" xfId="1556"/>
    <cellStyle name="Total 2 2 2 2 3" xfId="1557"/>
    <cellStyle name="Total 2 2 2 2 4" xfId="1558"/>
    <cellStyle name="Total 2 2 2 2 5" xfId="1559"/>
    <cellStyle name="Total 2 2 2 2 6" xfId="1560"/>
    <cellStyle name="Total 2 2 2 3" xfId="1561"/>
    <cellStyle name="Total 2 2 2 4" xfId="1562"/>
    <cellStyle name="Total 2 2 2 5" xfId="1563"/>
    <cellStyle name="Total 2 2 2 6" xfId="1564"/>
    <cellStyle name="Total 2 2 2 7" xfId="1565"/>
    <cellStyle name="Total 2 2 3" xfId="1566"/>
    <cellStyle name="Total 2 2 3 2" xfId="1567"/>
    <cellStyle name="Total 2 2 3 2 2" xfId="1568"/>
    <cellStyle name="Total 2 2 3 2 3" xfId="1569"/>
    <cellStyle name="Total 2 2 3 2 4" xfId="1570"/>
    <cellStyle name="Total 2 2 3 2 5" xfId="1571"/>
    <cellStyle name="Total 2 2 3 2 6" xfId="1572"/>
    <cellStyle name="Total 2 2 3 3" xfId="1573"/>
    <cellStyle name="Total 2 2 3 4" xfId="1574"/>
    <cellStyle name="Total 2 2 3 5" xfId="1575"/>
    <cellStyle name="Total 2 2 3 6" xfId="1576"/>
    <cellStyle name="Total 2 2 3 7" xfId="1577"/>
    <cellStyle name="Total 2 2 4" xfId="1578"/>
    <cellStyle name="Total 2 2 4 2" xfId="1579"/>
    <cellStyle name="Total 2 2 4 3" xfId="1580"/>
    <cellStyle name="Total 2 2 4 4" xfId="1581"/>
    <cellStyle name="Total 2 2 4 5" xfId="1582"/>
    <cellStyle name="Total 2 2 4 6" xfId="1583"/>
    <cellStyle name="Total 2 2 5" xfId="1584"/>
    <cellStyle name="Total 2 2 5 2" xfId="1585"/>
    <cellStyle name="Total 2 2 5 3" xfId="1586"/>
    <cellStyle name="Total 2 2 5 4" xfId="1587"/>
    <cellStyle name="Total 2 2 5 5" xfId="1588"/>
    <cellStyle name="Total 2 2 5 6" xfId="1589"/>
    <cellStyle name="Total 2 2 6" xfId="1590"/>
    <cellStyle name="Total 2 2 7" xfId="1591"/>
    <cellStyle name="Total 2 2 8" xfId="1592"/>
    <cellStyle name="Total 2 2 9" xfId="1593"/>
    <cellStyle name="Total 2 3" xfId="129"/>
    <cellStyle name="Total 2 3 10" xfId="1594"/>
    <cellStyle name="Total 2 3 2" xfId="1595"/>
    <cellStyle name="Total 2 3 2 2" xfId="1596"/>
    <cellStyle name="Total 2 3 2 2 2" xfId="1597"/>
    <cellStyle name="Total 2 3 2 2 3" xfId="1598"/>
    <cellStyle name="Total 2 3 2 2 4" xfId="1599"/>
    <cellStyle name="Total 2 3 2 2 5" xfId="1600"/>
    <cellStyle name="Total 2 3 2 2 6" xfId="1601"/>
    <cellStyle name="Total 2 3 2 3" xfId="1602"/>
    <cellStyle name="Total 2 3 2 4" xfId="1603"/>
    <cellStyle name="Total 2 3 2 5" xfId="1604"/>
    <cellStyle name="Total 2 3 2 6" xfId="1605"/>
    <cellStyle name="Total 2 3 2 7" xfId="1606"/>
    <cellStyle name="Total 2 3 3" xfId="1607"/>
    <cellStyle name="Total 2 3 3 2" xfId="1608"/>
    <cellStyle name="Total 2 3 3 2 2" xfId="1609"/>
    <cellStyle name="Total 2 3 3 2 3" xfId="1610"/>
    <cellStyle name="Total 2 3 3 2 4" xfId="1611"/>
    <cellStyle name="Total 2 3 3 2 5" xfId="1612"/>
    <cellStyle name="Total 2 3 3 2 6" xfId="1613"/>
    <cellStyle name="Total 2 3 3 3" xfId="1614"/>
    <cellStyle name="Total 2 3 3 4" xfId="1615"/>
    <cellStyle name="Total 2 3 3 5" xfId="1616"/>
    <cellStyle name="Total 2 3 3 6" xfId="1617"/>
    <cellStyle name="Total 2 3 3 7" xfId="1618"/>
    <cellStyle name="Total 2 3 4" xfId="1619"/>
    <cellStyle name="Total 2 3 4 2" xfId="1620"/>
    <cellStyle name="Total 2 3 4 3" xfId="1621"/>
    <cellStyle name="Total 2 3 4 4" xfId="1622"/>
    <cellStyle name="Total 2 3 4 5" xfId="1623"/>
    <cellStyle name="Total 2 3 4 6" xfId="1624"/>
    <cellStyle name="Total 2 3 5" xfId="1625"/>
    <cellStyle name="Total 2 3 5 2" xfId="1626"/>
    <cellStyle name="Total 2 3 5 3" xfId="1627"/>
    <cellStyle name="Total 2 3 5 4" xfId="1628"/>
    <cellStyle name="Total 2 3 5 5" xfId="1629"/>
    <cellStyle name="Total 2 3 5 6" xfId="1630"/>
    <cellStyle name="Total 2 3 6" xfId="1631"/>
    <cellStyle name="Total 2 3 7" xfId="1632"/>
    <cellStyle name="Total 2 3 8" xfId="1633"/>
    <cellStyle name="Total 2 3 9" xfId="1634"/>
    <cellStyle name="Total 2 4" xfId="140"/>
    <cellStyle name="Total 2 4 2" xfId="1635"/>
    <cellStyle name="Total 2 4 2 2" xfId="1636"/>
    <cellStyle name="Total 2 4 2 2 2" xfId="1637"/>
    <cellStyle name="Total 2 4 2 2 3" xfId="1638"/>
    <cellStyle name="Total 2 4 2 2 4" xfId="1639"/>
    <cellStyle name="Total 2 4 2 2 5" xfId="1640"/>
    <cellStyle name="Total 2 4 2 2 6" xfId="1641"/>
    <cellStyle name="Total 2 4 2 3" xfId="1642"/>
    <cellStyle name="Total 2 4 2 4" xfId="1643"/>
    <cellStyle name="Total 2 4 2 5" xfId="1644"/>
    <cellStyle name="Total 2 4 2 6" xfId="1645"/>
    <cellStyle name="Total 2 4 2 7" xfId="1646"/>
    <cellStyle name="Total 2 4 3" xfId="1647"/>
    <cellStyle name="Total 2 4 3 2" xfId="1648"/>
    <cellStyle name="Total 2 4 3 2 2" xfId="1649"/>
    <cellStyle name="Total 2 4 3 2 3" xfId="1650"/>
    <cellStyle name="Total 2 4 3 2 4" xfId="1651"/>
    <cellStyle name="Total 2 4 3 2 5" xfId="1652"/>
    <cellStyle name="Total 2 4 3 2 6" xfId="1653"/>
    <cellStyle name="Total 2 4 3 3" xfId="1654"/>
    <cellStyle name="Total 2 4 3 4" xfId="1655"/>
    <cellStyle name="Total 2 4 3 5" xfId="1656"/>
    <cellStyle name="Total 2 4 3 6" xfId="1657"/>
    <cellStyle name="Total 2 4 3 7" xfId="1658"/>
    <cellStyle name="Total 2 4 4" xfId="1659"/>
    <cellStyle name="Total 2 4 4 2" xfId="1660"/>
    <cellStyle name="Total 2 4 4 3" xfId="1661"/>
    <cellStyle name="Total 2 4 4 4" xfId="1662"/>
    <cellStyle name="Total 2 4 4 5" xfId="1663"/>
    <cellStyle name="Total 2 4 4 6" xfId="1664"/>
    <cellStyle name="Total 2 4 5" xfId="1665"/>
    <cellStyle name="Total 2 4 6" xfId="1666"/>
    <cellStyle name="Total 2 4 7" xfId="1667"/>
    <cellStyle name="Total 2 4 8" xfId="1668"/>
    <cellStyle name="Total 2 4 9" xfId="1669"/>
    <cellStyle name="Total 2 5" xfId="1670"/>
    <cellStyle name="Total 2 5 2" xfId="1671"/>
    <cellStyle name="Total 2 5 2 2" xfId="1672"/>
    <cellStyle name="Total 2 5 2 3" xfId="1673"/>
    <cellStyle name="Total 2 5 2 4" xfId="1674"/>
    <cellStyle name="Total 2 5 2 5" xfId="1675"/>
    <cellStyle name="Total 2 5 2 6" xfId="1676"/>
    <cellStyle name="Total 2 5 3" xfId="1677"/>
    <cellStyle name="Total 2 5 4" xfId="1678"/>
    <cellStyle name="Total 2 5 5" xfId="1679"/>
    <cellStyle name="Total 2 5 6" xfId="1680"/>
    <cellStyle name="Total 2 5 7" xfId="1681"/>
    <cellStyle name="Total 2 6" xfId="1682"/>
    <cellStyle name="Total 2 6 2" xfId="1683"/>
    <cellStyle name="Total 2 6 2 2" xfId="1684"/>
    <cellStyle name="Total 2 6 2 3" xfId="1685"/>
    <cellStyle name="Total 2 6 2 4" xfId="1686"/>
    <cellStyle name="Total 2 6 2 5" xfId="1687"/>
    <cellStyle name="Total 2 6 2 6" xfId="1688"/>
    <cellStyle name="Total 2 6 3" xfId="1689"/>
    <cellStyle name="Total 2 6 4" xfId="1690"/>
    <cellStyle name="Total 2 6 5" xfId="1691"/>
    <cellStyle name="Total 2 6 6" xfId="1692"/>
    <cellStyle name="Total 2 6 7" xfId="1693"/>
    <cellStyle name="Total 2 7" xfId="1694"/>
    <cellStyle name="Total 2 7 2" xfId="1695"/>
    <cellStyle name="Total 2 7 3" xfId="1696"/>
    <cellStyle name="Total 2 7 4" xfId="1697"/>
    <cellStyle name="Total 2 7 5" xfId="1698"/>
    <cellStyle name="Total 2 7 6" xfId="1699"/>
    <cellStyle name="Total 2 8" xfId="1700"/>
    <cellStyle name="Total 2 9" xfId="1701"/>
    <cellStyle name="Total 3" xfId="108"/>
    <cellStyle name="Total 3 10" xfId="1702"/>
    <cellStyle name="Total 3 11" xfId="1703"/>
    <cellStyle name="Total 3 12" xfId="1704"/>
    <cellStyle name="Total 3 2" xfId="116"/>
    <cellStyle name="Total 3 2 10" xfId="1705"/>
    <cellStyle name="Total 3 2 2" xfId="1706"/>
    <cellStyle name="Total 3 2 2 2" xfId="1707"/>
    <cellStyle name="Total 3 2 2 2 2" xfId="1708"/>
    <cellStyle name="Total 3 2 2 2 3" xfId="1709"/>
    <cellStyle name="Total 3 2 2 2 4" xfId="1710"/>
    <cellStyle name="Total 3 2 2 2 5" xfId="1711"/>
    <cellStyle name="Total 3 2 2 2 6" xfId="1712"/>
    <cellStyle name="Total 3 2 2 3" xfId="1713"/>
    <cellStyle name="Total 3 2 2 4" xfId="1714"/>
    <cellStyle name="Total 3 2 2 5" xfId="1715"/>
    <cellStyle name="Total 3 2 2 6" xfId="1716"/>
    <cellStyle name="Total 3 2 2 7" xfId="1717"/>
    <cellStyle name="Total 3 2 3" xfId="1718"/>
    <cellStyle name="Total 3 2 3 2" xfId="1719"/>
    <cellStyle name="Total 3 2 3 2 2" xfId="1720"/>
    <cellStyle name="Total 3 2 3 2 3" xfId="1721"/>
    <cellStyle name="Total 3 2 3 2 4" xfId="1722"/>
    <cellStyle name="Total 3 2 3 2 5" xfId="1723"/>
    <cellStyle name="Total 3 2 3 2 6" xfId="1724"/>
    <cellStyle name="Total 3 2 3 3" xfId="1725"/>
    <cellStyle name="Total 3 2 3 4" xfId="1726"/>
    <cellStyle name="Total 3 2 3 5" xfId="1727"/>
    <cellStyle name="Total 3 2 3 6" xfId="1728"/>
    <cellStyle name="Total 3 2 3 7" xfId="1729"/>
    <cellStyle name="Total 3 2 4" xfId="1730"/>
    <cellStyle name="Total 3 2 4 2" xfId="1731"/>
    <cellStyle name="Total 3 2 4 3" xfId="1732"/>
    <cellStyle name="Total 3 2 4 4" xfId="1733"/>
    <cellStyle name="Total 3 2 4 5" xfId="1734"/>
    <cellStyle name="Total 3 2 4 6" xfId="1735"/>
    <cellStyle name="Total 3 2 5" xfId="1736"/>
    <cellStyle name="Total 3 2 5 2" xfId="1737"/>
    <cellStyle name="Total 3 2 5 3" xfId="1738"/>
    <cellStyle name="Total 3 2 5 4" xfId="1739"/>
    <cellStyle name="Total 3 2 5 5" xfId="1740"/>
    <cellStyle name="Total 3 2 5 6" xfId="1741"/>
    <cellStyle name="Total 3 2 6" xfId="1742"/>
    <cellStyle name="Total 3 2 7" xfId="1743"/>
    <cellStyle name="Total 3 2 8" xfId="1744"/>
    <cellStyle name="Total 3 2 9" xfId="1745"/>
    <cellStyle name="Total 3 3" xfId="134"/>
    <cellStyle name="Total 3 3 10" xfId="1746"/>
    <cellStyle name="Total 3 3 2" xfId="1747"/>
    <cellStyle name="Total 3 3 2 2" xfId="1748"/>
    <cellStyle name="Total 3 3 2 2 2" xfId="1749"/>
    <cellStyle name="Total 3 3 2 2 3" xfId="1750"/>
    <cellStyle name="Total 3 3 2 2 4" xfId="1751"/>
    <cellStyle name="Total 3 3 2 2 5" xfId="1752"/>
    <cellStyle name="Total 3 3 2 2 6" xfId="1753"/>
    <cellStyle name="Total 3 3 2 3" xfId="1754"/>
    <cellStyle name="Total 3 3 2 4" xfId="1755"/>
    <cellStyle name="Total 3 3 2 5" xfId="1756"/>
    <cellStyle name="Total 3 3 2 6" xfId="1757"/>
    <cellStyle name="Total 3 3 2 7" xfId="1758"/>
    <cellStyle name="Total 3 3 3" xfId="1759"/>
    <cellStyle name="Total 3 3 3 2" xfId="1760"/>
    <cellStyle name="Total 3 3 3 2 2" xfId="1761"/>
    <cellStyle name="Total 3 3 3 2 3" xfId="1762"/>
    <cellStyle name="Total 3 3 3 2 4" xfId="1763"/>
    <cellStyle name="Total 3 3 3 2 5" xfId="1764"/>
    <cellStyle name="Total 3 3 3 2 6" xfId="1765"/>
    <cellStyle name="Total 3 3 3 3" xfId="1766"/>
    <cellStyle name="Total 3 3 3 4" xfId="1767"/>
    <cellStyle name="Total 3 3 3 5" xfId="1768"/>
    <cellStyle name="Total 3 3 3 6" xfId="1769"/>
    <cellStyle name="Total 3 3 3 7" xfId="1770"/>
    <cellStyle name="Total 3 3 4" xfId="1771"/>
    <cellStyle name="Total 3 3 4 2" xfId="1772"/>
    <cellStyle name="Total 3 3 4 3" xfId="1773"/>
    <cellStyle name="Total 3 3 4 4" xfId="1774"/>
    <cellStyle name="Total 3 3 4 5" xfId="1775"/>
    <cellStyle name="Total 3 3 4 6" xfId="1776"/>
    <cellStyle name="Total 3 3 5" xfId="1777"/>
    <cellStyle name="Total 3 3 5 2" xfId="1778"/>
    <cellStyle name="Total 3 3 5 3" xfId="1779"/>
    <cellStyle name="Total 3 3 5 4" xfId="1780"/>
    <cellStyle name="Total 3 3 5 5" xfId="1781"/>
    <cellStyle name="Total 3 3 5 6" xfId="1782"/>
    <cellStyle name="Total 3 3 6" xfId="1783"/>
    <cellStyle name="Total 3 3 7" xfId="1784"/>
    <cellStyle name="Total 3 3 8" xfId="1785"/>
    <cellStyle name="Total 3 3 9" xfId="1786"/>
    <cellStyle name="Total 3 4" xfId="145"/>
    <cellStyle name="Total 3 4 2" xfId="1787"/>
    <cellStyle name="Total 3 4 2 2" xfId="1788"/>
    <cellStyle name="Total 3 4 2 2 2" xfId="1789"/>
    <cellStyle name="Total 3 4 2 2 3" xfId="1790"/>
    <cellStyle name="Total 3 4 2 2 4" xfId="1791"/>
    <cellStyle name="Total 3 4 2 2 5" xfId="1792"/>
    <cellStyle name="Total 3 4 2 2 6" xfId="1793"/>
    <cellStyle name="Total 3 4 2 3" xfId="1794"/>
    <cellStyle name="Total 3 4 2 4" xfId="1795"/>
    <cellStyle name="Total 3 4 2 5" xfId="1796"/>
    <cellStyle name="Total 3 4 2 6" xfId="1797"/>
    <cellStyle name="Total 3 4 2 7" xfId="1798"/>
    <cellStyle name="Total 3 4 3" xfId="1799"/>
    <cellStyle name="Total 3 4 3 2" xfId="1800"/>
    <cellStyle name="Total 3 4 3 2 2" xfId="1801"/>
    <cellStyle name="Total 3 4 3 2 3" xfId="1802"/>
    <cellStyle name="Total 3 4 3 2 4" xfId="1803"/>
    <cellStyle name="Total 3 4 3 2 5" xfId="1804"/>
    <cellStyle name="Total 3 4 3 2 6" xfId="1805"/>
    <cellStyle name="Total 3 4 3 3" xfId="1806"/>
    <cellStyle name="Total 3 4 3 4" xfId="1807"/>
    <cellStyle name="Total 3 4 3 5" xfId="1808"/>
    <cellStyle name="Total 3 4 3 6" xfId="1809"/>
    <cellStyle name="Total 3 4 3 7" xfId="1810"/>
    <cellStyle name="Total 3 4 4" xfId="1811"/>
    <cellStyle name="Total 3 4 4 2" xfId="1812"/>
    <cellStyle name="Total 3 4 4 3" xfId="1813"/>
    <cellStyle name="Total 3 4 4 4" xfId="1814"/>
    <cellStyle name="Total 3 4 4 5" xfId="1815"/>
    <cellStyle name="Total 3 4 4 6" xfId="1816"/>
    <cellStyle name="Total 3 4 5" xfId="1817"/>
    <cellStyle name="Total 3 4 6" xfId="1818"/>
    <cellStyle name="Total 3 4 7" xfId="1819"/>
    <cellStyle name="Total 3 4 8" xfId="1820"/>
    <cellStyle name="Total 3 4 9" xfId="1821"/>
    <cellStyle name="Total 3 5" xfId="1822"/>
    <cellStyle name="Total 3 5 2" xfId="1823"/>
    <cellStyle name="Total 3 5 2 2" xfId="1824"/>
    <cellStyle name="Total 3 5 2 3" xfId="1825"/>
    <cellStyle name="Total 3 5 2 4" xfId="1826"/>
    <cellStyle name="Total 3 5 2 5" xfId="1827"/>
    <cellStyle name="Total 3 5 2 6" xfId="1828"/>
    <cellStyle name="Total 3 5 3" xfId="1829"/>
    <cellStyle name="Total 3 5 4" xfId="1830"/>
    <cellStyle name="Total 3 5 5" xfId="1831"/>
    <cellStyle name="Total 3 5 6" xfId="1832"/>
    <cellStyle name="Total 3 5 7" xfId="1833"/>
    <cellStyle name="Total 3 6" xfId="1834"/>
    <cellStyle name="Total 3 6 2" xfId="1835"/>
    <cellStyle name="Total 3 6 2 2" xfId="1836"/>
    <cellStyle name="Total 3 6 2 3" xfId="1837"/>
    <cellStyle name="Total 3 6 2 4" xfId="1838"/>
    <cellStyle name="Total 3 6 2 5" xfId="1839"/>
    <cellStyle name="Total 3 6 2 6" xfId="1840"/>
    <cellStyle name="Total 3 6 3" xfId="1841"/>
    <cellStyle name="Total 3 6 4" xfId="1842"/>
    <cellStyle name="Total 3 6 5" xfId="1843"/>
    <cellStyle name="Total 3 6 6" xfId="1844"/>
    <cellStyle name="Total 3 6 7" xfId="1845"/>
    <cellStyle name="Total 3 7" xfId="1846"/>
    <cellStyle name="Total 3 7 2" xfId="1847"/>
    <cellStyle name="Total 3 7 3" xfId="1848"/>
    <cellStyle name="Total 3 7 4" xfId="1849"/>
    <cellStyle name="Total 3 7 5" xfId="1850"/>
    <cellStyle name="Total 3 7 6" xfId="1851"/>
    <cellStyle name="Total 3 8" xfId="1852"/>
    <cellStyle name="Total 3 9" xfId="18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1</xdr:col>
      <xdr:colOff>627065</xdr:colOff>
      <xdr:row>3</xdr:row>
      <xdr:rowOff>30280</xdr:rowOff>
    </xdr:to>
    <xdr:pic>
      <xdr:nvPicPr>
        <xdr:cNvPr id="4" name="Imagen 3" descr="SPT_2745">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1922465" cy="439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rolinaramirez\Downloads\8%20Superintendencia%20Delegada%20de%20Transi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2017"/>
    </sheetNames>
    <sheetDataSet>
      <sheetData sheetId="0">
        <row r="19">
          <cell r="N19">
            <v>175</v>
          </cell>
        </row>
        <row r="30">
          <cell r="Q30">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CG132"/>
  <sheetViews>
    <sheetView tabSelected="1" topLeftCell="A38" zoomScale="55" zoomScaleNormal="55" workbookViewId="0">
      <selection activeCell="C4" sqref="C4"/>
    </sheetView>
  </sheetViews>
  <sheetFormatPr baseColWidth="10" defaultColWidth="24.5703125" defaultRowHeight="12" outlineLevelCol="5" x14ac:dyDescent="0.2"/>
  <cols>
    <col min="1" max="1" width="24.5703125" style="18"/>
    <col min="2" max="3" width="24.5703125" style="19"/>
    <col min="4" max="4" width="11.5703125" style="20" customWidth="1"/>
    <col min="5" max="5" width="10.42578125" style="20" customWidth="1"/>
    <col min="6" max="6" width="24.5703125" style="19"/>
    <col min="7" max="7" width="15.7109375" style="21" customWidth="1"/>
    <col min="8" max="9" width="12.85546875" style="21" customWidth="1"/>
    <col min="10" max="10" width="36.7109375" style="21" customWidth="1"/>
    <col min="11" max="12" width="24.5703125" style="21"/>
    <col min="13" max="13" width="10.28515625" style="21" customWidth="1"/>
    <col min="14" max="14" width="7.7109375" style="21" customWidth="1"/>
    <col min="15" max="15" width="8.85546875" style="21" customWidth="1"/>
    <col min="16" max="16" width="10.28515625" style="21" customWidth="1"/>
    <col min="17" max="17" width="10.28515625" style="21" hidden="1" customWidth="1" outlineLevel="1"/>
    <col min="18" max="18" width="9.85546875" style="21" hidden="1" customWidth="1" outlineLevel="2"/>
    <col min="19" max="19" width="9" style="22" hidden="1" customWidth="1" outlineLevel="2"/>
    <col min="20" max="20" width="8.85546875" style="22" hidden="1" customWidth="1" outlineLevel="2"/>
    <col min="21" max="21" width="8.7109375" style="22" hidden="1" customWidth="1" outlineLevel="2"/>
    <col min="22" max="22" width="9" style="21" hidden="1" customWidth="1" outlineLevel="1" collapsed="1"/>
    <col min="23" max="23" width="8.85546875" style="21" hidden="1" customWidth="1" outlineLevel="5"/>
    <col min="24" max="24" width="9.5703125" style="21" hidden="1" customWidth="1" outlineLevel="5"/>
    <col min="25" max="25" width="9.7109375" style="21" hidden="1" customWidth="1" outlineLevel="1" collapsed="1"/>
    <col min="26" max="26" width="9.42578125" style="21" hidden="1" customWidth="1" outlineLevel="1"/>
    <col min="27" max="27" width="9.28515625" style="21" hidden="1" customWidth="1" outlineLevel="1"/>
    <col min="28" max="28" width="9.140625" style="23" hidden="1" customWidth="1" outlineLevel="1"/>
    <col min="29" max="29" width="12" style="23" hidden="1" customWidth="1" outlineLevel="1"/>
    <col min="30" max="30" width="12" style="23" hidden="1" customWidth="1" outlineLevel="1" collapsed="1"/>
    <col min="31" max="31" width="9.85546875" style="23" hidden="1" customWidth="1" outlineLevel="1"/>
    <col min="32" max="32" width="10.85546875" style="23" hidden="1" customWidth="1" outlineLevel="1"/>
    <col min="33" max="33" width="15" style="23" hidden="1" customWidth="1" outlineLevel="1"/>
    <col min="34" max="34" width="11.140625" style="23" hidden="1" customWidth="1" outlineLevel="1"/>
    <col min="35" max="35" width="11" style="23" hidden="1" customWidth="1" outlineLevel="1"/>
    <col min="36" max="36" width="9.42578125" style="23" hidden="1" customWidth="1" outlineLevel="1"/>
    <col min="37" max="37" width="8" style="23" hidden="1" customWidth="1" outlineLevel="1"/>
    <col min="38" max="38" width="8.5703125" style="23" hidden="1" customWidth="1" outlineLevel="1"/>
    <col min="39" max="39" width="8.42578125" style="23" hidden="1" customWidth="1" outlineLevel="1"/>
    <col min="40" max="40" width="24.5703125" style="23" customWidth="1" collapsed="1"/>
    <col min="41" max="41" width="0.42578125" style="23" customWidth="1"/>
    <col min="42" max="85" width="24.5703125" style="23"/>
    <col min="86" max="16384" width="24.5703125" style="24"/>
  </cols>
  <sheetData>
    <row r="1" spans="1:85" ht="15" hidden="1" customHeight="1" x14ac:dyDescent="0.2">
      <c r="H1" s="141" t="s">
        <v>0</v>
      </c>
      <c r="I1" s="142"/>
      <c r="J1" s="142"/>
      <c r="V1" s="21" t="s">
        <v>246</v>
      </c>
      <c r="AS1" s="23" t="s">
        <v>313</v>
      </c>
    </row>
    <row r="2" spans="1:85" ht="36" customHeight="1" x14ac:dyDescent="0.2">
      <c r="C2" s="136" t="s">
        <v>316</v>
      </c>
      <c r="D2" s="136"/>
      <c r="E2" s="136"/>
      <c r="F2" s="136"/>
      <c r="G2" s="136"/>
      <c r="H2" s="143" t="s">
        <v>1</v>
      </c>
      <c r="I2" s="143" t="s">
        <v>2</v>
      </c>
      <c r="J2" s="143" t="s">
        <v>3</v>
      </c>
      <c r="S2" s="25"/>
      <c r="T2" s="25"/>
      <c r="U2" s="25"/>
      <c r="AS2" s="23" t="s">
        <v>32</v>
      </c>
    </row>
    <row r="3" spans="1:85" s="17" customFormat="1" ht="27.75" customHeight="1" x14ac:dyDescent="0.2">
      <c r="A3" s="21"/>
      <c r="B3" s="19"/>
      <c r="C3" s="19"/>
      <c r="D3" s="20"/>
      <c r="E3" s="20"/>
      <c r="F3" s="26"/>
      <c r="G3" s="21"/>
      <c r="H3" s="144">
        <v>0</v>
      </c>
      <c r="I3" s="145">
        <v>0.65</v>
      </c>
      <c r="J3" s="146" t="s">
        <v>4</v>
      </c>
      <c r="K3" s="27"/>
      <c r="L3" s="27"/>
      <c r="M3" s="27"/>
      <c r="N3" s="27"/>
      <c r="O3" s="27"/>
      <c r="P3" s="27"/>
      <c r="Q3" s="27"/>
      <c r="R3" s="27"/>
      <c r="S3" s="27"/>
      <c r="T3" s="27"/>
      <c r="U3" s="27"/>
      <c r="V3" s="21"/>
      <c r="W3" s="21"/>
      <c r="X3" s="21"/>
      <c r="Y3" s="21"/>
      <c r="Z3" s="21"/>
      <c r="AA3" s="21"/>
      <c r="AB3" s="27"/>
      <c r="AC3" s="27"/>
      <c r="AD3" s="27"/>
      <c r="AE3" s="27"/>
      <c r="AF3" s="27"/>
      <c r="AG3" s="27"/>
      <c r="AH3" s="27"/>
      <c r="AI3" s="27"/>
      <c r="AJ3" s="27"/>
      <c r="AK3" s="27"/>
      <c r="AL3" s="27"/>
      <c r="AM3" s="27"/>
      <c r="AN3" s="27"/>
      <c r="AO3" s="27"/>
      <c r="AP3" s="27"/>
      <c r="AQ3" s="27"/>
      <c r="AR3" s="27"/>
      <c r="AS3" s="28" t="s">
        <v>314</v>
      </c>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row>
    <row r="4" spans="1:85" s="17" customFormat="1" ht="31.5" customHeight="1" thickBot="1" x14ac:dyDescent="0.25">
      <c r="A4" s="21"/>
      <c r="B4" s="19"/>
      <c r="C4" s="19"/>
      <c r="D4" s="20"/>
      <c r="E4" s="20"/>
      <c r="F4" s="26"/>
      <c r="G4" s="21"/>
      <c r="H4" s="144">
        <v>0.65010000000000001</v>
      </c>
      <c r="I4" s="144">
        <v>0.85</v>
      </c>
      <c r="J4" s="146" t="s">
        <v>5</v>
      </c>
      <c r="K4" s="27"/>
      <c r="L4" s="27"/>
      <c r="M4" s="27"/>
      <c r="N4" s="27"/>
      <c r="O4" s="27"/>
      <c r="P4" s="27"/>
      <c r="Q4" s="27"/>
      <c r="R4" s="27"/>
      <c r="S4" s="27"/>
      <c r="T4" s="27"/>
      <c r="U4" s="27"/>
      <c r="V4" s="21"/>
      <c r="W4" s="21"/>
      <c r="X4" s="21"/>
      <c r="Y4" s="21"/>
      <c r="Z4" s="21"/>
      <c r="AA4" s="21"/>
      <c r="AB4" s="27"/>
      <c r="AC4" s="27"/>
      <c r="AD4" s="27"/>
      <c r="AE4" s="27"/>
      <c r="AF4" s="27"/>
      <c r="AG4" s="27"/>
      <c r="AH4" s="27"/>
      <c r="AI4" s="27"/>
      <c r="AJ4" s="27"/>
      <c r="AK4" s="27"/>
      <c r="AL4" s="27"/>
      <c r="AM4" s="27"/>
      <c r="AN4" s="27"/>
      <c r="AO4" s="27"/>
      <c r="AP4" s="27"/>
      <c r="AQ4" s="27"/>
      <c r="AR4" s="27"/>
      <c r="AS4" s="28" t="s">
        <v>39</v>
      </c>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row>
    <row r="5" spans="1:85" s="17" customFormat="1" ht="27.75" customHeight="1" thickBot="1" x14ac:dyDescent="0.25">
      <c r="A5" s="21"/>
      <c r="B5" s="19"/>
      <c r="C5" s="19"/>
      <c r="D5" s="20"/>
      <c r="E5" s="20"/>
      <c r="F5" s="26"/>
      <c r="G5" s="21"/>
      <c r="H5" s="147">
        <v>0.85009999999999997</v>
      </c>
      <c r="I5" s="148">
        <v>1</v>
      </c>
      <c r="J5" s="146" t="s">
        <v>6</v>
      </c>
      <c r="K5" s="27"/>
      <c r="L5" s="27"/>
      <c r="M5" s="27"/>
      <c r="N5" s="150" t="s">
        <v>318</v>
      </c>
      <c r="O5" s="150"/>
      <c r="P5" s="150"/>
      <c r="Q5" s="138"/>
      <c r="R5" s="138"/>
      <c r="S5" s="138"/>
      <c r="T5" s="138"/>
      <c r="U5" s="138"/>
      <c r="V5" s="139"/>
      <c r="W5" s="139"/>
      <c r="X5" s="139"/>
      <c r="Y5" s="139"/>
      <c r="Z5" s="139"/>
      <c r="AA5" s="139"/>
      <c r="AB5" s="30" t="s">
        <v>259</v>
      </c>
      <c r="AC5" s="31"/>
      <c r="AD5" s="29" t="s">
        <v>260</v>
      </c>
      <c r="AE5" s="31"/>
      <c r="AF5" s="29" t="s">
        <v>261</v>
      </c>
      <c r="AG5" s="31"/>
      <c r="AH5" s="29" t="s">
        <v>262</v>
      </c>
      <c r="AI5" s="31"/>
      <c r="AJ5" s="29" t="s">
        <v>263</v>
      </c>
      <c r="AK5" s="30"/>
      <c r="AL5" s="30"/>
      <c r="AM5" s="32"/>
      <c r="AN5" s="27"/>
      <c r="AO5" s="27"/>
      <c r="AP5" s="27"/>
      <c r="AQ5" s="27"/>
      <c r="AR5" s="27"/>
      <c r="AS5" s="28" t="s">
        <v>73</v>
      </c>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row>
    <row r="6" spans="1:85" s="42" customFormat="1" ht="41.25" customHeight="1" thickBot="1" x14ac:dyDescent="0.3">
      <c r="A6" s="33" t="s">
        <v>7</v>
      </c>
      <c r="B6" s="34" t="s">
        <v>8</v>
      </c>
      <c r="C6" s="34" t="s">
        <v>9</v>
      </c>
      <c r="D6" s="35" t="s">
        <v>10</v>
      </c>
      <c r="E6" s="35" t="s">
        <v>11</v>
      </c>
      <c r="F6" s="34" t="s">
        <v>402</v>
      </c>
      <c r="G6" s="36" t="s">
        <v>12</v>
      </c>
      <c r="H6" s="36" t="s">
        <v>199</v>
      </c>
      <c r="I6" s="36" t="s">
        <v>200</v>
      </c>
      <c r="J6" s="36" t="s">
        <v>201</v>
      </c>
      <c r="K6" s="36" t="s">
        <v>202</v>
      </c>
      <c r="L6" s="36" t="s">
        <v>203</v>
      </c>
      <c r="M6" s="36" t="s">
        <v>317</v>
      </c>
      <c r="N6" s="36" t="s">
        <v>247</v>
      </c>
      <c r="O6" s="36" t="s">
        <v>248</v>
      </c>
      <c r="P6" s="39" t="s">
        <v>249</v>
      </c>
      <c r="Q6" s="149" t="s">
        <v>250</v>
      </c>
      <c r="R6" s="37" t="s">
        <v>251</v>
      </c>
      <c r="S6" s="137" t="s">
        <v>252</v>
      </c>
      <c r="T6" s="37" t="s">
        <v>292</v>
      </c>
      <c r="U6" s="137" t="s">
        <v>293</v>
      </c>
      <c r="V6" s="37" t="s">
        <v>253</v>
      </c>
      <c r="W6" s="37" t="s">
        <v>254</v>
      </c>
      <c r="X6" s="37" t="s">
        <v>255</v>
      </c>
      <c r="Y6" s="37" t="s">
        <v>256</v>
      </c>
      <c r="Z6" s="37" t="s">
        <v>257</v>
      </c>
      <c r="AA6" s="37" t="s">
        <v>258</v>
      </c>
      <c r="AB6" s="36" t="s">
        <v>244</v>
      </c>
      <c r="AC6" s="39" t="s">
        <v>245</v>
      </c>
      <c r="AD6" s="36" t="s">
        <v>244</v>
      </c>
      <c r="AE6" s="39" t="s">
        <v>245</v>
      </c>
      <c r="AF6" s="36" t="s">
        <v>244</v>
      </c>
      <c r="AG6" s="39" t="s">
        <v>245</v>
      </c>
      <c r="AH6" s="36" t="s">
        <v>244</v>
      </c>
      <c r="AI6" s="39" t="s">
        <v>245</v>
      </c>
      <c r="AJ6" s="36" t="s">
        <v>264</v>
      </c>
      <c r="AK6" s="36" t="s">
        <v>265</v>
      </c>
      <c r="AL6" s="36" t="s">
        <v>266</v>
      </c>
      <c r="AM6" s="36" t="s">
        <v>267</v>
      </c>
      <c r="AN6" s="40"/>
      <c r="AO6" s="40"/>
      <c r="AP6" s="40"/>
      <c r="AQ6" s="40"/>
      <c r="AR6" s="40"/>
      <c r="AS6" s="41" t="s">
        <v>14</v>
      </c>
      <c r="AT6" s="41"/>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row>
    <row r="7" spans="1:85" s="42" customFormat="1" ht="41.25" customHeight="1" thickBot="1" x14ac:dyDescent="0.3">
      <c r="A7" s="43"/>
      <c r="B7" s="44"/>
      <c r="C7" s="44"/>
      <c r="D7" s="45"/>
      <c r="E7" s="45"/>
      <c r="F7" s="44"/>
      <c r="G7" s="46"/>
      <c r="H7" s="46"/>
      <c r="I7" s="46"/>
      <c r="J7" s="46"/>
      <c r="K7" s="46"/>
      <c r="L7" s="46"/>
      <c r="M7" s="46"/>
      <c r="N7" s="47"/>
      <c r="O7" s="47"/>
      <c r="P7" s="47"/>
      <c r="Q7" s="47"/>
      <c r="R7" s="47"/>
      <c r="S7" s="47"/>
      <c r="T7" s="47"/>
      <c r="U7" s="47"/>
      <c r="V7" s="47"/>
      <c r="W7" s="47"/>
      <c r="X7" s="47"/>
      <c r="Y7" s="47"/>
      <c r="Z7" s="47"/>
      <c r="AA7" s="46"/>
      <c r="AB7" s="46"/>
      <c r="AC7" s="46"/>
      <c r="AD7" s="46"/>
      <c r="AE7" s="46"/>
      <c r="AF7" s="46"/>
      <c r="AG7" s="46"/>
      <c r="AH7" s="46"/>
      <c r="AI7" s="46"/>
      <c r="AJ7" s="46"/>
      <c r="AK7" s="46"/>
      <c r="AL7" s="46"/>
      <c r="AM7" s="46"/>
      <c r="AN7" s="40"/>
      <c r="AO7" s="41" t="s">
        <v>313</v>
      </c>
      <c r="AP7" s="40"/>
      <c r="AQ7" s="40"/>
      <c r="AR7" s="40"/>
      <c r="AS7" s="41" t="s">
        <v>270</v>
      </c>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row>
    <row r="8" spans="1:85" s="42" customFormat="1" ht="34.5" customHeight="1" thickBot="1" x14ac:dyDescent="0.3">
      <c r="A8" s="48" t="s">
        <v>7</v>
      </c>
      <c r="B8" s="49" t="s">
        <v>8</v>
      </c>
      <c r="C8" s="49" t="s">
        <v>9</v>
      </c>
      <c r="D8" s="50" t="s">
        <v>10</v>
      </c>
      <c r="E8" s="50" t="s">
        <v>11</v>
      </c>
      <c r="F8" s="49" t="s">
        <v>402</v>
      </c>
      <c r="G8" s="49" t="s">
        <v>12</v>
      </c>
      <c r="H8" s="49" t="s">
        <v>199</v>
      </c>
      <c r="I8" s="49" t="s">
        <v>200</v>
      </c>
      <c r="J8" s="49" t="s">
        <v>201</v>
      </c>
      <c r="K8" s="49" t="s">
        <v>202</v>
      </c>
      <c r="L8" s="49" t="s">
        <v>203</v>
      </c>
      <c r="M8" s="49" t="s">
        <v>317</v>
      </c>
      <c r="N8" s="49" t="s">
        <v>247</v>
      </c>
      <c r="O8" s="49" t="s">
        <v>248</v>
      </c>
      <c r="P8" s="49" t="s">
        <v>249</v>
      </c>
      <c r="Q8" s="49" t="s">
        <v>268</v>
      </c>
      <c r="R8" s="49" t="s">
        <v>251</v>
      </c>
      <c r="S8" s="38" t="s">
        <v>252</v>
      </c>
      <c r="T8" s="51" t="s">
        <v>292</v>
      </c>
      <c r="U8" s="38" t="s">
        <v>293</v>
      </c>
      <c r="V8" s="52" t="s">
        <v>253</v>
      </c>
      <c r="W8" s="49" t="s">
        <v>254</v>
      </c>
      <c r="X8" s="49" t="s">
        <v>255</v>
      </c>
      <c r="Y8" s="49" t="s">
        <v>256</v>
      </c>
      <c r="Z8" s="49" t="s">
        <v>257</v>
      </c>
      <c r="AA8" s="49" t="s">
        <v>258</v>
      </c>
      <c r="AB8" s="49" t="s">
        <v>244</v>
      </c>
      <c r="AC8" s="53" t="s">
        <v>245</v>
      </c>
      <c r="AD8" s="49" t="s">
        <v>244</v>
      </c>
      <c r="AE8" s="53" t="s">
        <v>245</v>
      </c>
      <c r="AF8" s="49" t="s">
        <v>244</v>
      </c>
      <c r="AG8" s="53" t="s">
        <v>245</v>
      </c>
      <c r="AH8" s="49" t="s">
        <v>244</v>
      </c>
      <c r="AI8" s="53" t="s">
        <v>245</v>
      </c>
      <c r="AJ8" s="49" t="s">
        <v>264</v>
      </c>
      <c r="AK8" s="49" t="s">
        <v>265</v>
      </c>
      <c r="AL8" s="49" t="s">
        <v>266</v>
      </c>
      <c r="AM8" s="53" t="s">
        <v>267</v>
      </c>
      <c r="AN8" s="40"/>
      <c r="AO8" s="41" t="s">
        <v>32</v>
      </c>
      <c r="AP8" s="40"/>
      <c r="AQ8" s="40"/>
      <c r="AR8" s="40"/>
      <c r="AS8" s="41"/>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row>
    <row r="9" spans="1:85" ht="51.75" customHeight="1" x14ac:dyDescent="0.2">
      <c r="A9" s="54" t="s">
        <v>13</v>
      </c>
      <c r="B9" s="55" t="s">
        <v>18</v>
      </c>
      <c r="C9" s="55" t="s">
        <v>19</v>
      </c>
      <c r="D9" s="56">
        <v>43101</v>
      </c>
      <c r="E9" s="56">
        <v>43464</v>
      </c>
      <c r="F9" s="55" t="s">
        <v>295</v>
      </c>
      <c r="G9" s="57" t="s">
        <v>20</v>
      </c>
      <c r="H9" s="57" t="s">
        <v>21</v>
      </c>
      <c r="I9" s="57" t="s">
        <v>221</v>
      </c>
      <c r="J9" s="57" t="s">
        <v>204</v>
      </c>
      <c r="K9" s="57" t="s">
        <v>288</v>
      </c>
      <c r="L9" s="57" t="s">
        <v>289</v>
      </c>
      <c r="M9" s="58">
        <v>1</v>
      </c>
      <c r="N9" s="57">
        <v>66</v>
      </c>
      <c r="O9" s="57">
        <v>66</v>
      </c>
      <c r="P9" s="58">
        <f>+O9/N9</f>
        <v>1</v>
      </c>
      <c r="Q9" s="57"/>
      <c r="R9" s="57"/>
      <c r="S9" s="58">
        <v>1</v>
      </c>
      <c r="T9" s="57">
        <f t="shared" ref="T9:T24" si="0">+R9+O9</f>
        <v>66</v>
      </c>
      <c r="U9" s="59">
        <f>+T9/(N9+Q9)</f>
        <v>1</v>
      </c>
      <c r="V9" s="57"/>
      <c r="W9" s="57"/>
      <c r="X9" s="58">
        <v>1</v>
      </c>
      <c r="Y9" s="60"/>
      <c r="Z9" s="61"/>
      <c r="AA9" s="5" t="e">
        <f t="shared" ref="AA9:AA24" si="1">+Z9/Y9</f>
        <v>#DIV/0!</v>
      </c>
      <c r="AB9" s="2" t="s">
        <v>655</v>
      </c>
      <c r="AC9" s="2" t="s">
        <v>710</v>
      </c>
      <c r="AD9" s="2"/>
      <c r="AE9" s="2"/>
      <c r="AF9" s="2"/>
      <c r="AG9" s="2"/>
      <c r="AH9" s="2"/>
      <c r="AI9" s="2"/>
      <c r="AJ9" s="62">
        <f t="shared" ref="AJ9:AJ35" si="2">O9/M9</f>
        <v>66</v>
      </c>
      <c r="AK9" s="62">
        <f t="shared" ref="AK9:AK35" si="3">R9/M9</f>
        <v>0</v>
      </c>
      <c r="AL9" s="62">
        <f t="shared" ref="AL9:AL35" si="4">X9/M9</f>
        <v>1</v>
      </c>
      <c r="AM9" s="63">
        <f t="shared" ref="AM9:AM35" si="5">Z9/M9</f>
        <v>0</v>
      </c>
      <c r="AO9" s="28" t="s">
        <v>314</v>
      </c>
    </row>
    <row r="10" spans="1:85" ht="89.25" customHeight="1" x14ac:dyDescent="0.2">
      <c r="A10" s="64" t="s">
        <v>13</v>
      </c>
      <c r="B10" s="7" t="s">
        <v>16</v>
      </c>
      <c r="C10" s="7" t="s">
        <v>22</v>
      </c>
      <c r="D10" s="4">
        <v>43101</v>
      </c>
      <c r="E10" s="4">
        <v>43464</v>
      </c>
      <c r="F10" s="7" t="s">
        <v>23</v>
      </c>
      <c r="G10" s="65" t="s">
        <v>24</v>
      </c>
      <c r="H10" s="5" t="s">
        <v>15</v>
      </c>
      <c r="I10" s="7" t="s">
        <v>222</v>
      </c>
      <c r="J10" s="7" t="s">
        <v>223</v>
      </c>
      <c r="K10" s="5" t="s">
        <v>25</v>
      </c>
      <c r="L10" s="8" t="s">
        <v>26</v>
      </c>
      <c r="M10" s="5">
        <v>4</v>
      </c>
      <c r="N10" s="5">
        <v>1</v>
      </c>
      <c r="O10" s="5">
        <v>2</v>
      </c>
      <c r="P10" s="6">
        <f>+O10/N10</f>
        <v>2</v>
      </c>
      <c r="Q10" s="5">
        <v>1</v>
      </c>
      <c r="R10" s="5"/>
      <c r="S10" s="8">
        <f>+R10/Q10</f>
        <v>0</v>
      </c>
      <c r="T10" s="5">
        <f t="shared" si="0"/>
        <v>2</v>
      </c>
      <c r="U10" s="6">
        <f>+T10/(N10+Q10)</f>
        <v>1</v>
      </c>
      <c r="V10" s="5">
        <v>1</v>
      </c>
      <c r="W10" s="5"/>
      <c r="X10" s="6">
        <f>+W10/V10</f>
        <v>0</v>
      </c>
      <c r="Y10" s="9">
        <v>1</v>
      </c>
      <c r="Z10" s="61"/>
      <c r="AA10" s="6">
        <f t="shared" si="1"/>
        <v>0</v>
      </c>
      <c r="AB10" s="16" t="s">
        <v>715</v>
      </c>
      <c r="AC10" s="84" t="s">
        <v>716</v>
      </c>
      <c r="AD10" s="2"/>
      <c r="AE10" s="2"/>
      <c r="AF10" s="2"/>
      <c r="AG10" s="2"/>
      <c r="AH10" s="2"/>
      <c r="AI10" s="2"/>
      <c r="AJ10" s="62">
        <f t="shared" si="2"/>
        <v>0.5</v>
      </c>
      <c r="AK10" s="62">
        <f t="shared" si="3"/>
        <v>0</v>
      </c>
      <c r="AL10" s="62">
        <f t="shared" si="4"/>
        <v>0</v>
      </c>
      <c r="AM10" s="63">
        <f t="shared" si="5"/>
        <v>0</v>
      </c>
      <c r="AO10" s="28" t="s">
        <v>39</v>
      </c>
    </row>
    <row r="11" spans="1:85" ht="98.25" customHeight="1" x14ac:dyDescent="0.2">
      <c r="A11" s="64" t="s">
        <v>13</v>
      </c>
      <c r="B11" s="7" t="s">
        <v>16</v>
      </c>
      <c r="C11" s="7" t="s">
        <v>22</v>
      </c>
      <c r="D11" s="4">
        <v>43101</v>
      </c>
      <c r="E11" s="4">
        <v>43465</v>
      </c>
      <c r="F11" s="7" t="s">
        <v>27</v>
      </c>
      <c r="G11" s="5" t="s">
        <v>17</v>
      </c>
      <c r="H11" s="5" t="s">
        <v>15</v>
      </c>
      <c r="I11" s="7" t="s">
        <v>222</v>
      </c>
      <c r="J11" s="7" t="s">
        <v>220</v>
      </c>
      <c r="K11" s="2" t="s">
        <v>25</v>
      </c>
      <c r="L11" s="8" t="s">
        <v>26</v>
      </c>
      <c r="M11" s="66">
        <v>6</v>
      </c>
      <c r="N11" s="5">
        <v>3</v>
      </c>
      <c r="O11" s="5">
        <v>5</v>
      </c>
      <c r="P11" s="8">
        <f>+O11/N11</f>
        <v>1.6666666666666667</v>
      </c>
      <c r="Q11" s="5">
        <v>3</v>
      </c>
      <c r="R11" s="5"/>
      <c r="S11" s="8">
        <f>+R11/Q11</f>
        <v>0</v>
      </c>
      <c r="T11" s="5">
        <f t="shared" si="0"/>
        <v>5</v>
      </c>
      <c r="U11" s="6">
        <f>+T11/(N11+Q11)</f>
        <v>0.83333333333333337</v>
      </c>
      <c r="V11" s="5" t="s">
        <v>270</v>
      </c>
      <c r="W11" s="5"/>
      <c r="X11" s="6"/>
      <c r="Y11" s="9" t="s">
        <v>270</v>
      </c>
      <c r="Z11" s="61"/>
      <c r="AA11" s="5"/>
      <c r="AB11" s="2" t="s">
        <v>612</v>
      </c>
      <c r="AC11" s="16" t="s">
        <v>613</v>
      </c>
      <c r="AD11" s="2"/>
      <c r="AE11" s="16"/>
      <c r="AF11" s="2"/>
      <c r="AG11" s="16"/>
      <c r="AH11" s="2"/>
      <c r="AI11" s="16"/>
      <c r="AJ11" s="62">
        <f t="shared" si="2"/>
        <v>0.83333333333333337</v>
      </c>
      <c r="AK11" s="62">
        <f t="shared" si="3"/>
        <v>0</v>
      </c>
      <c r="AL11" s="62">
        <f t="shared" si="4"/>
        <v>0</v>
      </c>
      <c r="AM11" s="63">
        <f t="shared" si="5"/>
        <v>0</v>
      </c>
      <c r="AO11" s="28" t="s">
        <v>73</v>
      </c>
    </row>
    <row r="12" spans="1:85" ht="78" customHeight="1" x14ac:dyDescent="0.2">
      <c r="A12" s="64" t="s">
        <v>13</v>
      </c>
      <c r="B12" s="7" t="s">
        <v>16</v>
      </c>
      <c r="C12" s="7" t="s">
        <v>28</v>
      </c>
      <c r="D12" s="4">
        <v>43101</v>
      </c>
      <c r="E12" s="4">
        <v>43465</v>
      </c>
      <c r="F12" s="12" t="s">
        <v>29</v>
      </c>
      <c r="G12" s="5" t="s">
        <v>17</v>
      </c>
      <c r="H12" s="5" t="s">
        <v>15</v>
      </c>
      <c r="I12" s="7" t="s">
        <v>222</v>
      </c>
      <c r="J12" s="7" t="s">
        <v>220</v>
      </c>
      <c r="K12" s="8" t="s">
        <v>30</v>
      </c>
      <c r="L12" s="8" t="s">
        <v>31</v>
      </c>
      <c r="M12" s="140">
        <v>1</v>
      </c>
      <c r="N12" s="5" t="s">
        <v>270</v>
      </c>
      <c r="O12" s="5">
        <v>151</v>
      </c>
      <c r="P12" s="8">
        <v>1</v>
      </c>
      <c r="Q12" s="5" t="s">
        <v>270</v>
      </c>
      <c r="R12" s="5"/>
      <c r="S12" s="5"/>
      <c r="T12" s="5">
        <f t="shared" ref="T12" si="6">+R12+O12</f>
        <v>151</v>
      </c>
      <c r="U12" s="6"/>
      <c r="V12" s="5" t="s">
        <v>270</v>
      </c>
      <c r="W12" s="5"/>
      <c r="X12" s="5"/>
      <c r="Y12" s="9" t="s">
        <v>270</v>
      </c>
      <c r="Z12" s="61"/>
      <c r="AA12" s="5"/>
      <c r="AB12" s="2" t="s">
        <v>614</v>
      </c>
      <c r="AC12" s="16" t="s">
        <v>615</v>
      </c>
      <c r="AD12" s="2"/>
      <c r="AE12" s="16"/>
      <c r="AF12" s="2"/>
      <c r="AG12" s="16"/>
      <c r="AH12" s="2"/>
      <c r="AI12" s="16"/>
      <c r="AJ12" s="62"/>
      <c r="AK12" s="62"/>
      <c r="AL12" s="62"/>
      <c r="AM12" s="63"/>
      <c r="AO12" s="28" t="s">
        <v>14</v>
      </c>
    </row>
    <row r="13" spans="1:85" ht="106.5" customHeight="1" x14ac:dyDescent="0.2">
      <c r="A13" s="64" t="s">
        <v>13</v>
      </c>
      <c r="B13" s="7" t="s">
        <v>34</v>
      </c>
      <c r="C13" s="7" t="s">
        <v>35</v>
      </c>
      <c r="D13" s="4">
        <v>43101</v>
      </c>
      <c r="E13" s="4">
        <v>43465</v>
      </c>
      <c r="F13" s="12" t="s">
        <v>36</v>
      </c>
      <c r="G13" s="5" t="s">
        <v>17</v>
      </c>
      <c r="H13" s="5" t="s">
        <v>15</v>
      </c>
      <c r="I13" s="7" t="s">
        <v>222</v>
      </c>
      <c r="J13" s="7" t="s">
        <v>220</v>
      </c>
      <c r="K13" s="5" t="s">
        <v>37</v>
      </c>
      <c r="L13" s="5" t="s">
        <v>38</v>
      </c>
      <c r="M13" s="5">
        <v>2</v>
      </c>
      <c r="N13" s="5">
        <v>1</v>
      </c>
      <c r="O13" s="5">
        <v>0</v>
      </c>
      <c r="P13" s="8">
        <f t="shared" ref="P12:P13" si="7">+O13/N13</f>
        <v>0</v>
      </c>
      <c r="Q13" s="5">
        <v>1</v>
      </c>
      <c r="R13" s="5"/>
      <c r="S13" s="6">
        <f t="shared" ref="S13:S17" si="8">+R13/Q13</f>
        <v>0</v>
      </c>
      <c r="T13" s="5">
        <f t="shared" si="0"/>
        <v>0</v>
      </c>
      <c r="U13" s="6">
        <f t="shared" ref="U13:U20" si="9">+T13/(N13+Q13)</f>
        <v>0</v>
      </c>
      <c r="V13" s="5"/>
      <c r="W13" s="5"/>
      <c r="X13" s="6"/>
      <c r="Y13" s="9"/>
      <c r="Z13" s="61"/>
      <c r="AA13" s="5" t="e">
        <f t="shared" si="1"/>
        <v>#DIV/0!</v>
      </c>
      <c r="AB13" s="2"/>
      <c r="AC13" s="2"/>
      <c r="AD13" s="2"/>
      <c r="AE13" s="2"/>
      <c r="AF13" s="2"/>
      <c r="AG13" s="2"/>
      <c r="AH13" s="2"/>
      <c r="AI13" s="2"/>
      <c r="AJ13" s="62">
        <f t="shared" si="2"/>
        <v>0</v>
      </c>
      <c r="AK13" s="62">
        <f t="shared" si="3"/>
        <v>0</v>
      </c>
      <c r="AL13" s="62">
        <f t="shared" si="4"/>
        <v>0</v>
      </c>
      <c r="AM13" s="63">
        <f t="shared" si="5"/>
        <v>0</v>
      </c>
      <c r="AO13" s="28" t="s">
        <v>315</v>
      </c>
    </row>
    <row r="14" spans="1:85" ht="87" customHeight="1" x14ac:dyDescent="0.2">
      <c r="A14" s="64" t="s">
        <v>13</v>
      </c>
      <c r="B14" s="7" t="s">
        <v>41</v>
      </c>
      <c r="C14" s="7" t="s">
        <v>42</v>
      </c>
      <c r="D14" s="4">
        <v>43101</v>
      </c>
      <c r="E14" s="4">
        <v>43464</v>
      </c>
      <c r="F14" s="7" t="s">
        <v>43</v>
      </c>
      <c r="G14" s="5" t="s">
        <v>39</v>
      </c>
      <c r="H14" s="5" t="s">
        <v>300</v>
      </c>
      <c r="I14" s="5" t="s">
        <v>44</v>
      </c>
      <c r="J14" s="5" t="s">
        <v>205</v>
      </c>
      <c r="K14" s="5" t="s">
        <v>45</v>
      </c>
      <c r="L14" s="5" t="s">
        <v>46</v>
      </c>
      <c r="M14" s="5">
        <v>92</v>
      </c>
      <c r="N14" s="5">
        <v>23</v>
      </c>
      <c r="O14" s="5">
        <v>15</v>
      </c>
      <c r="P14" s="6">
        <f>+O14/N14</f>
        <v>0.65217391304347827</v>
      </c>
      <c r="Q14" s="5">
        <v>23</v>
      </c>
      <c r="R14" s="5"/>
      <c r="S14" s="6">
        <f t="shared" si="8"/>
        <v>0</v>
      </c>
      <c r="T14" s="5">
        <f t="shared" si="0"/>
        <v>15</v>
      </c>
      <c r="U14" s="6">
        <f t="shared" si="9"/>
        <v>0.32608695652173914</v>
      </c>
      <c r="V14" s="5">
        <v>23</v>
      </c>
      <c r="W14" s="5"/>
      <c r="X14" s="6">
        <f>+W14/V14</f>
        <v>0</v>
      </c>
      <c r="Y14" s="9">
        <v>23</v>
      </c>
      <c r="Z14" s="61"/>
      <c r="AA14" s="6">
        <f t="shared" si="1"/>
        <v>0</v>
      </c>
      <c r="AB14" s="66" t="s">
        <v>657</v>
      </c>
      <c r="AC14" s="67" t="s">
        <v>658</v>
      </c>
      <c r="AD14" s="2"/>
      <c r="AE14" s="2"/>
      <c r="AF14" s="2"/>
      <c r="AG14" s="2"/>
      <c r="AH14" s="2"/>
      <c r="AI14" s="2"/>
      <c r="AJ14" s="62">
        <f t="shared" si="2"/>
        <v>0.16304347826086957</v>
      </c>
      <c r="AK14" s="62">
        <f t="shared" si="3"/>
        <v>0</v>
      </c>
      <c r="AL14" s="62">
        <f t="shared" si="4"/>
        <v>0</v>
      </c>
      <c r="AM14" s="63">
        <f t="shared" si="5"/>
        <v>0</v>
      </c>
      <c r="AO14" s="28" t="s">
        <v>17</v>
      </c>
    </row>
    <row r="15" spans="1:85" ht="33.75" customHeight="1" thickBot="1" x14ac:dyDescent="0.25">
      <c r="A15" s="64" t="s">
        <v>13</v>
      </c>
      <c r="B15" s="7" t="s">
        <v>41</v>
      </c>
      <c r="C15" s="7" t="s">
        <v>47</v>
      </c>
      <c r="D15" s="4">
        <v>43101</v>
      </c>
      <c r="E15" s="4">
        <v>43464</v>
      </c>
      <c r="F15" s="7" t="s">
        <v>48</v>
      </c>
      <c r="G15" s="5" t="s">
        <v>39</v>
      </c>
      <c r="H15" s="5" t="s">
        <v>300</v>
      </c>
      <c r="I15" s="5" t="s">
        <v>44</v>
      </c>
      <c r="J15" s="5" t="s">
        <v>205</v>
      </c>
      <c r="K15" s="5" t="s">
        <v>49</v>
      </c>
      <c r="L15" s="5" t="s">
        <v>50</v>
      </c>
      <c r="M15" s="5">
        <v>1</v>
      </c>
      <c r="N15" s="5">
        <v>0.25</v>
      </c>
      <c r="O15" s="5">
        <v>0</v>
      </c>
      <c r="P15" s="6">
        <f>+O15/N15</f>
        <v>0</v>
      </c>
      <c r="Q15" s="5">
        <v>0.25</v>
      </c>
      <c r="R15" s="5"/>
      <c r="S15" s="6">
        <f t="shared" si="8"/>
        <v>0</v>
      </c>
      <c r="T15" s="5">
        <f t="shared" si="0"/>
        <v>0</v>
      </c>
      <c r="U15" s="6">
        <f t="shared" si="9"/>
        <v>0</v>
      </c>
      <c r="V15" s="5">
        <v>0.25</v>
      </c>
      <c r="W15" s="5"/>
      <c r="X15" s="6">
        <f>+W15/V15</f>
        <v>0</v>
      </c>
      <c r="Y15" s="9">
        <v>0.25</v>
      </c>
      <c r="Z15" s="61"/>
      <c r="AA15" s="6">
        <f t="shared" si="1"/>
        <v>0</v>
      </c>
      <c r="AB15" s="66" t="s">
        <v>659</v>
      </c>
      <c r="AC15" s="67" t="s">
        <v>660</v>
      </c>
      <c r="AD15" s="2"/>
      <c r="AE15" s="2"/>
      <c r="AF15" s="2"/>
      <c r="AG15" s="2"/>
      <c r="AH15" s="2"/>
      <c r="AI15" s="2"/>
      <c r="AJ15" s="62">
        <f t="shared" si="2"/>
        <v>0</v>
      </c>
      <c r="AK15" s="62">
        <f t="shared" si="3"/>
        <v>0</v>
      </c>
      <c r="AL15" s="62">
        <f t="shared" si="4"/>
        <v>0</v>
      </c>
      <c r="AM15" s="63">
        <f t="shared" si="5"/>
        <v>0</v>
      </c>
    </row>
    <row r="16" spans="1:85" ht="72.75" customHeight="1" x14ac:dyDescent="0.2">
      <c r="A16" s="64" t="s">
        <v>13</v>
      </c>
      <c r="B16" s="7" t="s">
        <v>41</v>
      </c>
      <c r="C16" s="7" t="s">
        <v>51</v>
      </c>
      <c r="D16" s="4">
        <v>43101</v>
      </c>
      <c r="E16" s="4">
        <v>43464</v>
      </c>
      <c r="F16" s="12" t="s">
        <v>52</v>
      </c>
      <c r="G16" s="5" t="s">
        <v>24</v>
      </c>
      <c r="H16" s="5" t="s">
        <v>53</v>
      </c>
      <c r="I16" s="7" t="s">
        <v>222</v>
      </c>
      <c r="J16" s="7" t="s">
        <v>223</v>
      </c>
      <c r="K16" s="8" t="s">
        <v>52</v>
      </c>
      <c r="L16" s="8" t="s">
        <v>52</v>
      </c>
      <c r="M16" s="5">
        <v>4</v>
      </c>
      <c r="N16" s="5">
        <v>1</v>
      </c>
      <c r="O16" s="5">
        <v>1</v>
      </c>
      <c r="P16" s="6">
        <f>+O16/N16</f>
        <v>1</v>
      </c>
      <c r="Q16" s="5">
        <v>1</v>
      </c>
      <c r="R16" s="5"/>
      <c r="S16" s="8">
        <f t="shared" si="8"/>
        <v>0</v>
      </c>
      <c r="T16" s="5">
        <f t="shared" si="0"/>
        <v>1</v>
      </c>
      <c r="U16" s="6">
        <f t="shared" si="9"/>
        <v>0.5</v>
      </c>
      <c r="V16" s="5">
        <v>1</v>
      </c>
      <c r="W16" s="5"/>
      <c r="X16" s="6">
        <f>+W16/V16</f>
        <v>0</v>
      </c>
      <c r="Y16" s="9">
        <v>1</v>
      </c>
      <c r="Z16" s="61"/>
      <c r="AA16" s="6">
        <f t="shared" si="1"/>
        <v>0</v>
      </c>
      <c r="AB16" s="2" t="s">
        <v>598</v>
      </c>
      <c r="AC16" s="2" t="s">
        <v>599</v>
      </c>
      <c r="AD16" s="2"/>
      <c r="AE16" s="2"/>
      <c r="AF16" s="2"/>
      <c r="AG16" s="2"/>
      <c r="AH16" s="68"/>
      <c r="AI16" s="68"/>
      <c r="AJ16" s="62">
        <f t="shared" si="2"/>
        <v>0.25</v>
      </c>
      <c r="AK16" s="62">
        <f t="shared" si="3"/>
        <v>0</v>
      </c>
      <c r="AL16" s="62">
        <f t="shared" si="4"/>
        <v>0</v>
      </c>
      <c r="AM16" s="63">
        <f t="shared" si="5"/>
        <v>0</v>
      </c>
    </row>
    <row r="17" spans="1:39" ht="78" customHeight="1" x14ac:dyDescent="0.2">
      <c r="A17" s="64" t="s">
        <v>13</v>
      </c>
      <c r="B17" s="7" t="s">
        <v>41</v>
      </c>
      <c r="C17" s="7" t="s">
        <v>51</v>
      </c>
      <c r="D17" s="4">
        <v>43101</v>
      </c>
      <c r="E17" s="4">
        <v>43465</v>
      </c>
      <c r="F17" s="12" t="s">
        <v>52</v>
      </c>
      <c r="G17" s="5" t="s">
        <v>17</v>
      </c>
      <c r="H17" s="5" t="s">
        <v>15</v>
      </c>
      <c r="I17" s="7" t="s">
        <v>222</v>
      </c>
      <c r="J17" s="7" t="s">
        <v>220</v>
      </c>
      <c r="K17" s="8" t="s">
        <v>52</v>
      </c>
      <c r="L17" s="8" t="s">
        <v>52</v>
      </c>
      <c r="M17" s="5">
        <v>2</v>
      </c>
      <c r="N17" s="5">
        <v>1</v>
      </c>
      <c r="O17" s="5">
        <v>1</v>
      </c>
      <c r="P17" s="8">
        <f>+O17/N17</f>
        <v>1</v>
      </c>
      <c r="Q17" s="5">
        <f>'[1]POA 2017'!$Q$30</f>
        <v>1</v>
      </c>
      <c r="R17" s="5"/>
      <c r="S17" s="6">
        <f t="shared" si="8"/>
        <v>0</v>
      </c>
      <c r="T17" s="5">
        <f t="shared" si="0"/>
        <v>1</v>
      </c>
      <c r="U17" s="6">
        <f t="shared" si="9"/>
        <v>0.5</v>
      </c>
      <c r="V17" s="5" t="s">
        <v>270</v>
      </c>
      <c r="W17" s="5"/>
      <c r="X17" s="6" t="e">
        <f>+W17/V17</f>
        <v>#VALUE!</v>
      </c>
      <c r="Y17" s="9" t="s">
        <v>270</v>
      </c>
      <c r="Z17" s="61"/>
      <c r="AA17" s="5" t="e">
        <f t="shared" si="1"/>
        <v>#VALUE!</v>
      </c>
      <c r="AB17" s="2" t="s">
        <v>616</v>
      </c>
      <c r="AC17" s="2" t="s">
        <v>617</v>
      </c>
      <c r="AD17" s="2"/>
      <c r="AE17" s="2"/>
      <c r="AF17" s="2"/>
      <c r="AG17" s="2"/>
      <c r="AH17" s="2"/>
      <c r="AI17" s="2"/>
      <c r="AJ17" s="62">
        <f t="shared" si="2"/>
        <v>0.5</v>
      </c>
      <c r="AK17" s="62">
        <f t="shared" si="3"/>
        <v>0</v>
      </c>
      <c r="AL17" s="62" t="e">
        <f t="shared" si="4"/>
        <v>#VALUE!</v>
      </c>
      <c r="AM17" s="63">
        <f t="shared" si="5"/>
        <v>0</v>
      </c>
    </row>
    <row r="18" spans="1:39" ht="65.25" customHeight="1" x14ac:dyDescent="0.2">
      <c r="A18" s="64" t="s">
        <v>13</v>
      </c>
      <c r="B18" s="7" t="s">
        <v>55</v>
      </c>
      <c r="C18" s="7" t="s">
        <v>405</v>
      </c>
      <c r="D18" s="4">
        <v>43101</v>
      </c>
      <c r="E18" s="4">
        <v>43464</v>
      </c>
      <c r="F18" s="7" t="s">
        <v>406</v>
      </c>
      <c r="G18" s="5" t="s">
        <v>24</v>
      </c>
      <c r="H18" s="5" t="s">
        <v>53</v>
      </c>
      <c r="I18" s="7" t="s">
        <v>222</v>
      </c>
      <c r="J18" s="7" t="s">
        <v>407</v>
      </c>
      <c r="K18" s="5" t="s">
        <v>408</v>
      </c>
      <c r="L18" s="5" t="s">
        <v>409</v>
      </c>
      <c r="M18" s="5">
        <v>56</v>
      </c>
      <c r="N18" s="5">
        <v>10</v>
      </c>
      <c r="O18" s="5">
        <v>10</v>
      </c>
      <c r="P18" s="6">
        <f>+O18/N18</f>
        <v>1</v>
      </c>
      <c r="Q18" s="5">
        <v>10</v>
      </c>
      <c r="R18" s="5"/>
      <c r="S18" s="5">
        <f>+R18/Q18</f>
        <v>0</v>
      </c>
      <c r="T18" s="5">
        <f t="shared" si="0"/>
        <v>10</v>
      </c>
      <c r="U18" s="6">
        <f t="shared" si="9"/>
        <v>0.5</v>
      </c>
      <c r="V18" s="5">
        <v>10</v>
      </c>
      <c r="W18" s="5"/>
      <c r="X18" s="6">
        <f>+W18/V18</f>
        <v>0</v>
      </c>
      <c r="Y18" s="9">
        <v>26</v>
      </c>
      <c r="Z18" s="61"/>
      <c r="AA18" s="6">
        <f t="shared" si="1"/>
        <v>0</v>
      </c>
      <c r="AB18" s="2" t="s">
        <v>600</v>
      </c>
      <c r="AC18" s="2" t="s">
        <v>601</v>
      </c>
      <c r="AD18" s="2"/>
      <c r="AE18" s="2"/>
      <c r="AF18" s="69"/>
      <c r="AG18" s="2"/>
      <c r="AH18" s="2"/>
      <c r="AI18" s="2"/>
      <c r="AJ18" s="62">
        <f t="shared" si="2"/>
        <v>0.17857142857142858</v>
      </c>
      <c r="AK18" s="62">
        <f t="shared" si="3"/>
        <v>0</v>
      </c>
      <c r="AL18" s="62">
        <f t="shared" si="4"/>
        <v>0</v>
      </c>
      <c r="AM18" s="63">
        <f t="shared" si="5"/>
        <v>0</v>
      </c>
    </row>
    <row r="19" spans="1:39" ht="33.75" customHeight="1" x14ac:dyDescent="0.2">
      <c r="A19" s="64" t="s">
        <v>13</v>
      </c>
      <c r="B19" s="7" t="s">
        <v>55</v>
      </c>
      <c r="C19" s="7" t="s">
        <v>56</v>
      </c>
      <c r="D19" s="4">
        <v>43101</v>
      </c>
      <c r="E19" s="4">
        <v>43465</v>
      </c>
      <c r="F19" s="7" t="s">
        <v>57</v>
      </c>
      <c r="G19" s="5" t="s">
        <v>17</v>
      </c>
      <c r="H19" s="5" t="s">
        <v>15</v>
      </c>
      <c r="I19" s="7" t="s">
        <v>222</v>
      </c>
      <c r="J19" s="7" t="s">
        <v>220</v>
      </c>
      <c r="K19" s="5" t="s">
        <v>57</v>
      </c>
      <c r="L19" s="5" t="s">
        <v>57</v>
      </c>
      <c r="M19" s="8">
        <v>1</v>
      </c>
      <c r="N19" s="5">
        <v>36</v>
      </c>
      <c r="O19" s="5">
        <v>36</v>
      </c>
      <c r="P19" s="8">
        <f t="shared" ref="P19" si="10">+O19/N19</f>
        <v>1</v>
      </c>
      <c r="Q19" s="5" t="s">
        <v>270</v>
      </c>
      <c r="R19" s="5"/>
      <c r="S19" s="6"/>
      <c r="T19" s="5">
        <f t="shared" si="0"/>
        <v>36</v>
      </c>
      <c r="U19" s="6"/>
      <c r="V19" s="5" t="s">
        <v>270</v>
      </c>
      <c r="W19" s="5"/>
      <c r="X19" s="6"/>
      <c r="Y19" s="9"/>
      <c r="Z19" s="61"/>
      <c r="AA19" s="5"/>
      <c r="AB19" s="2" t="s">
        <v>614</v>
      </c>
      <c r="AC19" s="2" t="s">
        <v>711</v>
      </c>
      <c r="AD19" s="2"/>
      <c r="AE19" s="2"/>
      <c r="AF19" s="2"/>
      <c r="AG19" s="2"/>
      <c r="AH19" s="2"/>
      <c r="AI19" s="2"/>
      <c r="AJ19" s="62"/>
      <c r="AK19" s="62"/>
      <c r="AL19" s="62"/>
      <c r="AM19" s="63"/>
    </row>
    <row r="20" spans="1:39" ht="98.25" customHeight="1" x14ac:dyDescent="0.2">
      <c r="A20" s="64" t="s">
        <v>13</v>
      </c>
      <c r="B20" s="7" t="s">
        <v>55</v>
      </c>
      <c r="C20" s="7" t="s">
        <v>58</v>
      </c>
      <c r="D20" s="4">
        <v>43101</v>
      </c>
      <c r="E20" s="4">
        <v>43465</v>
      </c>
      <c r="F20" s="70" t="s">
        <v>59</v>
      </c>
      <c r="G20" s="5" t="s">
        <v>17</v>
      </c>
      <c r="H20" s="5" t="s">
        <v>15</v>
      </c>
      <c r="I20" s="7" t="s">
        <v>222</v>
      </c>
      <c r="J20" s="7" t="s">
        <v>220</v>
      </c>
      <c r="K20" s="10" t="s">
        <v>60</v>
      </c>
      <c r="L20" s="10" t="s">
        <v>60</v>
      </c>
      <c r="M20" s="71">
        <v>1</v>
      </c>
      <c r="N20" s="5" t="s">
        <v>270</v>
      </c>
      <c r="O20" s="5">
        <v>0</v>
      </c>
      <c r="P20" s="8">
        <v>0</v>
      </c>
      <c r="Q20" s="5">
        <v>1</v>
      </c>
      <c r="R20" s="5"/>
      <c r="S20" s="6">
        <f t="shared" ref="S20" si="11">+R20/Q20</f>
        <v>0</v>
      </c>
      <c r="T20" s="5">
        <f t="shared" si="0"/>
        <v>0</v>
      </c>
      <c r="U20" s="6" t="e">
        <f t="shared" si="9"/>
        <v>#VALUE!</v>
      </c>
      <c r="V20" s="5" t="s">
        <v>270</v>
      </c>
      <c r="W20" s="5"/>
      <c r="X20" s="6"/>
      <c r="Y20" s="9"/>
      <c r="Z20" s="61"/>
      <c r="AA20" s="5"/>
      <c r="AB20" s="2"/>
      <c r="AC20" s="2"/>
      <c r="AD20" s="2"/>
      <c r="AE20" s="2"/>
      <c r="AF20" s="2"/>
      <c r="AG20" s="2"/>
      <c r="AH20" s="2"/>
      <c r="AI20" s="2"/>
      <c r="AJ20" s="62">
        <f t="shared" si="2"/>
        <v>0</v>
      </c>
      <c r="AK20" s="62">
        <f t="shared" si="3"/>
        <v>0</v>
      </c>
      <c r="AL20" s="62">
        <f t="shared" si="4"/>
        <v>0</v>
      </c>
      <c r="AM20" s="63">
        <f t="shared" si="5"/>
        <v>0</v>
      </c>
    </row>
    <row r="21" spans="1:39" ht="33.75" customHeight="1" x14ac:dyDescent="0.2">
      <c r="A21" s="64" t="s">
        <v>13</v>
      </c>
      <c r="B21" s="7" t="s">
        <v>61</v>
      </c>
      <c r="C21" s="7" t="s">
        <v>62</v>
      </c>
      <c r="D21" s="4">
        <v>43101</v>
      </c>
      <c r="E21" s="4">
        <v>43464</v>
      </c>
      <c r="F21" s="7" t="s">
        <v>67</v>
      </c>
      <c r="G21" s="5" t="s">
        <v>24</v>
      </c>
      <c r="H21" s="5" t="s">
        <v>64</v>
      </c>
      <c r="I21" s="7" t="s">
        <v>225</v>
      </c>
      <c r="J21" s="7" t="s">
        <v>206</v>
      </c>
      <c r="K21" s="5" t="s">
        <v>65</v>
      </c>
      <c r="L21" s="5" t="s">
        <v>66</v>
      </c>
      <c r="M21" s="5">
        <v>1</v>
      </c>
      <c r="N21" s="5">
        <v>0</v>
      </c>
      <c r="O21" s="5">
        <v>1</v>
      </c>
      <c r="P21" s="6">
        <v>1</v>
      </c>
      <c r="Q21" s="5" t="s">
        <v>270</v>
      </c>
      <c r="R21" s="5"/>
      <c r="S21" s="8">
        <v>1</v>
      </c>
      <c r="T21" s="5">
        <f t="shared" si="0"/>
        <v>1</v>
      </c>
      <c r="U21" s="6" t="s">
        <v>294</v>
      </c>
      <c r="V21" s="5"/>
      <c r="W21" s="5"/>
      <c r="X21" s="6">
        <v>1</v>
      </c>
      <c r="Y21" s="9">
        <v>1</v>
      </c>
      <c r="Z21" s="61"/>
      <c r="AA21" s="6">
        <f t="shared" si="1"/>
        <v>0</v>
      </c>
      <c r="AB21" s="2" t="s">
        <v>602</v>
      </c>
      <c r="AC21" s="2" t="s">
        <v>603</v>
      </c>
      <c r="AD21" s="2"/>
      <c r="AE21" s="2"/>
      <c r="AF21" s="2"/>
      <c r="AG21" s="2"/>
      <c r="AH21" s="2"/>
      <c r="AI21" s="2"/>
      <c r="AJ21" s="62">
        <f t="shared" si="2"/>
        <v>1</v>
      </c>
      <c r="AK21" s="62">
        <f t="shared" si="3"/>
        <v>0</v>
      </c>
      <c r="AL21" s="62">
        <f t="shared" si="4"/>
        <v>1</v>
      </c>
      <c r="AM21" s="63">
        <f t="shared" si="5"/>
        <v>0</v>
      </c>
    </row>
    <row r="22" spans="1:39" ht="51.75" customHeight="1" x14ac:dyDescent="0.2">
      <c r="A22" s="64" t="s">
        <v>13</v>
      </c>
      <c r="B22" s="7" t="s">
        <v>61</v>
      </c>
      <c r="C22" s="7" t="s">
        <v>62</v>
      </c>
      <c r="D22" s="4">
        <v>43101</v>
      </c>
      <c r="E22" s="4">
        <v>43465</v>
      </c>
      <c r="F22" s="7" t="s">
        <v>68</v>
      </c>
      <c r="G22" s="5" t="s">
        <v>17</v>
      </c>
      <c r="H22" s="5" t="s">
        <v>64</v>
      </c>
      <c r="I22" s="7" t="s">
        <v>222</v>
      </c>
      <c r="J22" s="7" t="s">
        <v>220</v>
      </c>
      <c r="K22" s="5" t="s">
        <v>65</v>
      </c>
      <c r="L22" s="5" t="s">
        <v>66</v>
      </c>
      <c r="M22" s="8">
        <v>1</v>
      </c>
      <c r="N22" s="8">
        <v>0.6</v>
      </c>
      <c r="O22" s="8">
        <v>1</v>
      </c>
      <c r="P22" s="8">
        <f>+O22/N22</f>
        <v>1.6666666666666667</v>
      </c>
      <c r="Q22" s="8">
        <v>0.4</v>
      </c>
      <c r="R22" s="5"/>
      <c r="S22" s="5">
        <f>+R22/Q22</f>
        <v>0</v>
      </c>
      <c r="T22" s="5">
        <f t="shared" si="0"/>
        <v>1</v>
      </c>
      <c r="U22" s="6">
        <f>+T22/(N22+Q22)</f>
        <v>1</v>
      </c>
      <c r="V22" s="8" t="s">
        <v>270</v>
      </c>
      <c r="W22" s="5"/>
      <c r="X22" s="6" t="e">
        <f>+W22/V22</f>
        <v>#VALUE!</v>
      </c>
      <c r="Y22" s="72" t="s">
        <v>270</v>
      </c>
      <c r="Z22" s="61"/>
      <c r="AA22" s="5" t="e">
        <f t="shared" si="1"/>
        <v>#VALUE!</v>
      </c>
      <c r="AB22" s="2" t="s">
        <v>618</v>
      </c>
      <c r="AC22" s="2" t="s">
        <v>619</v>
      </c>
      <c r="AD22" s="2"/>
      <c r="AE22" s="2"/>
      <c r="AF22" s="2"/>
      <c r="AG22" s="2"/>
      <c r="AH22" s="2"/>
      <c r="AI22" s="2"/>
      <c r="AJ22" s="62">
        <f t="shared" si="2"/>
        <v>1</v>
      </c>
      <c r="AK22" s="62">
        <f t="shared" si="3"/>
        <v>0</v>
      </c>
      <c r="AL22" s="62" t="e">
        <f t="shared" si="4"/>
        <v>#VALUE!</v>
      </c>
      <c r="AM22" s="63">
        <f t="shared" si="5"/>
        <v>0</v>
      </c>
    </row>
    <row r="23" spans="1:39" ht="68.25" customHeight="1" x14ac:dyDescent="0.2">
      <c r="A23" s="64" t="s">
        <v>13</v>
      </c>
      <c r="B23" s="7" t="s">
        <v>61</v>
      </c>
      <c r="C23" s="7" t="s">
        <v>69</v>
      </c>
      <c r="D23" s="4">
        <v>43101</v>
      </c>
      <c r="E23" s="4">
        <v>43464</v>
      </c>
      <c r="F23" s="7" t="s">
        <v>70</v>
      </c>
      <c r="G23" s="5" t="s">
        <v>24</v>
      </c>
      <c r="H23" s="5" t="s">
        <v>64</v>
      </c>
      <c r="I23" s="7" t="s">
        <v>225</v>
      </c>
      <c r="J23" s="7" t="s">
        <v>206</v>
      </c>
      <c r="K23" s="5" t="s">
        <v>71</v>
      </c>
      <c r="L23" s="5" t="s">
        <v>72</v>
      </c>
      <c r="M23" s="5">
        <v>1</v>
      </c>
      <c r="N23" s="5">
        <v>0</v>
      </c>
      <c r="O23" s="5">
        <v>1</v>
      </c>
      <c r="P23" s="6">
        <v>1</v>
      </c>
      <c r="Q23" s="5" t="s">
        <v>270</v>
      </c>
      <c r="R23" s="5"/>
      <c r="S23" s="8">
        <v>1</v>
      </c>
      <c r="T23" s="5">
        <f t="shared" si="0"/>
        <v>1</v>
      </c>
      <c r="U23" s="6" t="s">
        <v>294</v>
      </c>
      <c r="V23" s="5"/>
      <c r="W23" s="5"/>
      <c r="X23" s="6">
        <v>1</v>
      </c>
      <c r="Y23" s="9">
        <v>1</v>
      </c>
      <c r="Z23" s="61"/>
      <c r="AA23" s="6">
        <f t="shared" si="1"/>
        <v>0</v>
      </c>
      <c r="AB23" s="2" t="s">
        <v>604</v>
      </c>
      <c r="AC23" s="84" t="s">
        <v>717</v>
      </c>
      <c r="AD23" s="2"/>
      <c r="AE23" s="2"/>
      <c r="AF23" s="2"/>
      <c r="AG23" s="2"/>
      <c r="AH23" s="2"/>
      <c r="AI23" s="2"/>
      <c r="AJ23" s="62">
        <f t="shared" si="2"/>
        <v>1</v>
      </c>
      <c r="AK23" s="62">
        <f t="shared" si="3"/>
        <v>0</v>
      </c>
      <c r="AL23" s="62">
        <f t="shared" si="4"/>
        <v>1</v>
      </c>
      <c r="AM23" s="63">
        <f t="shared" si="5"/>
        <v>0</v>
      </c>
    </row>
    <row r="24" spans="1:39" ht="62.25" customHeight="1" x14ac:dyDescent="0.2">
      <c r="A24" s="64" t="s">
        <v>13</v>
      </c>
      <c r="B24" s="7" t="s">
        <v>61</v>
      </c>
      <c r="C24" s="7" t="s">
        <v>69</v>
      </c>
      <c r="D24" s="4">
        <v>43101</v>
      </c>
      <c r="E24" s="4">
        <v>43465</v>
      </c>
      <c r="F24" s="7" t="s">
        <v>70</v>
      </c>
      <c r="G24" s="5" t="s">
        <v>17</v>
      </c>
      <c r="H24" s="5" t="s">
        <v>64</v>
      </c>
      <c r="I24" s="5" t="s">
        <v>54</v>
      </c>
      <c r="J24" s="5" t="s">
        <v>207</v>
      </c>
      <c r="K24" s="5" t="s">
        <v>71</v>
      </c>
      <c r="L24" s="5" t="s">
        <v>72</v>
      </c>
      <c r="M24" s="8">
        <v>1</v>
      </c>
      <c r="N24" s="5">
        <v>2</v>
      </c>
      <c r="O24" s="5">
        <v>2</v>
      </c>
      <c r="P24" s="8">
        <f>+O24/N24</f>
        <v>1</v>
      </c>
      <c r="Q24" s="5">
        <v>1</v>
      </c>
      <c r="R24" s="5"/>
      <c r="S24" s="5">
        <f>+R24/Q24</f>
        <v>0</v>
      </c>
      <c r="T24" s="5">
        <f t="shared" si="0"/>
        <v>2</v>
      </c>
      <c r="U24" s="6">
        <v>1</v>
      </c>
      <c r="V24" s="5" t="s">
        <v>270</v>
      </c>
      <c r="W24" s="5"/>
      <c r="X24" s="6">
        <v>1</v>
      </c>
      <c r="Y24" s="9" t="s">
        <v>270</v>
      </c>
      <c r="Z24" s="61"/>
      <c r="AA24" s="5" t="e">
        <f t="shared" si="1"/>
        <v>#VALUE!</v>
      </c>
      <c r="AB24" s="2" t="s">
        <v>620</v>
      </c>
      <c r="AC24" s="2" t="s">
        <v>621</v>
      </c>
      <c r="AD24" s="2"/>
      <c r="AE24" s="2"/>
      <c r="AF24" s="2"/>
      <c r="AG24" s="2"/>
      <c r="AH24" s="2"/>
      <c r="AI24" s="2"/>
      <c r="AJ24" s="62">
        <f t="shared" si="2"/>
        <v>2</v>
      </c>
      <c r="AK24" s="62">
        <f t="shared" si="3"/>
        <v>0</v>
      </c>
      <c r="AL24" s="62">
        <f t="shared" si="4"/>
        <v>1</v>
      </c>
      <c r="AM24" s="63">
        <f t="shared" si="5"/>
        <v>0</v>
      </c>
    </row>
    <row r="25" spans="1:39" ht="54" customHeight="1" x14ac:dyDescent="0.2">
      <c r="A25" s="64" t="s">
        <v>13</v>
      </c>
      <c r="B25" s="7" t="s">
        <v>61</v>
      </c>
      <c r="C25" s="7" t="s">
        <v>386</v>
      </c>
      <c r="D25" s="4">
        <v>43101</v>
      </c>
      <c r="E25" s="4">
        <v>43465</v>
      </c>
      <c r="F25" s="7" t="s">
        <v>385</v>
      </c>
      <c r="G25" s="5" t="s">
        <v>73</v>
      </c>
      <c r="H25" s="5" t="s">
        <v>74</v>
      </c>
      <c r="I25" s="5" t="s">
        <v>227</v>
      </c>
      <c r="J25" s="5" t="s">
        <v>322</v>
      </c>
      <c r="K25" s="5" t="s">
        <v>323</v>
      </c>
      <c r="L25" s="5" t="s">
        <v>75</v>
      </c>
      <c r="M25" s="5">
        <v>12</v>
      </c>
      <c r="N25" s="5">
        <v>3</v>
      </c>
      <c r="O25" s="5">
        <v>1</v>
      </c>
      <c r="P25" s="8">
        <f>+O25/N25</f>
        <v>0.33333333333333331</v>
      </c>
      <c r="Q25" s="5">
        <v>3</v>
      </c>
      <c r="R25" s="5"/>
      <c r="S25" s="5"/>
      <c r="T25" s="5"/>
      <c r="U25" s="6"/>
      <c r="V25" s="5">
        <v>3</v>
      </c>
      <c r="W25" s="5"/>
      <c r="X25" s="6">
        <f>+W25/V25</f>
        <v>0</v>
      </c>
      <c r="Y25" s="9">
        <v>3</v>
      </c>
      <c r="Z25" s="61"/>
      <c r="AA25" s="6"/>
      <c r="AB25" s="2" t="s">
        <v>644</v>
      </c>
      <c r="AC25" s="2"/>
      <c r="AD25" s="2"/>
      <c r="AE25" s="2"/>
      <c r="AF25" s="2"/>
      <c r="AG25" s="2"/>
      <c r="AH25" s="2"/>
      <c r="AI25" s="2"/>
      <c r="AJ25" s="62">
        <f t="shared" si="2"/>
        <v>8.3333333333333329E-2</v>
      </c>
      <c r="AK25" s="62">
        <f t="shared" si="3"/>
        <v>0</v>
      </c>
      <c r="AL25" s="62">
        <f t="shared" si="4"/>
        <v>0</v>
      </c>
      <c r="AM25" s="63">
        <f t="shared" si="5"/>
        <v>0</v>
      </c>
    </row>
    <row r="26" spans="1:39" ht="47.25" customHeight="1" x14ac:dyDescent="0.2">
      <c r="A26" s="1" t="s">
        <v>122</v>
      </c>
      <c r="B26" s="7" t="s">
        <v>76</v>
      </c>
      <c r="C26" s="7" t="s">
        <v>324</v>
      </c>
      <c r="D26" s="4">
        <v>43101</v>
      </c>
      <c r="E26" s="4">
        <v>43465</v>
      </c>
      <c r="F26" s="7" t="s">
        <v>325</v>
      </c>
      <c r="G26" s="5" t="s">
        <v>73</v>
      </c>
      <c r="H26" s="5" t="s">
        <v>74</v>
      </c>
      <c r="I26" s="5" t="s">
        <v>228</v>
      </c>
      <c r="J26" s="5" t="s">
        <v>326</v>
      </c>
      <c r="K26" s="5" t="s">
        <v>77</v>
      </c>
      <c r="L26" s="5" t="s">
        <v>78</v>
      </c>
      <c r="M26" s="5">
        <v>3</v>
      </c>
      <c r="N26" s="5">
        <v>0</v>
      </c>
      <c r="O26" s="5">
        <v>0</v>
      </c>
      <c r="P26" s="8">
        <v>0</v>
      </c>
      <c r="Q26" s="5">
        <v>1</v>
      </c>
      <c r="R26" s="5"/>
      <c r="S26" s="6"/>
      <c r="T26" s="5"/>
      <c r="U26" s="6"/>
      <c r="V26" s="73">
        <v>1</v>
      </c>
      <c r="W26" s="5"/>
      <c r="X26" s="6">
        <f>+W26/V26</f>
        <v>0</v>
      </c>
      <c r="Y26" s="9">
        <v>1</v>
      </c>
      <c r="Z26" s="61"/>
      <c r="AA26" s="5"/>
      <c r="AB26" s="2" t="s">
        <v>645</v>
      </c>
      <c r="AC26" s="2"/>
      <c r="AD26" s="74"/>
      <c r="AE26" s="2"/>
      <c r="AF26" s="2"/>
      <c r="AG26" s="2"/>
      <c r="AH26" s="2"/>
      <c r="AI26" s="2"/>
      <c r="AJ26" s="62">
        <f t="shared" si="2"/>
        <v>0</v>
      </c>
      <c r="AK26" s="62">
        <f t="shared" si="3"/>
        <v>0</v>
      </c>
      <c r="AL26" s="62">
        <f t="shared" si="4"/>
        <v>0</v>
      </c>
      <c r="AM26" s="63">
        <f t="shared" si="5"/>
        <v>0</v>
      </c>
    </row>
    <row r="27" spans="1:39" ht="96" customHeight="1" x14ac:dyDescent="0.2">
      <c r="A27" s="64" t="s">
        <v>13</v>
      </c>
      <c r="B27" s="7" t="s">
        <v>76</v>
      </c>
      <c r="C27" s="7" t="s">
        <v>387</v>
      </c>
      <c r="D27" s="4">
        <v>43101</v>
      </c>
      <c r="E27" s="4">
        <v>43465</v>
      </c>
      <c r="F27" s="7" t="s">
        <v>193</v>
      </c>
      <c r="G27" s="5" t="s">
        <v>73</v>
      </c>
      <c r="H27" s="5" t="s">
        <v>74</v>
      </c>
      <c r="I27" s="5" t="s">
        <v>228</v>
      </c>
      <c r="J27" s="5" t="s">
        <v>327</v>
      </c>
      <c r="K27" s="5" t="s">
        <v>190</v>
      </c>
      <c r="L27" s="5" t="s">
        <v>191</v>
      </c>
      <c r="M27" s="8">
        <v>1</v>
      </c>
      <c r="N27" s="10">
        <v>25</v>
      </c>
      <c r="O27" s="71">
        <v>25</v>
      </c>
      <c r="P27" s="8">
        <f t="shared" ref="P27:P28" si="12">+O27/N27</f>
        <v>1</v>
      </c>
      <c r="Q27" s="71">
        <v>25</v>
      </c>
      <c r="R27" s="5"/>
      <c r="S27" s="6"/>
      <c r="T27" s="5"/>
      <c r="U27" s="6"/>
      <c r="V27" s="71">
        <v>25</v>
      </c>
      <c r="W27" s="5"/>
      <c r="X27" s="6">
        <f>+W27/V27</f>
        <v>0</v>
      </c>
      <c r="Y27" s="75">
        <v>25</v>
      </c>
      <c r="Z27" s="61"/>
      <c r="AA27" s="6"/>
      <c r="AB27" s="2" t="s">
        <v>646</v>
      </c>
      <c r="AC27" s="2"/>
      <c r="AD27" s="2"/>
      <c r="AE27" s="2"/>
      <c r="AF27" s="2"/>
      <c r="AG27" s="2"/>
      <c r="AH27" s="2"/>
      <c r="AI27" s="2"/>
      <c r="AJ27" s="62">
        <f t="shared" si="2"/>
        <v>25</v>
      </c>
      <c r="AK27" s="62">
        <f t="shared" si="3"/>
        <v>0</v>
      </c>
      <c r="AL27" s="62">
        <f t="shared" si="4"/>
        <v>0</v>
      </c>
      <c r="AM27" s="63">
        <f t="shared" si="5"/>
        <v>0</v>
      </c>
    </row>
    <row r="28" spans="1:39" ht="85.5" customHeight="1" x14ac:dyDescent="0.2">
      <c r="A28" s="1" t="s">
        <v>122</v>
      </c>
      <c r="B28" s="7" t="s">
        <v>388</v>
      </c>
      <c r="C28" s="7" t="s">
        <v>390</v>
      </c>
      <c r="D28" s="4">
        <v>43101</v>
      </c>
      <c r="E28" s="4">
        <v>43465</v>
      </c>
      <c r="F28" s="7" t="s">
        <v>392</v>
      </c>
      <c r="G28" s="5" t="s">
        <v>73</v>
      </c>
      <c r="H28" s="5" t="s">
        <v>79</v>
      </c>
      <c r="I28" s="5" t="s">
        <v>229</v>
      </c>
      <c r="J28" s="5" t="s">
        <v>269</v>
      </c>
      <c r="K28" s="5" t="s">
        <v>391</v>
      </c>
      <c r="L28" s="5" t="s">
        <v>389</v>
      </c>
      <c r="M28" s="8">
        <v>1</v>
      </c>
      <c r="N28" s="5">
        <v>14533</v>
      </c>
      <c r="O28" s="5">
        <v>14533</v>
      </c>
      <c r="P28" s="76">
        <f t="shared" si="12"/>
        <v>1</v>
      </c>
      <c r="Q28" s="5"/>
      <c r="R28" s="5"/>
      <c r="S28" s="8"/>
      <c r="T28" s="5"/>
      <c r="U28" s="6"/>
      <c r="V28" s="77"/>
      <c r="W28" s="5"/>
      <c r="X28" s="6"/>
      <c r="Y28" s="72">
        <v>1</v>
      </c>
      <c r="Z28" s="61"/>
      <c r="AA28" s="5"/>
      <c r="AB28" s="2" t="s">
        <v>694</v>
      </c>
      <c r="AC28" s="2" t="s">
        <v>695</v>
      </c>
      <c r="AD28" s="2"/>
      <c r="AE28" s="2"/>
      <c r="AF28" s="2"/>
      <c r="AG28" s="2"/>
      <c r="AH28" s="2"/>
      <c r="AI28" s="2"/>
      <c r="AJ28" s="62">
        <f t="shared" si="2"/>
        <v>14533</v>
      </c>
      <c r="AK28" s="62">
        <f t="shared" si="3"/>
        <v>0</v>
      </c>
      <c r="AL28" s="62">
        <f t="shared" si="4"/>
        <v>0</v>
      </c>
      <c r="AM28" s="63">
        <f t="shared" si="5"/>
        <v>0</v>
      </c>
    </row>
    <row r="29" spans="1:39" ht="51.75" customHeight="1" x14ac:dyDescent="0.2">
      <c r="A29" s="64" t="s">
        <v>13</v>
      </c>
      <c r="B29" s="7" t="s">
        <v>81</v>
      </c>
      <c r="C29" s="7" t="s">
        <v>82</v>
      </c>
      <c r="D29" s="4">
        <v>43101</v>
      </c>
      <c r="E29" s="4">
        <v>43465</v>
      </c>
      <c r="F29" s="70" t="s">
        <v>83</v>
      </c>
      <c r="G29" s="5" t="s">
        <v>17</v>
      </c>
      <c r="H29" s="5" t="s">
        <v>15</v>
      </c>
      <c r="I29" s="5" t="s">
        <v>230</v>
      </c>
      <c r="J29" s="7" t="s">
        <v>220</v>
      </c>
      <c r="K29" s="10" t="s">
        <v>84</v>
      </c>
      <c r="L29" s="10" t="s">
        <v>85</v>
      </c>
      <c r="M29" s="10">
        <v>570</v>
      </c>
      <c r="N29" s="10">
        <v>270</v>
      </c>
      <c r="O29" s="5">
        <v>1033</v>
      </c>
      <c r="P29" s="8">
        <f>+O29/N29</f>
        <v>3.825925925925926</v>
      </c>
      <c r="Q29" s="5">
        <v>300</v>
      </c>
      <c r="R29" s="5"/>
      <c r="S29" s="5">
        <f>+R29/Q29</f>
        <v>0</v>
      </c>
      <c r="T29" s="5">
        <f t="shared" ref="T29:T35" si="13">+R29+O29</f>
        <v>1033</v>
      </c>
      <c r="U29" s="6">
        <f t="shared" ref="U29:U35" si="14">+T29/(N29+Q29)</f>
        <v>1.812280701754386</v>
      </c>
      <c r="V29" s="5" t="s">
        <v>270</v>
      </c>
      <c r="W29" s="5"/>
      <c r="X29" s="6" t="e">
        <f>+W29/V29</f>
        <v>#VALUE!</v>
      </c>
      <c r="Y29" s="9" t="s">
        <v>270</v>
      </c>
      <c r="Z29" s="61"/>
      <c r="AA29" s="6" t="e">
        <f>+Z29/Y29</f>
        <v>#VALUE!</v>
      </c>
      <c r="AB29" s="2" t="s">
        <v>622</v>
      </c>
      <c r="AC29" s="2" t="s">
        <v>623</v>
      </c>
      <c r="AD29" s="2"/>
      <c r="AE29" s="2"/>
      <c r="AF29" s="2"/>
      <c r="AG29" s="2"/>
      <c r="AH29" s="2"/>
      <c r="AI29" s="2"/>
      <c r="AJ29" s="62">
        <f t="shared" si="2"/>
        <v>1.812280701754386</v>
      </c>
      <c r="AK29" s="62">
        <f t="shared" si="3"/>
        <v>0</v>
      </c>
      <c r="AL29" s="62" t="e">
        <f t="shared" si="4"/>
        <v>#VALUE!</v>
      </c>
      <c r="AM29" s="63">
        <f t="shared" si="5"/>
        <v>0</v>
      </c>
    </row>
    <row r="30" spans="1:39" ht="51" customHeight="1" x14ac:dyDescent="0.2">
      <c r="A30" s="1" t="s">
        <v>80</v>
      </c>
      <c r="B30" s="7" t="s">
        <v>86</v>
      </c>
      <c r="C30" s="7" t="s">
        <v>87</v>
      </c>
      <c r="D30" s="4">
        <v>43101</v>
      </c>
      <c r="E30" s="4">
        <v>43464</v>
      </c>
      <c r="F30" s="7" t="s">
        <v>702</v>
      </c>
      <c r="G30" s="5" t="s">
        <v>39</v>
      </c>
      <c r="H30" s="5" t="s">
        <v>300</v>
      </c>
      <c r="I30" s="5" t="s">
        <v>88</v>
      </c>
      <c r="J30" s="5" t="s">
        <v>205</v>
      </c>
      <c r="K30" s="5" t="s">
        <v>89</v>
      </c>
      <c r="L30" s="5" t="s">
        <v>90</v>
      </c>
      <c r="M30" s="5">
        <v>2</v>
      </c>
      <c r="N30" s="5">
        <v>0.5</v>
      </c>
      <c r="O30" s="5">
        <v>0.5</v>
      </c>
      <c r="P30" s="6">
        <f t="shared" ref="P30:P35" si="15">+O30/N30</f>
        <v>1</v>
      </c>
      <c r="Q30" s="5">
        <v>0.5</v>
      </c>
      <c r="R30" s="5"/>
      <c r="S30" s="6">
        <f>+R30/Q30</f>
        <v>0</v>
      </c>
      <c r="T30" s="5">
        <f t="shared" si="13"/>
        <v>0.5</v>
      </c>
      <c r="U30" s="6">
        <f t="shared" si="14"/>
        <v>0.5</v>
      </c>
      <c r="V30" s="5">
        <v>0.5</v>
      </c>
      <c r="W30" s="5"/>
      <c r="X30" s="6">
        <f>+W30/V30</f>
        <v>0</v>
      </c>
      <c r="Y30" s="9">
        <v>0.5</v>
      </c>
      <c r="Z30" s="61"/>
      <c r="AA30" s="6">
        <f>+Z30/Y30</f>
        <v>0</v>
      </c>
      <c r="AB30" s="66" t="s">
        <v>661</v>
      </c>
      <c r="AC30" s="67" t="s">
        <v>662</v>
      </c>
      <c r="AD30" s="2"/>
      <c r="AE30" s="2"/>
      <c r="AF30" s="2"/>
      <c r="AG30" s="2"/>
      <c r="AH30" s="2"/>
      <c r="AI30" s="2"/>
      <c r="AJ30" s="62">
        <f t="shared" si="2"/>
        <v>0.25</v>
      </c>
      <c r="AK30" s="62">
        <f t="shared" si="3"/>
        <v>0</v>
      </c>
      <c r="AL30" s="62">
        <f t="shared" si="4"/>
        <v>0</v>
      </c>
      <c r="AM30" s="63">
        <f t="shared" si="5"/>
        <v>0</v>
      </c>
    </row>
    <row r="31" spans="1:39" ht="33.75" customHeight="1" x14ac:dyDescent="0.2">
      <c r="A31" s="1" t="s">
        <v>80</v>
      </c>
      <c r="B31" s="7" t="s">
        <v>86</v>
      </c>
      <c r="C31" s="7" t="s">
        <v>91</v>
      </c>
      <c r="D31" s="4">
        <v>43101</v>
      </c>
      <c r="E31" s="4">
        <v>43464</v>
      </c>
      <c r="F31" s="7" t="s">
        <v>92</v>
      </c>
      <c r="G31" s="5" t="s">
        <v>39</v>
      </c>
      <c r="H31" s="5" t="s">
        <v>300</v>
      </c>
      <c r="I31" s="5" t="s">
        <v>88</v>
      </c>
      <c r="J31" s="5" t="s">
        <v>205</v>
      </c>
      <c r="K31" s="5" t="s">
        <v>93</v>
      </c>
      <c r="L31" s="5" t="s">
        <v>94</v>
      </c>
      <c r="M31" s="5">
        <v>1</v>
      </c>
      <c r="N31" s="5">
        <v>0.25</v>
      </c>
      <c r="O31" s="5">
        <v>0.25</v>
      </c>
      <c r="P31" s="6">
        <f t="shared" si="15"/>
        <v>1</v>
      </c>
      <c r="Q31" s="5">
        <v>0.25</v>
      </c>
      <c r="R31" s="5"/>
      <c r="S31" s="6">
        <f>+R31/Q31</f>
        <v>0</v>
      </c>
      <c r="T31" s="5">
        <f t="shared" si="13"/>
        <v>0.25</v>
      </c>
      <c r="U31" s="6">
        <f t="shared" si="14"/>
        <v>0.5</v>
      </c>
      <c r="V31" s="5">
        <v>0.25</v>
      </c>
      <c r="W31" s="5"/>
      <c r="X31" s="6">
        <f>+W31/V31</f>
        <v>0</v>
      </c>
      <c r="Y31" s="9">
        <v>0.25</v>
      </c>
      <c r="Z31" s="61"/>
      <c r="AA31" s="6">
        <f>+Z31/Y31</f>
        <v>0</v>
      </c>
      <c r="AB31" s="66" t="s">
        <v>663</v>
      </c>
      <c r="AC31" s="67" t="s">
        <v>664</v>
      </c>
      <c r="AD31" s="2"/>
      <c r="AE31" s="2"/>
      <c r="AF31" s="2"/>
      <c r="AG31" s="2"/>
      <c r="AH31" s="2"/>
      <c r="AI31" s="2"/>
      <c r="AJ31" s="62">
        <f t="shared" si="2"/>
        <v>0.25</v>
      </c>
      <c r="AK31" s="62">
        <f t="shared" si="3"/>
        <v>0</v>
      </c>
      <c r="AL31" s="62">
        <f t="shared" si="4"/>
        <v>0</v>
      </c>
      <c r="AM31" s="63">
        <f t="shared" si="5"/>
        <v>0</v>
      </c>
    </row>
    <row r="32" spans="1:39" ht="33.75" customHeight="1" x14ac:dyDescent="0.2">
      <c r="A32" s="1" t="s">
        <v>80</v>
      </c>
      <c r="B32" s="7" t="s">
        <v>95</v>
      </c>
      <c r="C32" s="7" t="s">
        <v>96</v>
      </c>
      <c r="D32" s="4">
        <v>43101</v>
      </c>
      <c r="E32" s="4">
        <v>43464</v>
      </c>
      <c r="F32" s="7" t="s">
        <v>97</v>
      </c>
      <c r="G32" s="5" t="s">
        <v>39</v>
      </c>
      <c r="H32" s="5" t="s">
        <v>300</v>
      </c>
      <c r="I32" s="5" t="s">
        <v>88</v>
      </c>
      <c r="J32" s="5" t="s">
        <v>205</v>
      </c>
      <c r="K32" s="5" t="s">
        <v>98</v>
      </c>
      <c r="L32" s="5" t="s">
        <v>98</v>
      </c>
      <c r="M32" s="5">
        <v>1</v>
      </c>
      <c r="N32" s="5">
        <v>0</v>
      </c>
      <c r="O32" s="8">
        <v>0.7</v>
      </c>
      <c r="P32" s="6">
        <v>1</v>
      </c>
      <c r="Q32" s="5">
        <v>1</v>
      </c>
      <c r="R32" s="5"/>
      <c r="S32" s="6">
        <v>1</v>
      </c>
      <c r="T32" s="5">
        <f t="shared" si="13"/>
        <v>0.7</v>
      </c>
      <c r="U32" s="6"/>
      <c r="V32" s="5" t="s">
        <v>270</v>
      </c>
      <c r="W32" s="5"/>
      <c r="X32" s="6">
        <v>1</v>
      </c>
      <c r="Y32" s="9" t="s">
        <v>270</v>
      </c>
      <c r="Z32" s="61"/>
      <c r="AA32" s="6">
        <v>1</v>
      </c>
      <c r="AB32" s="66" t="s">
        <v>665</v>
      </c>
      <c r="AC32" s="2"/>
      <c r="AD32" s="2"/>
      <c r="AE32" s="2"/>
      <c r="AF32" s="2"/>
      <c r="AG32" s="2"/>
      <c r="AH32" s="2"/>
      <c r="AI32" s="2"/>
      <c r="AJ32" s="62">
        <f t="shared" si="2"/>
        <v>0.7</v>
      </c>
      <c r="AK32" s="62">
        <f t="shared" si="3"/>
        <v>0</v>
      </c>
      <c r="AL32" s="62">
        <f t="shared" si="4"/>
        <v>1</v>
      </c>
      <c r="AM32" s="63">
        <f t="shared" si="5"/>
        <v>0</v>
      </c>
    </row>
    <row r="33" spans="1:85" ht="33.75" customHeight="1" x14ac:dyDescent="0.2">
      <c r="A33" s="1" t="s">
        <v>80</v>
      </c>
      <c r="B33" s="7" t="s">
        <v>99</v>
      </c>
      <c r="C33" s="7" t="s">
        <v>403</v>
      </c>
      <c r="D33" s="4">
        <v>43101</v>
      </c>
      <c r="E33" s="4">
        <v>43464</v>
      </c>
      <c r="F33" s="7" t="s">
        <v>100</v>
      </c>
      <c r="G33" s="5" t="s">
        <v>39</v>
      </c>
      <c r="H33" s="5" t="s">
        <v>300</v>
      </c>
      <c r="I33" s="5" t="s">
        <v>88</v>
      </c>
      <c r="J33" s="5" t="s">
        <v>205</v>
      </c>
      <c r="K33" s="5" t="s">
        <v>100</v>
      </c>
      <c r="L33" s="5" t="s">
        <v>100</v>
      </c>
      <c r="M33" s="5">
        <v>1</v>
      </c>
      <c r="N33" s="5">
        <v>0</v>
      </c>
      <c r="O33" s="5">
        <v>0</v>
      </c>
      <c r="P33" s="6">
        <v>0</v>
      </c>
      <c r="Q33" s="5">
        <v>1</v>
      </c>
      <c r="R33" s="5"/>
      <c r="S33" s="6">
        <f t="shared" ref="S33:S35" si="16">+R33/Q33</f>
        <v>0</v>
      </c>
      <c r="T33" s="5">
        <f t="shared" si="13"/>
        <v>0</v>
      </c>
      <c r="U33" s="6"/>
      <c r="V33" s="5" t="s">
        <v>270</v>
      </c>
      <c r="W33" s="5"/>
      <c r="X33" s="6" t="e">
        <f t="shared" ref="X33:X35" si="17">+W33/V33</f>
        <v>#VALUE!</v>
      </c>
      <c r="Y33" s="9" t="s">
        <v>270</v>
      </c>
      <c r="Z33" s="61"/>
      <c r="AA33" s="6" t="e">
        <f t="shared" ref="AA33:AA35" si="18">+Z33/Y33</f>
        <v>#VALUE!</v>
      </c>
      <c r="AB33" s="66" t="s">
        <v>666</v>
      </c>
      <c r="AC33" s="2"/>
      <c r="AD33" s="2"/>
      <c r="AE33" s="2"/>
      <c r="AF33" s="2"/>
      <c r="AG33" s="2"/>
      <c r="AH33" s="2"/>
      <c r="AI33" s="2"/>
      <c r="AJ33" s="62">
        <f t="shared" si="2"/>
        <v>0</v>
      </c>
      <c r="AK33" s="62">
        <f t="shared" si="3"/>
        <v>0</v>
      </c>
      <c r="AL33" s="62" t="e">
        <f t="shared" si="4"/>
        <v>#VALUE!</v>
      </c>
      <c r="AM33" s="63">
        <f t="shared" si="5"/>
        <v>0</v>
      </c>
    </row>
    <row r="34" spans="1:85" ht="33.75" customHeight="1" x14ac:dyDescent="0.2">
      <c r="A34" s="1" t="s">
        <v>80</v>
      </c>
      <c r="B34" s="7" t="s">
        <v>99</v>
      </c>
      <c r="C34" s="7" t="s">
        <v>101</v>
      </c>
      <c r="D34" s="4">
        <v>43101</v>
      </c>
      <c r="E34" s="4">
        <v>43464</v>
      </c>
      <c r="F34" s="7" t="s">
        <v>102</v>
      </c>
      <c r="G34" s="5" t="s">
        <v>39</v>
      </c>
      <c r="H34" s="5" t="s">
        <v>40</v>
      </c>
      <c r="I34" s="5" t="s">
        <v>304</v>
      </c>
      <c r="J34" s="5" t="s">
        <v>208</v>
      </c>
      <c r="K34" s="5" t="s">
        <v>103</v>
      </c>
      <c r="L34" s="5" t="s">
        <v>529</v>
      </c>
      <c r="M34" s="5">
        <v>4</v>
      </c>
      <c r="N34" s="5">
        <v>1</v>
      </c>
      <c r="O34" s="5">
        <v>1</v>
      </c>
      <c r="P34" s="78">
        <f t="shared" si="15"/>
        <v>1</v>
      </c>
      <c r="Q34" s="5">
        <v>1</v>
      </c>
      <c r="R34" s="5"/>
      <c r="S34" s="6">
        <f t="shared" si="16"/>
        <v>0</v>
      </c>
      <c r="T34" s="5">
        <f t="shared" si="13"/>
        <v>1</v>
      </c>
      <c r="U34" s="6">
        <f t="shared" si="14"/>
        <v>0.5</v>
      </c>
      <c r="V34" s="5">
        <v>1</v>
      </c>
      <c r="W34" s="5"/>
      <c r="X34" s="6">
        <f t="shared" si="17"/>
        <v>0</v>
      </c>
      <c r="Y34" s="9">
        <v>1</v>
      </c>
      <c r="Z34" s="61"/>
      <c r="AA34" s="6"/>
      <c r="AB34" s="2" t="s">
        <v>510</v>
      </c>
      <c r="AC34" s="2" t="s">
        <v>511</v>
      </c>
      <c r="AD34" s="2"/>
      <c r="AE34" s="2"/>
      <c r="AF34" s="2"/>
      <c r="AG34" s="2"/>
      <c r="AH34" s="2"/>
      <c r="AI34" s="2"/>
      <c r="AJ34" s="62">
        <f t="shared" si="2"/>
        <v>0.25</v>
      </c>
      <c r="AK34" s="62">
        <f t="shared" si="3"/>
        <v>0</v>
      </c>
      <c r="AL34" s="62">
        <f t="shared" si="4"/>
        <v>0</v>
      </c>
      <c r="AM34" s="63">
        <f t="shared" si="5"/>
        <v>0</v>
      </c>
    </row>
    <row r="35" spans="1:85" ht="60.75" customHeight="1" x14ac:dyDescent="0.2">
      <c r="A35" s="1" t="s">
        <v>80</v>
      </c>
      <c r="B35" s="7" t="s">
        <v>104</v>
      </c>
      <c r="C35" s="7" t="s">
        <v>105</v>
      </c>
      <c r="D35" s="4">
        <v>43101</v>
      </c>
      <c r="E35" s="4">
        <v>43464</v>
      </c>
      <c r="F35" s="7" t="s">
        <v>106</v>
      </c>
      <c r="G35" s="5" t="s">
        <v>39</v>
      </c>
      <c r="H35" s="5" t="s">
        <v>300</v>
      </c>
      <c r="I35" s="5" t="s">
        <v>44</v>
      </c>
      <c r="J35" s="5" t="s">
        <v>205</v>
      </c>
      <c r="K35" s="5" t="s">
        <v>107</v>
      </c>
      <c r="L35" s="5" t="s">
        <v>108</v>
      </c>
      <c r="M35" s="5">
        <v>2</v>
      </c>
      <c r="N35" s="5">
        <v>0.25</v>
      </c>
      <c r="O35" s="5">
        <v>0.22</v>
      </c>
      <c r="P35" s="6">
        <f t="shared" si="15"/>
        <v>0.88</v>
      </c>
      <c r="Q35" s="5">
        <v>0.25</v>
      </c>
      <c r="R35" s="5"/>
      <c r="S35" s="6">
        <f t="shared" si="16"/>
        <v>0</v>
      </c>
      <c r="T35" s="5">
        <f t="shared" si="13"/>
        <v>0.22</v>
      </c>
      <c r="U35" s="6">
        <f t="shared" si="14"/>
        <v>0.44</v>
      </c>
      <c r="V35" s="5">
        <v>0.25</v>
      </c>
      <c r="W35" s="5"/>
      <c r="X35" s="6">
        <f t="shared" si="17"/>
        <v>0</v>
      </c>
      <c r="Y35" s="9">
        <v>0.25</v>
      </c>
      <c r="Z35" s="61"/>
      <c r="AA35" s="6">
        <f t="shared" si="18"/>
        <v>0</v>
      </c>
      <c r="AB35" s="66" t="s">
        <v>667</v>
      </c>
      <c r="AC35" s="67" t="s">
        <v>668</v>
      </c>
      <c r="AD35" s="2"/>
      <c r="AE35" s="2"/>
      <c r="AF35" s="2"/>
      <c r="AG35" s="2"/>
      <c r="AH35" s="2"/>
      <c r="AI35" s="2"/>
      <c r="AJ35" s="62">
        <f t="shared" si="2"/>
        <v>0.11</v>
      </c>
      <c r="AK35" s="62">
        <f t="shared" si="3"/>
        <v>0</v>
      </c>
      <c r="AL35" s="62">
        <f t="shared" si="4"/>
        <v>0</v>
      </c>
      <c r="AM35" s="63">
        <f t="shared" si="5"/>
        <v>0</v>
      </c>
    </row>
    <row r="36" spans="1:85" ht="37.5" customHeight="1" x14ac:dyDescent="0.2">
      <c r="A36" s="1" t="s">
        <v>109</v>
      </c>
      <c r="B36" s="7" t="s">
        <v>110</v>
      </c>
      <c r="C36" s="7" t="s">
        <v>111</v>
      </c>
      <c r="D36" s="4">
        <v>43102</v>
      </c>
      <c r="E36" s="4">
        <v>43465</v>
      </c>
      <c r="F36" s="7" t="s">
        <v>112</v>
      </c>
      <c r="G36" s="5" t="s">
        <v>73</v>
      </c>
      <c r="H36" s="5" t="s">
        <v>113</v>
      </c>
      <c r="I36" s="5" t="s">
        <v>114</v>
      </c>
      <c r="J36" s="5" t="s">
        <v>231</v>
      </c>
      <c r="K36" s="5" t="s">
        <v>115</v>
      </c>
      <c r="L36" s="5" t="s">
        <v>116</v>
      </c>
      <c r="M36" s="5">
        <v>4</v>
      </c>
      <c r="N36" s="5">
        <v>1</v>
      </c>
      <c r="O36" s="5">
        <v>1</v>
      </c>
      <c r="P36" s="6">
        <f>+O36/N36</f>
        <v>1</v>
      </c>
      <c r="Q36" s="5">
        <v>1</v>
      </c>
      <c r="R36" s="5"/>
      <c r="S36" s="6"/>
      <c r="T36" s="5"/>
      <c r="U36" s="6"/>
      <c r="V36" s="5">
        <v>1</v>
      </c>
      <c r="W36" s="5"/>
      <c r="X36" s="6"/>
      <c r="Y36" s="9">
        <v>1</v>
      </c>
      <c r="Z36" s="61"/>
      <c r="AA36" s="6"/>
      <c r="AB36" s="16" t="s">
        <v>531</v>
      </c>
      <c r="AC36" s="16" t="s">
        <v>532</v>
      </c>
      <c r="AD36" s="2"/>
      <c r="AE36" s="2"/>
      <c r="AF36" s="2"/>
      <c r="AG36" s="2"/>
      <c r="AH36" s="2"/>
      <c r="AI36" s="2"/>
      <c r="AJ36" s="62"/>
      <c r="AK36" s="62"/>
      <c r="AL36" s="62"/>
      <c r="AM36" s="63"/>
    </row>
    <row r="37" spans="1:85" ht="33.75" customHeight="1" x14ac:dyDescent="0.2">
      <c r="A37" s="1" t="s">
        <v>109</v>
      </c>
      <c r="B37" s="7" t="s">
        <v>117</v>
      </c>
      <c r="C37" s="7" t="s">
        <v>118</v>
      </c>
      <c r="D37" s="4">
        <v>43101</v>
      </c>
      <c r="E37" s="4">
        <v>43464</v>
      </c>
      <c r="F37" s="7" t="s">
        <v>119</v>
      </c>
      <c r="G37" s="5" t="s">
        <v>39</v>
      </c>
      <c r="H37" s="5" t="s">
        <v>300</v>
      </c>
      <c r="I37" s="5" t="s">
        <v>44</v>
      </c>
      <c r="J37" s="5" t="s">
        <v>205</v>
      </c>
      <c r="K37" s="5" t="s">
        <v>120</v>
      </c>
      <c r="L37" s="5" t="s">
        <v>121</v>
      </c>
      <c r="M37" s="5">
        <v>2</v>
      </c>
      <c r="N37" s="5">
        <v>0.5</v>
      </c>
      <c r="O37" s="5">
        <v>0.45</v>
      </c>
      <c r="P37" s="6">
        <f>+O37/N37</f>
        <v>0.9</v>
      </c>
      <c r="Q37" s="5">
        <v>0.5</v>
      </c>
      <c r="R37" s="5"/>
      <c r="S37" s="6">
        <f>+R37/Q37</f>
        <v>0</v>
      </c>
      <c r="T37" s="5">
        <f>+R37+O37</f>
        <v>0.45</v>
      </c>
      <c r="U37" s="6">
        <f>+T37/(N37+Q37)</f>
        <v>0.45</v>
      </c>
      <c r="V37" s="5">
        <v>0.5</v>
      </c>
      <c r="W37" s="5"/>
      <c r="X37" s="6">
        <f>+W37/V37</f>
        <v>0</v>
      </c>
      <c r="Y37" s="9">
        <v>0.5</v>
      </c>
      <c r="Z37" s="61"/>
      <c r="AA37" s="6">
        <f>+Z37/Y37</f>
        <v>0</v>
      </c>
      <c r="AB37" s="66" t="s">
        <v>669</v>
      </c>
      <c r="AC37" s="67" t="s">
        <v>670</v>
      </c>
      <c r="AD37" s="2"/>
      <c r="AE37" s="2"/>
      <c r="AF37" s="2"/>
      <c r="AG37" s="2"/>
      <c r="AH37" s="2"/>
      <c r="AI37" s="2"/>
      <c r="AJ37" s="62">
        <f>O37/M37</f>
        <v>0.22500000000000001</v>
      </c>
      <c r="AK37" s="62">
        <f>R37/M37</f>
        <v>0</v>
      </c>
      <c r="AL37" s="62">
        <f>X37/M37</f>
        <v>0</v>
      </c>
      <c r="AM37" s="63">
        <f>Z37/M37</f>
        <v>0</v>
      </c>
    </row>
    <row r="38" spans="1:85" ht="98.25" customHeight="1" x14ac:dyDescent="0.2">
      <c r="A38" s="1" t="s">
        <v>122</v>
      </c>
      <c r="B38" s="7" t="s">
        <v>123</v>
      </c>
      <c r="C38" s="7" t="s">
        <v>383</v>
      </c>
      <c r="D38" s="4">
        <v>43102</v>
      </c>
      <c r="E38" s="4">
        <v>43465</v>
      </c>
      <c r="F38" s="7" t="s">
        <v>124</v>
      </c>
      <c r="G38" s="5" t="s">
        <v>73</v>
      </c>
      <c r="H38" s="5" t="s">
        <v>113</v>
      </c>
      <c r="I38" s="5" t="s">
        <v>302</v>
      </c>
      <c r="J38" s="5" t="s">
        <v>231</v>
      </c>
      <c r="K38" s="5" t="s">
        <v>125</v>
      </c>
      <c r="L38" s="5" t="s">
        <v>126</v>
      </c>
      <c r="M38" s="6">
        <v>1</v>
      </c>
      <c r="N38" s="6">
        <v>0.25</v>
      </c>
      <c r="O38" s="8">
        <v>0.25</v>
      </c>
      <c r="P38" s="6">
        <f t="shared" ref="P38:P39" si="19">+O38/N38</f>
        <v>1</v>
      </c>
      <c r="Q38" s="6">
        <v>0.25</v>
      </c>
      <c r="R38" s="5"/>
      <c r="S38" s="6"/>
      <c r="T38" s="5"/>
      <c r="U38" s="6"/>
      <c r="V38" s="6">
        <v>0.25</v>
      </c>
      <c r="W38" s="5"/>
      <c r="X38" s="6"/>
      <c r="Y38" s="79">
        <v>0.25</v>
      </c>
      <c r="Z38" s="61"/>
      <c r="AA38" s="6"/>
      <c r="AB38" s="2" t="s">
        <v>533</v>
      </c>
      <c r="AC38" s="2" t="s">
        <v>534</v>
      </c>
      <c r="AD38" s="2"/>
      <c r="AE38" s="2"/>
      <c r="AF38" s="2"/>
      <c r="AG38" s="2"/>
      <c r="AH38" s="2"/>
      <c r="AI38" s="2"/>
      <c r="AJ38" s="62"/>
      <c r="AK38" s="62"/>
      <c r="AL38" s="62"/>
      <c r="AM38" s="63"/>
    </row>
    <row r="39" spans="1:85" ht="154.5" customHeight="1" x14ac:dyDescent="0.2">
      <c r="A39" s="1" t="s">
        <v>122</v>
      </c>
      <c r="B39" s="7" t="s">
        <v>123</v>
      </c>
      <c r="C39" s="3" t="s">
        <v>192</v>
      </c>
      <c r="D39" s="4">
        <v>43102</v>
      </c>
      <c r="E39" s="4">
        <v>43465</v>
      </c>
      <c r="F39" s="7" t="s">
        <v>193</v>
      </c>
      <c r="G39" s="5" t="s">
        <v>73</v>
      </c>
      <c r="H39" s="5" t="s">
        <v>113</v>
      </c>
      <c r="I39" s="5" t="s">
        <v>114</v>
      </c>
      <c r="J39" s="5" t="s">
        <v>231</v>
      </c>
      <c r="K39" s="5" t="s">
        <v>190</v>
      </c>
      <c r="L39" s="5" t="s">
        <v>191</v>
      </c>
      <c r="M39" s="8">
        <v>1</v>
      </c>
      <c r="N39" s="5">
        <v>71</v>
      </c>
      <c r="O39" s="5">
        <v>71</v>
      </c>
      <c r="P39" s="6">
        <f t="shared" si="19"/>
        <v>1</v>
      </c>
      <c r="Q39" s="5"/>
      <c r="R39" s="5"/>
      <c r="S39" s="6"/>
      <c r="T39" s="5"/>
      <c r="U39" s="6"/>
      <c r="V39" s="5"/>
      <c r="W39" s="5"/>
      <c r="X39" s="6"/>
      <c r="Y39" s="72">
        <v>1</v>
      </c>
      <c r="Z39" s="61"/>
      <c r="AA39" s="6"/>
      <c r="AB39" s="2" t="s">
        <v>535</v>
      </c>
      <c r="AC39" s="2" t="s">
        <v>538</v>
      </c>
      <c r="AD39" s="2"/>
      <c r="AE39" s="2"/>
      <c r="AF39" s="2"/>
      <c r="AG39" s="2"/>
      <c r="AH39" s="2"/>
      <c r="AI39" s="2"/>
      <c r="AJ39" s="62"/>
      <c r="AK39" s="62"/>
      <c r="AL39" s="62"/>
      <c r="AM39" s="63"/>
    </row>
    <row r="40" spans="1:85" ht="98.25" customHeight="1" x14ac:dyDescent="0.2">
      <c r="A40" s="1" t="s">
        <v>122</v>
      </c>
      <c r="B40" s="7" t="s">
        <v>127</v>
      </c>
      <c r="C40" s="7" t="s">
        <v>362</v>
      </c>
      <c r="D40" s="4">
        <v>43221</v>
      </c>
      <c r="E40" s="4">
        <v>43464</v>
      </c>
      <c r="F40" s="7" t="s">
        <v>703</v>
      </c>
      <c r="G40" s="5" t="s">
        <v>73</v>
      </c>
      <c r="H40" s="5" t="s">
        <v>128</v>
      </c>
      <c r="I40" s="5" t="s">
        <v>309</v>
      </c>
      <c r="J40" s="5" t="s">
        <v>363</v>
      </c>
      <c r="K40" s="5" t="s">
        <v>364</v>
      </c>
      <c r="L40" s="5" t="s">
        <v>365</v>
      </c>
      <c r="M40" s="5">
        <v>6</v>
      </c>
      <c r="N40" s="71">
        <v>2</v>
      </c>
      <c r="O40" s="5">
        <v>2</v>
      </c>
      <c r="P40" s="6">
        <f>+O40/N40</f>
        <v>1</v>
      </c>
      <c r="Q40" s="71">
        <v>2</v>
      </c>
      <c r="R40" s="5"/>
      <c r="S40" s="8"/>
      <c r="T40" s="5">
        <f>+R40+O40</f>
        <v>2</v>
      </c>
      <c r="U40" s="6"/>
      <c r="V40" s="71">
        <v>1</v>
      </c>
      <c r="W40" s="5"/>
      <c r="X40" s="6"/>
      <c r="Y40" s="75">
        <v>1</v>
      </c>
      <c r="Z40" s="61"/>
      <c r="AA40" s="6"/>
      <c r="AB40" s="2" t="s">
        <v>592</v>
      </c>
      <c r="AC40" s="2"/>
      <c r="AD40" s="2"/>
      <c r="AE40" s="2"/>
      <c r="AF40" s="16"/>
      <c r="AG40" s="2"/>
      <c r="AH40" s="2"/>
      <c r="AI40" s="2"/>
      <c r="AJ40" s="62">
        <f t="shared" ref="AJ40:AJ42" si="20">O40/M40</f>
        <v>0.33333333333333331</v>
      </c>
      <c r="AK40" s="62">
        <f t="shared" ref="AK40:AK42" si="21">R40/M40</f>
        <v>0</v>
      </c>
      <c r="AL40" s="62">
        <f>S40/M40</f>
        <v>0</v>
      </c>
      <c r="AM40" s="63">
        <f t="shared" ref="AM40:AM42" si="22">Z40/M40</f>
        <v>0</v>
      </c>
    </row>
    <row r="41" spans="1:85" ht="62.25" customHeight="1" x14ac:dyDescent="0.2">
      <c r="A41" s="1" t="s">
        <v>122</v>
      </c>
      <c r="B41" s="7" t="s">
        <v>127</v>
      </c>
      <c r="C41" s="7" t="s">
        <v>130</v>
      </c>
      <c r="D41" s="4">
        <v>43132</v>
      </c>
      <c r="E41" s="4">
        <v>43464</v>
      </c>
      <c r="F41" s="7" t="s">
        <v>366</v>
      </c>
      <c r="G41" s="5" t="s">
        <v>73</v>
      </c>
      <c r="H41" s="5" t="s">
        <v>128</v>
      </c>
      <c r="I41" s="5" t="s">
        <v>309</v>
      </c>
      <c r="J41" s="5" t="s">
        <v>367</v>
      </c>
      <c r="K41" s="5" t="s">
        <v>131</v>
      </c>
      <c r="L41" s="5" t="s">
        <v>132</v>
      </c>
      <c r="M41" s="5">
        <v>2</v>
      </c>
      <c r="N41" s="5">
        <v>1</v>
      </c>
      <c r="O41" s="5">
        <v>0</v>
      </c>
      <c r="P41" s="6">
        <f t="shared" ref="P41:P42" si="23">+O41/N41</f>
        <v>0</v>
      </c>
      <c r="Q41" s="5" t="s">
        <v>270</v>
      </c>
      <c r="R41" s="5"/>
      <c r="S41" s="8"/>
      <c r="T41" s="5"/>
      <c r="U41" s="6"/>
      <c r="V41" s="5">
        <v>1</v>
      </c>
      <c r="W41" s="5"/>
      <c r="X41" s="6"/>
      <c r="Y41" s="75" t="s">
        <v>270</v>
      </c>
      <c r="Z41" s="61"/>
      <c r="AA41" s="6"/>
      <c r="AB41" s="80" t="s">
        <v>593</v>
      </c>
      <c r="AC41" s="2"/>
      <c r="AD41" s="2"/>
      <c r="AE41" s="2"/>
      <c r="AF41" s="16"/>
      <c r="AG41" s="2"/>
      <c r="AH41" s="2"/>
      <c r="AI41" s="2"/>
      <c r="AJ41" s="62">
        <f t="shared" si="20"/>
        <v>0</v>
      </c>
      <c r="AK41" s="62">
        <f t="shared" si="21"/>
        <v>0</v>
      </c>
      <c r="AL41" s="62">
        <f>X41/M41</f>
        <v>0</v>
      </c>
      <c r="AM41" s="63">
        <f t="shared" si="22"/>
        <v>0</v>
      </c>
    </row>
    <row r="42" spans="1:85" ht="88.5" customHeight="1" x14ac:dyDescent="0.2">
      <c r="A42" s="1" t="s">
        <v>122</v>
      </c>
      <c r="B42" s="7" t="s">
        <v>127</v>
      </c>
      <c r="C42" s="7" t="s">
        <v>133</v>
      </c>
      <c r="D42" s="4">
        <v>43132</v>
      </c>
      <c r="E42" s="4">
        <v>43464</v>
      </c>
      <c r="F42" s="7" t="s">
        <v>134</v>
      </c>
      <c r="G42" s="5" t="s">
        <v>73</v>
      </c>
      <c r="H42" s="5" t="s">
        <v>128</v>
      </c>
      <c r="I42" s="5" t="s">
        <v>309</v>
      </c>
      <c r="J42" s="5" t="s">
        <v>281</v>
      </c>
      <c r="K42" s="5" t="s">
        <v>135</v>
      </c>
      <c r="L42" s="5" t="s">
        <v>136</v>
      </c>
      <c r="M42" s="5">
        <v>12</v>
      </c>
      <c r="N42" s="71">
        <v>3</v>
      </c>
      <c r="O42" s="5">
        <v>4</v>
      </c>
      <c r="P42" s="6">
        <f t="shared" si="23"/>
        <v>1.3333333333333333</v>
      </c>
      <c r="Q42" s="71">
        <v>3</v>
      </c>
      <c r="R42" s="5"/>
      <c r="S42" s="6"/>
      <c r="T42" s="5"/>
      <c r="U42" s="6"/>
      <c r="V42" s="71">
        <v>3</v>
      </c>
      <c r="W42" s="5"/>
      <c r="X42" s="6"/>
      <c r="Y42" s="75">
        <v>3</v>
      </c>
      <c r="Z42" s="61"/>
      <c r="AA42" s="6"/>
      <c r="AB42" s="81" t="s">
        <v>594</v>
      </c>
      <c r="AC42" s="2"/>
      <c r="AD42" s="2"/>
      <c r="AE42" s="2"/>
      <c r="AF42" s="81"/>
      <c r="AG42" s="2"/>
      <c r="AH42" s="2"/>
      <c r="AI42" s="2"/>
      <c r="AJ42" s="62">
        <f t="shared" si="20"/>
        <v>0.33333333333333331</v>
      </c>
      <c r="AK42" s="62">
        <f t="shared" si="21"/>
        <v>0</v>
      </c>
      <c r="AL42" s="62">
        <f>X42/M42</f>
        <v>0</v>
      </c>
      <c r="AM42" s="63">
        <f t="shared" si="22"/>
        <v>0</v>
      </c>
    </row>
    <row r="43" spans="1:85" ht="53.25" customHeight="1" x14ac:dyDescent="0.2">
      <c r="A43" s="1" t="s">
        <v>122</v>
      </c>
      <c r="B43" s="7" t="s">
        <v>137</v>
      </c>
      <c r="C43" s="7" t="s">
        <v>138</v>
      </c>
      <c r="D43" s="4">
        <v>43132</v>
      </c>
      <c r="E43" s="4">
        <v>43465</v>
      </c>
      <c r="F43" s="7" t="s">
        <v>139</v>
      </c>
      <c r="G43" s="5" t="s">
        <v>73</v>
      </c>
      <c r="H43" s="5" t="s">
        <v>129</v>
      </c>
      <c r="I43" s="5" t="s">
        <v>305</v>
      </c>
      <c r="J43" s="5" t="s">
        <v>368</v>
      </c>
      <c r="K43" s="5" t="s">
        <v>140</v>
      </c>
      <c r="L43" s="5" t="s">
        <v>369</v>
      </c>
      <c r="M43" s="5">
        <v>7</v>
      </c>
      <c r="N43" s="5">
        <v>2</v>
      </c>
      <c r="O43" s="5">
        <v>2</v>
      </c>
      <c r="P43" s="6">
        <f>O43/N43</f>
        <v>1</v>
      </c>
      <c r="Q43" s="5">
        <v>2</v>
      </c>
      <c r="R43" s="5"/>
      <c r="S43" s="5"/>
      <c r="T43" s="5"/>
      <c r="U43" s="6"/>
      <c r="V43" s="5">
        <v>2</v>
      </c>
      <c r="W43" s="5"/>
      <c r="X43" s="6"/>
      <c r="Y43" s="9">
        <v>1</v>
      </c>
      <c r="Z43" s="61"/>
      <c r="AA43" s="6"/>
      <c r="AB43" s="2" t="s">
        <v>557</v>
      </c>
      <c r="AC43" s="2"/>
      <c r="AD43" s="2"/>
      <c r="AE43" s="2"/>
      <c r="AF43" s="2"/>
      <c r="AG43" s="2"/>
      <c r="AH43" s="2"/>
      <c r="AI43" s="2"/>
      <c r="AJ43" s="62">
        <f t="shared" ref="AJ43:AJ46" si="24">O43/M43</f>
        <v>0.2857142857142857</v>
      </c>
      <c r="AK43" s="62">
        <f t="shared" ref="AK43:AK46" si="25">R43/M43</f>
        <v>0</v>
      </c>
      <c r="AL43" s="62">
        <f t="shared" ref="AL43:AL46" si="26">X43/M43</f>
        <v>0</v>
      </c>
      <c r="AM43" s="63">
        <f t="shared" ref="AM43:AM46" si="27">Z43/M43</f>
        <v>0</v>
      </c>
    </row>
    <row r="44" spans="1:85" ht="33.75" customHeight="1" x14ac:dyDescent="0.2">
      <c r="A44" s="1" t="s">
        <v>122</v>
      </c>
      <c r="B44" s="7" t="s">
        <v>137</v>
      </c>
      <c r="C44" s="7" t="s">
        <v>144</v>
      </c>
      <c r="D44" s="4">
        <v>43101</v>
      </c>
      <c r="E44" s="4">
        <v>43464</v>
      </c>
      <c r="F44" s="7" t="s">
        <v>102</v>
      </c>
      <c r="G44" s="5" t="s">
        <v>39</v>
      </c>
      <c r="H44" s="5" t="s">
        <v>40</v>
      </c>
      <c r="I44" s="5" t="s">
        <v>304</v>
      </c>
      <c r="J44" s="5" t="s">
        <v>321</v>
      </c>
      <c r="K44" s="5" t="s">
        <v>145</v>
      </c>
      <c r="L44" s="5" t="s">
        <v>530</v>
      </c>
      <c r="M44" s="5">
        <v>4</v>
      </c>
      <c r="N44" s="5">
        <v>1</v>
      </c>
      <c r="O44" s="5">
        <v>1</v>
      </c>
      <c r="P44" s="6">
        <f>+O44/N44</f>
        <v>1</v>
      </c>
      <c r="Q44" s="5">
        <v>1</v>
      </c>
      <c r="R44" s="5"/>
      <c r="S44" s="6">
        <f>+R44/Q44</f>
        <v>0</v>
      </c>
      <c r="T44" s="5">
        <f>+R44+O44</f>
        <v>1</v>
      </c>
      <c r="U44" s="6">
        <f>+T44/(N44+Q44)</f>
        <v>0.5</v>
      </c>
      <c r="V44" s="5">
        <v>1</v>
      </c>
      <c r="W44" s="5"/>
      <c r="X44" s="6">
        <f>+W44/V44</f>
        <v>0</v>
      </c>
      <c r="Y44" s="9">
        <v>1</v>
      </c>
      <c r="Z44" s="61"/>
      <c r="AA44" s="6"/>
      <c r="AB44" s="2" t="s">
        <v>512</v>
      </c>
      <c r="AC44" s="2" t="s">
        <v>513</v>
      </c>
      <c r="AD44" s="2"/>
      <c r="AE44" s="2"/>
      <c r="AF44" s="2"/>
      <c r="AG44" s="2"/>
      <c r="AH44" s="2"/>
      <c r="AI44" s="2"/>
      <c r="AJ44" s="62">
        <f t="shared" si="24"/>
        <v>0.25</v>
      </c>
      <c r="AK44" s="62">
        <f t="shared" si="25"/>
        <v>0</v>
      </c>
      <c r="AL44" s="62">
        <f t="shared" si="26"/>
        <v>0</v>
      </c>
      <c r="AM44" s="63">
        <f t="shared" si="27"/>
        <v>0</v>
      </c>
    </row>
    <row r="45" spans="1:85" ht="33.75" customHeight="1" x14ac:dyDescent="0.2">
      <c r="A45" s="1" t="s">
        <v>122</v>
      </c>
      <c r="B45" s="7" t="s">
        <v>147</v>
      </c>
      <c r="C45" s="7" t="s">
        <v>148</v>
      </c>
      <c r="D45" s="4">
        <v>43101</v>
      </c>
      <c r="E45" s="4">
        <v>43465</v>
      </c>
      <c r="F45" s="7" t="s">
        <v>370</v>
      </c>
      <c r="G45" s="5" t="s">
        <v>73</v>
      </c>
      <c r="H45" s="5" t="s">
        <v>129</v>
      </c>
      <c r="I45" s="5" t="s">
        <v>305</v>
      </c>
      <c r="J45" s="5" t="s">
        <v>149</v>
      </c>
      <c r="K45" s="5" t="s">
        <v>150</v>
      </c>
      <c r="L45" s="5" t="s">
        <v>371</v>
      </c>
      <c r="M45" s="5">
        <v>6</v>
      </c>
      <c r="N45" s="5">
        <v>2</v>
      </c>
      <c r="O45" s="5">
        <v>4</v>
      </c>
      <c r="P45" s="6">
        <f t="shared" ref="P45:P46" si="28">O45/N45</f>
        <v>2</v>
      </c>
      <c r="Q45" s="5">
        <v>1</v>
      </c>
      <c r="R45" s="5"/>
      <c r="S45" s="8"/>
      <c r="T45" s="5"/>
      <c r="U45" s="6"/>
      <c r="V45" s="5">
        <v>2</v>
      </c>
      <c r="W45" s="5"/>
      <c r="X45" s="6"/>
      <c r="Y45" s="9">
        <v>1</v>
      </c>
      <c r="Z45" s="61"/>
      <c r="AA45" s="5"/>
      <c r="AB45" s="16" t="s">
        <v>558</v>
      </c>
      <c r="AC45" s="2"/>
      <c r="AD45" s="16"/>
      <c r="AE45" s="2"/>
      <c r="AF45" s="16"/>
      <c r="AG45" s="2"/>
      <c r="AH45" s="82"/>
      <c r="AI45" s="2"/>
      <c r="AJ45" s="62">
        <f t="shared" si="24"/>
        <v>0.66666666666666663</v>
      </c>
      <c r="AK45" s="62">
        <f t="shared" si="25"/>
        <v>0</v>
      </c>
      <c r="AL45" s="62">
        <f t="shared" si="26"/>
        <v>0</v>
      </c>
      <c r="AM45" s="63">
        <f t="shared" si="27"/>
        <v>0</v>
      </c>
    </row>
    <row r="46" spans="1:85" s="83" customFormat="1" ht="80.25" customHeight="1" x14ac:dyDescent="0.2">
      <c r="A46" s="1" t="s">
        <v>122</v>
      </c>
      <c r="B46" s="7" t="s">
        <v>147</v>
      </c>
      <c r="C46" s="7" t="s">
        <v>151</v>
      </c>
      <c r="D46" s="4">
        <v>43101</v>
      </c>
      <c r="E46" s="4">
        <v>43465</v>
      </c>
      <c r="F46" s="7" t="s">
        <v>394</v>
      </c>
      <c r="G46" s="5" t="s">
        <v>73</v>
      </c>
      <c r="H46" s="5" t="s">
        <v>129</v>
      </c>
      <c r="I46" s="5" t="s">
        <v>305</v>
      </c>
      <c r="J46" s="5" t="s">
        <v>372</v>
      </c>
      <c r="K46" s="5" t="s">
        <v>152</v>
      </c>
      <c r="L46" s="5" t="s">
        <v>153</v>
      </c>
      <c r="M46" s="5">
        <v>26</v>
      </c>
      <c r="N46" s="5">
        <v>23</v>
      </c>
      <c r="O46" s="5">
        <v>19</v>
      </c>
      <c r="P46" s="6">
        <f t="shared" si="28"/>
        <v>0.82608695652173914</v>
      </c>
      <c r="Q46" s="5">
        <v>1</v>
      </c>
      <c r="R46" s="5"/>
      <c r="S46" s="6"/>
      <c r="T46" s="5"/>
      <c r="U46" s="6"/>
      <c r="V46" s="5">
        <v>2</v>
      </c>
      <c r="W46" s="5"/>
      <c r="X46" s="6"/>
      <c r="Y46" s="9" t="s">
        <v>270</v>
      </c>
      <c r="Z46" s="61"/>
      <c r="AA46" s="6"/>
      <c r="AB46" s="2" t="s">
        <v>559</v>
      </c>
      <c r="AC46" s="2"/>
      <c r="AD46" s="2"/>
      <c r="AE46" s="2"/>
      <c r="AF46" s="2"/>
      <c r="AG46" s="2"/>
      <c r="AH46" s="2"/>
      <c r="AI46" s="2"/>
      <c r="AJ46" s="62">
        <f t="shared" si="24"/>
        <v>0.73076923076923073</v>
      </c>
      <c r="AK46" s="62">
        <f t="shared" si="25"/>
        <v>0</v>
      </c>
      <c r="AL46" s="62">
        <f t="shared" si="26"/>
        <v>0</v>
      </c>
      <c r="AM46" s="63">
        <f t="shared" si="27"/>
        <v>0</v>
      </c>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row>
    <row r="47" spans="1:85" ht="44.25" customHeight="1" x14ac:dyDescent="0.2">
      <c r="A47" s="64" t="s">
        <v>13</v>
      </c>
      <c r="B47" s="7" t="s">
        <v>34</v>
      </c>
      <c r="C47" s="7" t="s">
        <v>165</v>
      </c>
      <c r="D47" s="4">
        <v>43101</v>
      </c>
      <c r="E47" s="4">
        <v>43464</v>
      </c>
      <c r="F47" s="7" t="s">
        <v>166</v>
      </c>
      <c r="G47" s="5" t="s">
        <v>24</v>
      </c>
      <c r="H47" s="5" t="s">
        <v>64</v>
      </c>
      <c r="I47" s="7" t="s">
        <v>225</v>
      </c>
      <c r="J47" s="7" t="s">
        <v>206</v>
      </c>
      <c r="K47" s="5" t="s">
        <v>167</v>
      </c>
      <c r="L47" s="5" t="s">
        <v>168</v>
      </c>
      <c r="M47" s="5">
        <v>3</v>
      </c>
      <c r="N47" s="5">
        <v>0</v>
      </c>
      <c r="O47" s="5">
        <v>1</v>
      </c>
      <c r="P47" s="6">
        <v>1</v>
      </c>
      <c r="Q47" s="5">
        <v>1</v>
      </c>
      <c r="R47" s="5"/>
      <c r="S47" s="6">
        <f t="shared" ref="S47:S50" si="29">+R47/Q47</f>
        <v>0</v>
      </c>
      <c r="T47" s="5">
        <f t="shared" ref="T47:T50" si="30">+R47+O47</f>
        <v>1</v>
      </c>
      <c r="U47" s="6">
        <f t="shared" ref="U47:U50" si="31">+T47/(N47+Q47)</f>
        <v>1</v>
      </c>
      <c r="V47" s="5">
        <v>1</v>
      </c>
      <c r="W47" s="5"/>
      <c r="X47" s="6">
        <f t="shared" ref="X47:X51" si="32">+W47/V47</f>
        <v>0</v>
      </c>
      <c r="Y47" s="9">
        <v>1</v>
      </c>
      <c r="Z47" s="61"/>
      <c r="AA47" s="6">
        <f t="shared" ref="AA47:AA50" si="33">+Z47/Y47</f>
        <v>0</v>
      </c>
      <c r="AB47" s="2" t="s">
        <v>605</v>
      </c>
      <c r="AC47" s="2" t="s">
        <v>606</v>
      </c>
      <c r="AD47" s="16"/>
      <c r="AE47" s="2"/>
      <c r="AF47" s="2"/>
      <c r="AG47" s="2"/>
      <c r="AH47" s="84"/>
      <c r="AI47" s="2"/>
      <c r="AJ47" s="62">
        <f t="shared" ref="AJ47:AJ50" si="34">O47/M47</f>
        <v>0.33333333333333331</v>
      </c>
      <c r="AK47" s="62">
        <f t="shared" ref="AK47:AK50" si="35">R47/M47</f>
        <v>0</v>
      </c>
      <c r="AL47" s="62">
        <f t="shared" ref="AL47:AL58" si="36">X47/M47</f>
        <v>0</v>
      </c>
      <c r="AM47" s="63">
        <f t="shared" ref="AM47:AM58" si="37">Z47/M47</f>
        <v>0</v>
      </c>
    </row>
    <row r="48" spans="1:85" ht="71.25" customHeight="1" x14ac:dyDescent="0.2">
      <c r="A48" s="64" t="s">
        <v>13</v>
      </c>
      <c r="B48" s="7" t="s">
        <v>41</v>
      </c>
      <c r="C48" s="7" t="s">
        <v>169</v>
      </c>
      <c r="D48" s="4">
        <v>43101</v>
      </c>
      <c r="E48" s="4">
        <v>43464</v>
      </c>
      <c r="F48" s="12" t="s">
        <v>170</v>
      </c>
      <c r="G48" s="5" t="s">
        <v>24</v>
      </c>
      <c r="H48" s="5" t="s">
        <v>15</v>
      </c>
      <c r="I48" s="7" t="s">
        <v>222</v>
      </c>
      <c r="J48" s="7" t="s">
        <v>223</v>
      </c>
      <c r="K48" s="5" t="s">
        <v>171</v>
      </c>
      <c r="L48" s="5" t="s">
        <v>172</v>
      </c>
      <c r="M48" s="5">
        <v>4</v>
      </c>
      <c r="N48" s="5">
        <v>1</v>
      </c>
      <c r="O48" s="5">
        <v>1</v>
      </c>
      <c r="P48" s="6">
        <f t="shared" ref="P48:P50" si="38">+O48/N48</f>
        <v>1</v>
      </c>
      <c r="Q48" s="5">
        <v>1</v>
      </c>
      <c r="R48" s="5"/>
      <c r="S48" s="6">
        <f t="shared" si="29"/>
        <v>0</v>
      </c>
      <c r="T48" s="5">
        <f t="shared" si="30"/>
        <v>1</v>
      </c>
      <c r="U48" s="6">
        <f t="shared" si="31"/>
        <v>0.5</v>
      </c>
      <c r="V48" s="5">
        <v>1</v>
      </c>
      <c r="W48" s="5"/>
      <c r="X48" s="6">
        <f t="shared" si="32"/>
        <v>0</v>
      </c>
      <c r="Y48" s="9">
        <v>1</v>
      </c>
      <c r="Z48" s="61"/>
      <c r="AA48" s="6">
        <f t="shared" si="33"/>
        <v>0</v>
      </c>
      <c r="AB48" s="2" t="s">
        <v>607</v>
      </c>
      <c r="AC48" s="2" t="s">
        <v>608</v>
      </c>
      <c r="AD48" s="2"/>
      <c r="AE48" s="2"/>
      <c r="AF48" s="2"/>
      <c r="AG48" s="2"/>
      <c r="AH48" s="2"/>
      <c r="AI48" s="2"/>
      <c r="AJ48" s="62">
        <f t="shared" si="34"/>
        <v>0.25</v>
      </c>
      <c r="AK48" s="62">
        <f t="shared" si="35"/>
        <v>0</v>
      </c>
      <c r="AL48" s="62">
        <f t="shared" si="36"/>
        <v>0</v>
      </c>
      <c r="AM48" s="63">
        <f t="shared" si="37"/>
        <v>0</v>
      </c>
    </row>
    <row r="49" spans="1:85" ht="87.75" customHeight="1" x14ac:dyDescent="0.2">
      <c r="A49" s="64" t="s">
        <v>13</v>
      </c>
      <c r="B49" s="2" t="s">
        <v>55</v>
      </c>
      <c r="C49" s="7" t="s">
        <v>507</v>
      </c>
      <c r="D49" s="4">
        <v>43101</v>
      </c>
      <c r="E49" s="4">
        <v>43465</v>
      </c>
      <c r="F49" s="5" t="s">
        <v>508</v>
      </c>
      <c r="G49" s="5" t="s">
        <v>24</v>
      </c>
      <c r="H49" s="5" t="s">
        <v>15</v>
      </c>
      <c r="I49" s="7" t="s">
        <v>222</v>
      </c>
      <c r="J49" s="7" t="s">
        <v>410</v>
      </c>
      <c r="K49" s="5" t="s">
        <v>677</v>
      </c>
      <c r="L49" s="5" t="s">
        <v>718</v>
      </c>
      <c r="M49" s="5">
        <v>38</v>
      </c>
      <c r="N49" s="5">
        <v>0</v>
      </c>
      <c r="O49" s="5">
        <v>0</v>
      </c>
      <c r="P49" s="6">
        <v>0</v>
      </c>
      <c r="Q49" s="5">
        <v>19</v>
      </c>
      <c r="R49" s="5"/>
      <c r="S49" s="6">
        <f t="shared" si="29"/>
        <v>0</v>
      </c>
      <c r="T49" s="5">
        <f t="shared" si="30"/>
        <v>0</v>
      </c>
      <c r="U49" s="6">
        <f t="shared" si="31"/>
        <v>0</v>
      </c>
      <c r="V49" s="5" t="s">
        <v>270</v>
      </c>
      <c r="W49" s="5"/>
      <c r="X49" s="6"/>
      <c r="Y49" s="9">
        <v>19</v>
      </c>
      <c r="Z49" s="61"/>
      <c r="AA49" s="6">
        <f t="shared" si="33"/>
        <v>0</v>
      </c>
      <c r="AB49" s="16"/>
      <c r="AC49" s="16"/>
      <c r="AD49" s="16"/>
      <c r="AE49" s="2"/>
      <c r="AF49" s="2"/>
      <c r="AG49" s="2"/>
      <c r="AH49" s="2"/>
      <c r="AI49" s="2"/>
      <c r="AJ49" s="62">
        <f t="shared" si="34"/>
        <v>0</v>
      </c>
      <c r="AK49" s="62">
        <f t="shared" si="35"/>
        <v>0</v>
      </c>
      <c r="AL49" s="62">
        <f t="shared" si="36"/>
        <v>0</v>
      </c>
      <c r="AM49" s="63">
        <f t="shared" si="37"/>
        <v>0</v>
      </c>
    </row>
    <row r="50" spans="1:85" ht="72" customHeight="1" thickBot="1" x14ac:dyDescent="0.25">
      <c r="A50" s="64" t="s">
        <v>13</v>
      </c>
      <c r="B50" s="7" t="s">
        <v>173</v>
      </c>
      <c r="C50" s="7" t="s">
        <v>174</v>
      </c>
      <c r="D50" s="4">
        <v>43101</v>
      </c>
      <c r="E50" s="4">
        <v>43464</v>
      </c>
      <c r="F50" s="7" t="s">
        <v>175</v>
      </c>
      <c r="G50" s="5" t="s">
        <v>24</v>
      </c>
      <c r="H50" s="5" t="s">
        <v>64</v>
      </c>
      <c r="I50" s="7" t="s">
        <v>225</v>
      </c>
      <c r="J50" s="7" t="s">
        <v>209</v>
      </c>
      <c r="K50" s="5" t="s">
        <v>176</v>
      </c>
      <c r="L50" s="5" t="s">
        <v>291</v>
      </c>
      <c r="M50" s="5">
        <v>5</v>
      </c>
      <c r="N50" s="5">
        <v>1</v>
      </c>
      <c r="O50" s="5">
        <v>1</v>
      </c>
      <c r="P50" s="6">
        <f t="shared" si="38"/>
        <v>1</v>
      </c>
      <c r="Q50" s="5">
        <v>1</v>
      </c>
      <c r="R50" s="5"/>
      <c r="S50" s="5">
        <f t="shared" si="29"/>
        <v>0</v>
      </c>
      <c r="T50" s="5">
        <f t="shared" si="30"/>
        <v>1</v>
      </c>
      <c r="U50" s="6">
        <f t="shared" si="31"/>
        <v>0.5</v>
      </c>
      <c r="V50" s="5">
        <v>1</v>
      </c>
      <c r="W50" s="5"/>
      <c r="X50" s="6">
        <f t="shared" si="32"/>
        <v>0</v>
      </c>
      <c r="Y50" s="9">
        <v>2</v>
      </c>
      <c r="Z50" s="61"/>
      <c r="AA50" s="6">
        <f t="shared" si="33"/>
        <v>0</v>
      </c>
      <c r="AB50" s="2" t="s">
        <v>609</v>
      </c>
      <c r="AC50" s="2" t="s">
        <v>610</v>
      </c>
      <c r="AD50" s="2"/>
      <c r="AE50" s="2"/>
      <c r="AF50" s="2"/>
      <c r="AG50" s="2"/>
      <c r="AH50" s="16"/>
      <c r="AI50" s="16"/>
      <c r="AJ50" s="62">
        <f t="shared" si="34"/>
        <v>0.2</v>
      </c>
      <c r="AK50" s="62">
        <f t="shared" si="35"/>
        <v>0</v>
      </c>
      <c r="AL50" s="62">
        <f t="shared" si="36"/>
        <v>0</v>
      </c>
      <c r="AM50" s="63">
        <f t="shared" si="37"/>
        <v>0</v>
      </c>
    </row>
    <row r="51" spans="1:85" ht="88.5" customHeight="1" thickBot="1" x14ac:dyDescent="0.25">
      <c r="A51" s="1" t="s">
        <v>122</v>
      </c>
      <c r="B51" s="7" t="s">
        <v>137</v>
      </c>
      <c r="C51" s="7" t="s">
        <v>331</v>
      </c>
      <c r="D51" s="4">
        <v>43101</v>
      </c>
      <c r="E51" s="4">
        <v>43465</v>
      </c>
      <c r="F51" s="7" t="s">
        <v>704</v>
      </c>
      <c r="G51" s="5" t="s">
        <v>73</v>
      </c>
      <c r="H51" s="5" t="s">
        <v>146</v>
      </c>
      <c r="I51" s="5" t="s">
        <v>177</v>
      </c>
      <c r="J51" s="5" t="s">
        <v>332</v>
      </c>
      <c r="K51" s="5" t="s">
        <v>395</v>
      </c>
      <c r="L51" s="5" t="s">
        <v>396</v>
      </c>
      <c r="M51" s="77">
        <v>1</v>
      </c>
      <c r="N51" s="5">
        <v>0</v>
      </c>
      <c r="O51" s="5">
        <v>0</v>
      </c>
      <c r="P51" s="6">
        <v>0</v>
      </c>
      <c r="Q51" s="5" t="s">
        <v>270</v>
      </c>
      <c r="R51" s="5"/>
      <c r="S51" s="6"/>
      <c r="T51" s="5"/>
      <c r="U51" s="5"/>
      <c r="V51" s="5" t="s">
        <v>270</v>
      </c>
      <c r="W51" s="8"/>
      <c r="X51" s="5" t="e">
        <f t="shared" si="32"/>
        <v>#VALUE!</v>
      </c>
      <c r="Y51" s="9">
        <v>1</v>
      </c>
      <c r="Z51" s="61"/>
      <c r="AA51" s="16"/>
      <c r="AB51" s="21" t="s">
        <v>565</v>
      </c>
      <c r="AC51" s="16" t="s">
        <v>566</v>
      </c>
      <c r="AD51" s="21"/>
      <c r="AE51" s="16"/>
      <c r="AF51" s="21"/>
      <c r="AG51" s="5"/>
      <c r="AH51" s="85">
        <f t="shared" ref="AH51:AH57" si="39">O51/M51</f>
        <v>0</v>
      </c>
      <c r="AI51" s="85">
        <f>R51/M51</f>
        <v>0</v>
      </c>
      <c r="AJ51" s="85">
        <v>0</v>
      </c>
      <c r="AK51" s="85">
        <v>1</v>
      </c>
      <c r="AL51" s="62" t="e">
        <f t="shared" si="36"/>
        <v>#VALUE!</v>
      </c>
      <c r="AM51" s="63">
        <f t="shared" si="37"/>
        <v>0</v>
      </c>
    </row>
    <row r="52" spans="1:85" ht="75.75" customHeight="1" thickBot="1" x14ac:dyDescent="0.25">
      <c r="A52" s="1" t="s">
        <v>122</v>
      </c>
      <c r="B52" s="7" t="s">
        <v>137</v>
      </c>
      <c r="C52" s="7" t="s">
        <v>181</v>
      </c>
      <c r="D52" s="4">
        <v>43101</v>
      </c>
      <c r="E52" s="4">
        <v>43465</v>
      </c>
      <c r="F52" s="7" t="s">
        <v>333</v>
      </c>
      <c r="G52" s="5" t="s">
        <v>73</v>
      </c>
      <c r="H52" s="5" t="s">
        <v>146</v>
      </c>
      <c r="I52" s="5" t="s">
        <v>177</v>
      </c>
      <c r="J52" s="5" t="s">
        <v>334</v>
      </c>
      <c r="K52" s="5" t="s">
        <v>335</v>
      </c>
      <c r="L52" s="5" t="s">
        <v>182</v>
      </c>
      <c r="M52" s="5">
        <v>4</v>
      </c>
      <c r="N52" s="5">
        <v>1</v>
      </c>
      <c r="O52" s="5">
        <v>1</v>
      </c>
      <c r="P52" s="6">
        <f t="shared" ref="P52:P64" si="40">+O52/N52</f>
        <v>1</v>
      </c>
      <c r="Q52" s="5">
        <v>1</v>
      </c>
      <c r="R52" s="5"/>
      <c r="S52" s="6"/>
      <c r="T52" s="5"/>
      <c r="U52" s="5"/>
      <c r="V52" s="5">
        <v>1</v>
      </c>
      <c r="W52" s="24"/>
      <c r="X52" s="5"/>
      <c r="Y52" s="86">
        <v>1</v>
      </c>
      <c r="Z52" s="87"/>
      <c r="AA52" s="16"/>
      <c r="AB52" s="21" t="s">
        <v>567</v>
      </c>
      <c r="AC52" s="2" t="s">
        <v>568</v>
      </c>
      <c r="AD52" s="21"/>
      <c r="AE52" s="16"/>
      <c r="AF52" s="21"/>
      <c r="AG52" s="2"/>
      <c r="AH52" s="85">
        <f t="shared" si="39"/>
        <v>0.25</v>
      </c>
      <c r="AI52" s="85">
        <f>(R52+O52)/M52</f>
        <v>0.25</v>
      </c>
      <c r="AJ52" s="85">
        <f>(U52+R52+O52)/M52</f>
        <v>0.25</v>
      </c>
      <c r="AK52" s="85">
        <f>(U52+R52+O52+X52)/M52</f>
        <v>0.25</v>
      </c>
      <c r="AL52" s="62">
        <f t="shared" si="36"/>
        <v>0</v>
      </c>
      <c r="AM52" s="63">
        <f t="shared" si="37"/>
        <v>0</v>
      </c>
    </row>
    <row r="53" spans="1:85" ht="58.5" customHeight="1" thickBot="1" x14ac:dyDescent="0.25">
      <c r="A53" s="1" t="s">
        <v>122</v>
      </c>
      <c r="B53" s="7" t="s">
        <v>137</v>
      </c>
      <c r="C53" s="7" t="s">
        <v>183</v>
      </c>
      <c r="D53" s="4">
        <v>43101</v>
      </c>
      <c r="E53" s="4">
        <v>43465</v>
      </c>
      <c r="F53" s="7" t="s">
        <v>336</v>
      </c>
      <c r="G53" s="5" t="s">
        <v>73</v>
      </c>
      <c r="H53" s="5" t="s">
        <v>146</v>
      </c>
      <c r="I53" s="5" t="s">
        <v>177</v>
      </c>
      <c r="J53" s="5" t="s">
        <v>337</v>
      </c>
      <c r="K53" s="5" t="s">
        <v>338</v>
      </c>
      <c r="L53" s="5" t="s">
        <v>184</v>
      </c>
      <c r="M53" s="5">
        <v>12</v>
      </c>
      <c r="N53" s="5">
        <v>3</v>
      </c>
      <c r="O53" s="5">
        <v>0</v>
      </c>
      <c r="P53" s="6">
        <f t="shared" si="40"/>
        <v>0</v>
      </c>
      <c r="Q53" s="5">
        <v>3</v>
      </c>
      <c r="R53" s="5"/>
      <c r="S53" s="6"/>
      <c r="T53" s="24"/>
      <c r="U53" s="5"/>
      <c r="V53" s="5">
        <v>3</v>
      </c>
      <c r="W53" s="24"/>
      <c r="X53" s="5"/>
      <c r="Y53" s="9">
        <v>3</v>
      </c>
      <c r="Z53" s="87"/>
      <c r="AA53" s="16"/>
      <c r="AB53" s="21" t="s">
        <v>569</v>
      </c>
      <c r="AC53" s="16" t="s">
        <v>570</v>
      </c>
      <c r="AD53" s="21"/>
      <c r="AE53" s="16"/>
      <c r="AF53" s="21"/>
      <c r="AG53" s="2"/>
      <c r="AH53" s="85">
        <f t="shared" si="39"/>
        <v>0</v>
      </c>
      <c r="AI53" s="85">
        <f>(R53+O53)/M53</f>
        <v>0</v>
      </c>
      <c r="AJ53" s="85">
        <f>(U53+R53+O53)/M53</f>
        <v>0</v>
      </c>
      <c r="AK53" s="85"/>
      <c r="AL53" s="62">
        <f t="shared" si="36"/>
        <v>0</v>
      </c>
      <c r="AM53" s="63">
        <f t="shared" si="37"/>
        <v>0</v>
      </c>
    </row>
    <row r="54" spans="1:85" ht="48.75" customHeight="1" thickBot="1" x14ac:dyDescent="0.25">
      <c r="A54" s="1" t="s">
        <v>122</v>
      </c>
      <c r="B54" s="7" t="s">
        <v>137</v>
      </c>
      <c r="C54" s="7" t="s">
        <v>183</v>
      </c>
      <c r="D54" s="4">
        <v>43101</v>
      </c>
      <c r="E54" s="4">
        <v>43465</v>
      </c>
      <c r="F54" s="7" t="s">
        <v>339</v>
      </c>
      <c r="G54" s="5" t="s">
        <v>73</v>
      </c>
      <c r="H54" s="5" t="s">
        <v>146</v>
      </c>
      <c r="I54" s="5" t="s">
        <v>177</v>
      </c>
      <c r="J54" s="5" t="s">
        <v>340</v>
      </c>
      <c r="K54" s="5" t="s">
        <v>341</v>
      </c>
      <c r="L54" s="5" t="s">
        <v>185</v>
      </c>
      <c r="M54" s="8">
        <v>1</v>
      </c>
      <c r="N54" s="5">
        <v>0</v>
      </c>
      <c r="O54" s="5">
        <v>0</v>
      </c>
      <c r="P54" s="6">
        <v>0</v>
      </c>
      <c r="Q54" s="5"/>
      <c r="R54" s="5"/>
      <c r="S54" s="5"/>
      <c r="T54" s="5"/>
      <c r="U54" s="5"/>
      <c r="V54" s="5"/>
      <c r="W54" s="24"/>
      <c r="X54" s="5"/>
      <c r="Y54" s="9"/>
      <c r="Z54" s="87"/>
      <c r="AA54" s="16"/>
      <c r="AB54" s="21" t="s">
        <v>571</v>
      </c>
      <c r="AC54" s="16" t="s">
        <v>570</v>
      </c>
      <c r="AD54" s="21"/>
      <c r="AE54" s="16"/>
      <c r="AF54" s="21"/>
      <c r="AG54" s="16"/>
      <c r="AH54" s="85">
        <f t="shared" si="39"/>
        <v>0</v>
      </c>
      <c r="AI54" s="85">
        <f>(R54+O54)/M54</f>
        <v>0</v>
      </c>
      <c r="AJ54" s="85">
        <f>(U54+R54+O54)/M54</f>
        <v>0</v>
      </c>
      <c r="AK54" s="85">
        <f>(U54+R54+O54+X54)/M54</f>
        <v>0</v>
      </c>
      <c r="AL54" s="62">
        <f t="shared" si="36"/>
        <v>0</v>
      </c>
      <c r="AM54" s="63">
        <f t="shared" si="37"/>
        <v>0</v>
      </c>
    </row>
    <row r="55" spans="1:85" s="2" customFormat="1" ht="39.75" customHeight="1" thickBot="1" x14ac:dyDescent="0.3">
      <c r="A55" s="1" t="s">
        <v>122</v>
      </c>
      <c r="B55" s="7" t="s">
        <v>137</v>
      </c>
      <c r="C55" s="7" t="s">
        <v>186</v>
      </c>
      <c r="D55" s="4">
        <v>43101</v>
      </c>
      <c r="E55" s="4">
        <v>43465</v>
      </c>
      <c r="F55" s="7" t="s">
        <v>342</v>
      </c>
      <c r="G55" s="5" t="s">
        <v>73</v>
      </c>
      <c r="H55" s="5" t="s">
        <v>146</v>
      </c>
      <c r="I55" s="5" t="s">
        <v>226</v>
      </c>
      <c r="J55" s="5" t="s">
        <v>343</v>
      </c>
      <c r="K55" s="5" t="s">
        <v>344</v>
      </c>
      <c r="L55" s="5" t="s">
        <v>187</v>
      </c>
      <c r="M55" s="88">
        <v>37551</v>
      </c>
      <c r="N55" s="88">
        <v>21268</v>
      </c>
      <c r="O55" s="88">
        <v>23274</v>
      </c>
      <c r="P55" s="6">
        <f t="shared" si="40"/>
        <v>1.0943201053225504</v>
      </c>
      <c r="Q55" s="88">
        <v>24640</v>
      </c>
      <c r="S55" s="6"/>
      <c r="U55" s="88"/>
      <c r="V55" s="88">
        <v>31060</v>
      </c>
      <c r="X55" s="88"/>
      <c r="Y55" s="89">
        <v>37551</v>
      </c>
      <c r="Z55" s="87"/>
      <c r="AA55" s="16"/>
      <c r="AB55" s="5" t="s">
        <v>572</v>
      </c>
      <c r="AC55" s="16" t="s">
        <v>573</v>
      </c>
      <c r="AD55" s="5"/>
      <c r="AE55" s="16"/>
      <c r="AF55" s="5"/>
      <c r="AH55" s="85">
        <f t="shared" si="39"/>
        <v>0.61979707597667177</v>
      </c>
      <c r="AI55" s="85">
        <f>(R55+O55)/M55</f>
        <v>0.61979707597667177</v>
      </c>
      <c r="AJ55" s="85">
        <f>(U55)/M55</f>
        <v>0</v>
      </c>
      <c r="AK55" s="85">
        <f>(X55)/M55</f>
        <v>0</v>
      </c>
      <c r="AL55" s="62">
        <f t="shared" si="36"/>
        <v>0</v>
      </c>
      <c r="AM55" s="63">
        <f t="shared" si="37"/>
        <v>0</v>
      </c>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row>
    <row r="56" spans="1:85" s="2" customFormat="1" ht="132.75" customHeight="1" thickBot="1" x14ac:dyDescent="0.3">
      <c r="A56" s="64" t="s">
        <v>122</v>
      </c>
      <c r="B56" s="7" t="s">
        <v>137</v>
      </c>
      <c r="C56" s="7" t="s">
        <v>188</v>
      </c>
      <c r="D56" s="4">
        <v>43101</v>
      </c>
      <c r="E56" s="4">
        <v>43465</v>
      </c>
      <c r="F56" s="7" t="s">
        <v>345</v>
      </c>
      <c r="G56" s="2" t="s">
        <v>73</v>
      </c>
      <c r="H56" s="2" t="s">
        <v>146</v>
      </c>
      <c r="I56" s="5" t="s">
        <v>226</v>
      </c>
      <c r="J56" s="5" t="s">
        <v>346</v>
      </c>
      <c r="K56" s="2" t="s">
        <v>347</v>
      </c>
      <c r="L56" s="2" t="s">
        <v>348</v>
      </c>
      <c r="M56" s="11">
        <v>1</v>
      </c>
      <c r="N56" s="8">
        <v>0.2</v>
      </c>
      <c r="O56" s="8">
        <v>0.2</v>
      </c>
      <c r="P56" s="6">
        <f>+N56/O56</f>
        <v>1</v>
      </c>
      <c r="Q56" s="8">
        <v>0.25</v>
      </c>
      <c r="R56" s="5"/>
      <c r="S56" s="6"/>
      <c r="T56" s="8"/>
      <c r="U56" s="5"/>
      <c r="V56" s="8">
        <v>0.25</v>
      </c>
      <c r="X56" s="5"/>
      <c r="Y56" s="72">
        <v>0.25</v>
      </c>
      <c r="Z56" s="87"/>
      <c r="AA56" s="16"/>
      <c r="AB56" s="5" t="s">
        <v>574</v>
      </c>
      <c r="AC56" s="16" t="s">
        <v>575</v>
      </c>
      <c r="AD56" s="5"/>
      <c r="AE56" s="16"/>
      <c r="AF56" s="5"/>
      <c r="AG56" s="16"/>
      <c r="AH56" s="85">
        <f t="shared" si="39"/>
        <v>0.2</v>
      </c>
      <c r="AI56" s="85">
        <f>(R56+O56)/M56</f>
        <v>0.2</v>
      </c>
      <c r="AJ56" s="85">
        <f>(U56+R56+O56)/M56</f>
        <v>0.2</v>
      </c>
      <c r="AK56" s="85">
        <v>1</v>
      </c>
      <c r="AL56" s="62">
        <f t="shared" si="36"/>
        <v>0</v>
      </c>
      <c r="AM56" s="63">
        <f t="shared" si="37"/>
        <v>0</v>
      </c>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row>
    <row r="57" spans="1:85" ht="77.25" customHeight="1" thickBot="1" x14ac:dyDescent="0.25">
      <c r="A57" s="1" t="s">
        <v>122</v>
      </c>
      <c r="B57" s="7" t="s">
        <v>137</v>
      </c>
      <c r="C57" s="7" t="s">
        <v>445</v>
      </c>
      <c r="D57" s="4">
        <v>43101</v>
      </c>
      <c r="E57" s="4">
        <v>43465</v>
      </c>
      <c r="F57" s="7" t="s">
        <v>349</v>
      </c>
      <c r="G57" s="5" t="s">
        <v>73</v>
      </c>
      <c r="H57" s="5" t="s">
        <v>146</v>
      </c>
      <c r="I57" s="5" t="s">
        <v>226</v>
      </c>
      <c r="J57" s="5" t="s">
        <v>350</v>
      </c>
      <c r="K57" s="2" t="s">
        <v>351</v>
      </c>
      <c r="L57" s="5" t="s">
        <v>352</v>
      </c>
      <c r="M57" s="8">
        <v>1</v>
      </c>
      <c r="N57" s="8">
        <v>0.25</v>
      </c>
      <c r="O57" s="8">
        <v>0.25</v>
      </c>
      <c r="P57" s="6">
        <f t="shared" si="40"/>
        <v>1</v>
      </c>
      <c r="Q57" s="8">
        <v>0.25</v>
      </c>
      <c r="R57" s="5"/>
      <c r="S57" s="6"/>
      <c r="T57" s="8"/>
      <c r="U57" s="8"/>
      <c r="V57" s="8">
        <v>0.25</v>
      </c>
      <c r="W57" s="5"/>
      <c r="X57" s="8"/>
      <c r="Y57" s="72">
        <v>0.25</v>
      </c>
      <c r="Z57" s="87"/>
      <c r="AA57" s="16"/>
      <c r="AB57" s="5" t="s">
        <v>576</v>
      </c>
      <c r="AC57" s="2" t="s">
        <v>577</v>
      </c>
      <c r="AD57" s="5"/>
      <c r="AE57" s="16"/>
      <c r="AF57" s="2"/>
      <c r="AG57" s="2"/>
      <c r="AH57" s="85">
        <f t="shared" si="39"/>
        <v>0.25</v>
      </c>
      <c r="AI57" s="85">
        <f>R57/M57</f>
        <v>0</v>
      </c>
      <c r="AJ57" s="85">
        <f>(U57+R57+O57)/M57</f>
        <v>0.25</v>
      </c>
      <c r="AK57" s="85">
        <f>(X57+U57+R57+O57)/M57</f>
        <v>0.25</v>
      </c>
      <c r="AL57" s="62">
        <f t="shared" si="36"/>
        <v>0</v>
      </c>
      <c r="AM57" s="63">
        <f t="shared" si="37"/>
        <v>0</v>
      </c>
    </row>
    <row r="58" spans="1:85" ht="77.25" customHeight="1" x14ac:dyDescent="0.2">
      <c r="A58" s="1" t="s">
        <v>122</v>
      </c>
      <c r="B58" s="7" t="s">
        <v>137</v>
      </c>
      <c r="C58" s="7" t="s">
        <v>398</v>
      </c>
      <c r="D58" s="4">
        <v>43101</v>
      </c>
      <c r="E58" s="4">
        <v>43465</v>
      </c>
      <c r="F58" s="7" t="s">
        <v>446</v>
      </c>
      <c r="G58" s="5" t="s">
        <v>73</v>
      </c>
      <c r="H58" s="5" t="s">
        <v>146</v>
      </c>
      <c r="I58" s="5" t="s">
        <v>226</v>
      </c>
      <c r="J58" s="5" t="s">
        <v>353</v>
      </c>
      <c r="K58" s="2" t="s">
        <v>397</v>
      </c>
      <c r="L58" s="5" t="s">
        <v>399</v>
      </c>
      <c r="M58" s="8">
        <v>1</v>
      </c>
      <c r="N58" s="8">
        <v>0.25</v>
      </c>
      <c r="O58" s="8">
        <v>0.15</v>
      </c>
      <c r="P58" s="6">
        <f t="shared" si="40"/>
        <v>0.6</v>
      </c>
      <c r="Q58" s="8"/>
      <c r="R58" s="5"/>
      <c r="S58" s="6"/>
      <c r="T58" s="8"/>
      <c r="U58" s="5"/>
      <c r="V58" s="8"/>
      <c r="W58" s="5"/>
      <c r="X58" s="5"/>
      <c r="Y58" s="72"/>
      <c r="Z58" s="61"/>
      <c r="AA58" s="16"/>
      <c r="AB58" s="5" t="s">
        <v>578</v>
      </c>
      <c r="AC58" s="16" t="s">
        <v>579</v>
      </c>
      <c r="AD58" s="5"/>
      <c r="AE58" s="16"/>
      <c r="AF58" s="5"/>
      <c r="AG58" s="16"/>
      <c r="AH58" s="85"/>
      <c r="AI58" s="85">
        <f>R58/M58</f>
        <v>0</v>
      </c>
      <c r="AJ58" s="85"/>
      <c r="AK58" s="85"/>
      <c r="AL58" s="62">
        <f t="shared" si="36"/>
        <v>0</v>
      </c>
      <c r="AM58" s="63">
        <f t="shared" si="37"/>
        <v>0</v>
      </c>
    </row>
    <row r="59" spans="1:85" ht="61.5" customHeight="1" x14ac:dyDescent="0.2">
      <c r="A59" s="64" t="s">
        <v>13</v>
      </c>
      <c r="B59" s="7" t="s">
        <v>81</v>
      </c>
      <c r="C59" s="7" t="s">
        <v>284</v>
      </c>
      <c r="D59" s="4">
        <v>43101</v>
      </c>
      <c r="E59" s="4">
        <v>43464</v>
      </c>
      <c r="F59" s="7" t="s">
        <v>285</v>
      </c>
      <c r="G59" s="5" t="s">
        <v>20</v>
      </c>
      <c r="H59" s="5" t="s">
        <v>21</v>
      </c>
      <c r="I59" s="5" t="s">
        <v>232</v>
      </c>
      <c r="J59" s="5" t="s">
        <v>319</v>
      </c>
      <c r="K59" s="5" t="s">
        <v>282</v>
      </c>
      <c r="L59" s="90" t="s">
        <v>273</v>
      </c>
      <c r="M59" s="8">
        <v>1</v>
      </c>
      <c r="N59" s="5">
        <v>5</v>
      </c>
      <c r="O59" s="5">
        <v>5</v>
      </c>
      <c r="P59" s="6">
        <f t="shared" si="40"/>
        <v>1</v>
      </c>
      <c r="Q59" s="5"/>
      <c r="R59" s="5"/>
      <c r="S59" s="8">
        <v>1</v>
      </c>
      <c r="T59" s="5">
        <f>+R59+O59</f>
        <v>5</v>
      </c>
      <c r="U59" s="6">
        <f>+T59/(N59+Q59)</f>
        <v>1</v>
      </c>
      <c r="V59" s="5"/>
      <c r="W59" s="5"/>
      <c r="X59" s="6">
        <v>1</v>
      </c>
      <c r="Y59" s="9"/>
      <c r="Z59" s="61"/>
      <c r="AA59" s="6"/>
      <c r="AB59" s="67" t="s">
        <v>654</v>
      </c>
      <c r="AC59" s="67" t="s">
        <v>656</v>
      </c>
      <c r="AD59" s="2"/>
      <c r="AE59" s="2"/>
      <c r="AF59" s="2"/>
      <c r="AG59" s="2"/>
      <c r="AH59" s="2"/>
      <c r="AI59" s="2"/>
      <c r="AJ59" s="62">
        <f t="shared" ref="AJ59:AJ70" si="41">O59/M59</f>
        <v>5</v>
      </c>
      <c r="AK59" s="62">
        <f t="shared" ref="AK59:AK70" si="42">R59/M59</f>
        <v>0</v>
      </c>
      <c r="AL59" s="62">
        <f t="shared" ref="AL59:AL69" si="43">X59/M59</f>
        <v>1</v>
      </c>
      <c r="AM59" s="63">
        <f t="shared" ref="AM59:AM70" si="44">Z59/M59</f>
        <v>0</v>
      </c>
    </row>
    <row r="60" spans="1:85" ht="60.75" customHeight="1" x14ac:dyDescent="0.2">
      <c r="A60" s="64" t="s">
        <v>13</v>
      </c>
      <c r="B60" s="7" t="s">
        <v>81</v>
      </c>
      <c r="C60" s="7" t="s">
        <v>284</v>
      </c>
      <c r="D60" s="4">
        <v>43101</v>
      </c>
      <c r="E60" s="4">
        <v>43464</v>
      </c>
      <c r="F60" s="7" t="s">
        <v>285</v>
      </c>
      <c r="G60" s="5" t="s">
        <v>20</v>
      </c>
      <c r="H60" s="5" t="s">
        <v>21</v>
      </c>
      <c r="I60" s="5" t="s">
        <v>232</v>
      </c>
      <c r="J60" s="5" t="s">
        <v>643</v>
      </c>
      <c r="K60" s="5" t="s">
        <v>282</v>
      </c>
      <c r="L60" s="90" t="s">
        <v>273</v>
      </c>
      <c r="M60" s="8">
        <v>1</v>
      </c>
      <c r="N60" s="5">
        <v>8</v>
      </c>
      <c r="O60" s="5">
        <v>8</v>
      </c>
      <c r="P60" s="6">
        <f t="shared" ref="P60" si="45">+O60/N60</f>
        <v>1</v>
      </c>
      <c r="Q60" s="5"/>
      <c r="R60" s="5"/>
      <c r="S60" s="8"/>
      <c r="T60" s="5"/>
      <c r="U60" s="6"/>
      <c r="V60" s="5"/>
      <c r="W60" s="5"/>
      <c r="X60" s="6"/>
      <c r="Y60" s="9"/>
      <c r="Z60" s="61"/>
      <c r="AA60" s="6"/>
      <c r="AB60" s="2" t="s">
        <v>678</v>
      </c>
      <c r="AC60" s="2" t="s">
        <v>651</v>
      </c>
      <c r="AD60" s="2"/>
      <c r="AE60" s="2"/>
      <c r="AF60" s="2"/>
      <c r="AG60" s="2"/>
      <c r="AH60" s="2"/>
      <c r="AI60" s="2"/>
      <c r="AJ60" s="62"/>
      <c r="AK60" s="62"/>
      <c r="AL60" s="62"/>
      <c r="AM60" s="63"/>
    </row>
    <row r="61" spans="1:85" ht="68.25" customHeight="1" x14ac:dyDescent="0.2">
      <c r="A61" s="64" t="s">
        <v>13</v>
      </c>
      <c r="B61" s="7" t="s">
        <v>81</v>
      </c>
      <c r="C61" s="7" t="s">
        <v>284</v>
      </c>
      <c r="D61" s="4">
        <v>43101</v>
      </c>
      <c r="E61" s="4">
        <v>43464</v>
      </c>
      <c r="F61" s="7" t="s">
        <v>285</v>
      </c>
      <c r="G61" s="5" t="s">
        <v>20</v>
      </c>
      <c r="H61" s="5" t="s">
        <v>21</v>
      </c>
      <c r="I61" s="5" t="s">
        <v>232</v>
      </c>
      <c r="J61" s="5" t="s">
        <v>271</v>
      </c>
      <c r="K61" s="5" t="s">
        <v>282</v>
      </c>
      <c r="L61" s="90" t="s">
        <v>273</v>
      </c>
      <c r="M61" s="8">
        <v>1</v>
      </c>
      <c r="N61" s="5">
        <v>870</v>
      </c>
      <c r="O61" s="5">
        <v>870</v>
      </c>
      <c r="P61" s="6">
        <f t="shared" si="40"/>
        <v>1</v>
      </c>
      <c r="Q61" s="5"/>
      <c r="R61" s="5"/>
      <c r="S61" s="8">
        <v>1</v>
      </c>
      <c r="T61" s="5">
        <f>+R61+O61</f>
        <v>870</v>
      </c>
      <c r="U61" s="6">
        <f>+T61/(N61+Q61)</f>
        <v>1</v>
      </c>
      <c r="V61" s="5"/>
      <c r="W61" s="5"/>
      <c r="X61" s="6">
        <v>1</v>
      </c>
      <c r="Y61" s="9"/>
      <c r="Z61" s="61"/>
      <c r="AA61" s="6" t="e">
        <f>+Z61/Y61</f>
        <v>#DIV/0!</v>
      </c>
      <c r="AB61" s="2" t="s">
        <v>652</v>
      </c>
      <c r="AC61" s="2" t="s">
        <v>653</v>
      </c>
      <c r="AD61" s="2"/>
      <c r="AE61" s="2"/>
      <c r="AF61" s="2"/>
      <c r="AG61" s="2"/>
      <c r="AH61" s="2"/>
      <c r="AI61" s="2"/>
      <c r="AJ61" s="62">
        <f t="shared" si="41"/>
        <v>870</v>
      </c>
      <c r="AK61" s="62">
        <f t="shared" si="42"/>
        <v>0</v>
      </c>
      <c r="AL61" s="62">
        <f t="shared" si="43"/>
        <v>1</v>
      </c>
      <c r="AM61" s="63">
        <f t="shared" si="44"/>
        <v>0</v>
      </c>
    </row>
    <row r="62" spans="1:85" ht="63" customHeight="1" x14ac:dyDescent="0.2">
      <c r="A62" s="64" t="s">
        <v>13</v>
      </c>
      <c r="B62" s="7" t="s">
        <v>81</v>
      </c>
      <c r="C62" s="7" t="s">
        <v>284</v>
      </c>
      <c r="D62" s="4">
        <v>43101</v>
      </c>
      <c r="E62" s="4">
        <v>43464</v>
      </c>
      <c r="F62" s="7" t="s">
        <v>285</v>
      </c>
      <c r="G62" s="5" t="s">
        <v>20</v>
      </c>
      <c r="H62" s="5" t="s">
        <v>21</v>
      </c>
      <c r="I62" s="5" t="s">
        <v>232</v>
      </c>
      <c r="J62" s="5" t="s">
        <v>541</v>
      </c>
      <c r="K62" s="5" t="s">
        <v>282</v>
      </c>
      <c r="L62" s="90" t="s">
        <v>273</v>
      </c>
      <c r="M62" s="8">
        <v>1</v>
      </c>
      <c r="N62" s="5">
        <v>17</v>
      </c>
      <c r="O62" s="5">
        <v>16</v>
      </c>
      <c r="P62" s="6">
        <f t="shared" si="40"/>
        <v>0.94117647058823528</v>
      </c>
      <c r="Q62" s="5"/>
      <c r="R62" s="5"/>
      <c r="S62" s="5"/>
      <c r="T62" s="6">
        <v>1</v>
      </c>
      <c r="U62" s="9"/>
      <c r="V62" s="61"/>
      <c r="W62" s="6" t="e">
        <v>#DIV/0!</v>
      </c>
      <c r="X62" s="2"/>
      <c r="Y62" s="2"/>
      <c r="Z62" s="2"/>
      <c r="AA62" s="2"/>
      <c r="AB62" s="2" t="s">
        <v>641</v>
      </c>
      <c r="AC62" s="2" t="s">
        <v>642</v>
      </c>
      <c r="AD62" s="2"/>
      <c r="AE62" s="2"/>
      <c r="AF62" s="24"/>
      <c r="AG62" s="24"/>
      <c r="AH62" s="24"/>
      <c r="AI62" s="24"/>
      <c r="AJ62" s="62">
        <v>0</v>
      </c>
      <c r="AK62" s="62">
        <v>0</v>
      </c>
      <c r="AL62" s="62">
        <v>1</v>
      </c>
      <c r="AM62" s="63">
        <v>0</v>
      </c>
    </row>
    <row r="63" spans="1:85" ht="73.5" customHeight="1" x14ac:dyDescent="0.2">
      <c r="A63" s="64" t="s">
        <v>13</v>
      </c>
      <c r="B63" s="7" t="s">
        <v>81</v>
      </c>
      <c r="C63" s="7" t="s">
        <v>284</v>
      </c>
      <c r="D63" s="4">
        <v>43101</v>
      </c>
      <c r="E63" s="4">
        <v>43464</v>
      </c>
      <c r="F63" s="7" t="s">
        <v>285</v>
      </c>
      <c r="G63" s="5" t="s">
        <v>20</v>
      </c>
      <c r="H63" s="5" t="s">
        <v>21</v>
      </c>
      <c r="I63" s="5" t="s">
        <v>232</v>
      </c>
      <c r="J63" s="5" t="s">
        <v>542</v>
      </c>
      <c r="K63" s="5" t="s">
        <v>282</v>
      </c>
      <c r="L63" s="90" t="s">
        <v>273</v>
      </c>
      <c r="M63" s="8">
        <v>1</v>
      </c>
      <c r="N63" s="5">
        <v>28</v>
      </c>
      <c r="O63" s="5">
        <v>28</v>
      </c>
      <c r="P63" s="6">
        <f t="shared" si="40"/>
        <v>1</v>
      </c>
      <c r="Q63" s="5"/>
      <c r="R63" s="5"/>
      <c r="S63" s="5"/>
      <c r="T63" s="6">
        <v>1</v>
      </c>
      <c r="U63" s="9"/>
      <c r="V63" s="61"/>
      <c r="W63" s="6" t="e">
        <v>#DIV/0!</v>
      </c>
      <c r="X63" s="2"/>
      <c r="Y63" s="2"/>
      <c r="Z63" s="2"/>
      <c r="AA63" s="2"/>
      <c r="AB63" s="2" t="s">
        <v>543</v>
      </c>
      <c r="AC63" s="2" t="s">
        <v>544</v>
      </c>
      <c r="AD63" s="2"/>
      <c r="AE63" s="2"/>
      <c r="AF63" s="24"/>
      <c r="AG63" s="24"/>
      <c r="AH63" s="24"/>
      <c r="AI63" s="24"/>
      <c r="AJ63" s="62">
        <v>0</v>
      </c>
      <c r="AK63" s="62">
        <v>0</v>
      </c>
      <c r="AL63" s="62">
        <v>1</v>
      </c>
      <c r="AM63" s="63">
        <v>0</v>
      </c>
    </row>
    <row r="64" spans="1:85" ht="109.5" customHeight="1" x14ac:dyDescent="0.2">
      <c r="A64" s="64" t="s">
        <v>13</v>
      </c>
      <c r="B64" s="7" t="s">
        <v>81</v>
      </c>
      <c r="C64" s="7" t="s">
        <v>283</v>
      </c>
      <c r="D64" s="4">
        <v>43101</v>
      </c>
      <c r="E64" s="4">
        <v>43464</v>
      </c>
      <c r="F64" s="7" t="s">
        <v>274</v>
      </c>
      <c r="G64" s="5" t="s">
        <v>20</v>
      </c>
      <c r="H64" s="5" t="s">
        <v>21</v>
      </c>
      <c r="I64" s="5" t="s">
        <v>232</v>
      </c>
      <c r="J64" s="5" t="s">
        <v>272</v>
      </c>
      <c r="K64" s="5" t="s">
        <v>275</v>
      </c>
      <c r="L64" s="90" t="s">
        <v>276</v>
      </c>
      <c r="M64" s="8">
        <v>1</v>
      </c>
      <c r="N64" s="5">
        <v>1741</v>
      </c>
      <c r="O64" s="5">
        <v>1741</v>
      </c>
      <c r="P64" s="6">
        <f t="shared" si="40"/>
        <v>1</v>
      </c>
      <c r="Q64" s="5"/>
      <c r="R64" s="5"/>
      <c r="S64" s="8">
        <v>1</v>
      </c>
      <c r="T64" s="5">
        <f>+R64+O64</f>
        <v>1741</v>
      </c>
      <c r="U64" s="6">
        <f>+T64/(N64+Q64)</f>
        <v>1</v>
      </c>
      <c r="V64" s="5"/>
      <c r="W64" s="5"/>
      <c r="X64" s="6">
        <v>1</v>
      </c>
      <c r="Y64" s="9"/>
      <c r="Z64" s="61"/>
      <c r="AA64" s="6" t="e">
        <f>+Z64/Y64</f>
        <v>#DIV/0!</v>
      </c>
      <c r="AB64" s="2" t="s">
        <v>536</v>
      </c>
      <c r="AC64" s="2" t="s">
        <v>537</v>
      </c>
      <c r="AD64" s="2"/>
      <c r="AE64" s="2"/>
      <c r="AF64" s="2"/>
      <c r="AG64" s="2"/>
      <c r="AH64" s="2"/>
      <c r="AI64" s="2"/>
      <c r="AJ64" s="62">
        <f t="shared" si="41"/>
        <v>1741</v>
      </c>
      <c r="AK64" s="62">
        <f t="shared" si="42"/>
        <v>0</v>
      </c>
      <c r="AL64" s="62">
        <f t="shared" si="43"/>
        <v>1</v>
      </c>
      <c r="AM64" s="63">
        <f t="shared" si="44"/>
        <v>0</v>
      </c>
    </row>
    <row r="65" spans="1:85" ht="33.75" customHeight="1" x14ac:dyDescent="0.2">
      <c r="A65" s="1" t="s">
        <v>122</v>
      </c>
      <c r="B65" s="7" t="s">
        <v>147</v>
      </c>
      <c r="C65" s="7" t="s">
        <v>373</v>
      </c>
      <c r="D65" s="4">
        <v>43101</v>
      </c>
      <c r="E65" s="4">
        <v>43465</v>
      </c>
      <c r="F65" s="7" t="s">
        <v>189</v>
      </c>
      <c r="G65" s="5" t="s">
        <v>73</v>
      </c>
      <c r="H65" s="5" t="s">
        <v>129</v>
      </c>
      <c r="I65" s="5" t="s">
        <v>305</v>
      </c>
      <c r="J65" s="5" t="s">
        <v>374</v>
      </c>
      <c r="K65" s="5" t="s">
        <v>190</v>
      </c>
      <c r="L65" s="5" t="s">
        <v>191</v>
      </c>
      <c r="M65" s="5">
        <v>360</v>
      </c>
      <c r="N65" s="5">
        <v>90</v>
      </c>
      <c r="O65" s="5">
        <v>93</v>
      </c>
      <c r="P65" s="6">
        <f t="shared" ref="P65:P68" si="46">O65/N65</f>
        <v>1.0333333333333334</v>
      </c>
      <c r="Q65" s="5">
        <v>90</v>
      </c>
      <c r="R65" s="5"/>
      <c r="S65" s="6"/>
      <c r="T65" s="5"/>
      <c r="U65" s="6"/>
      <c r="V65" s="5">
        <v>90</v>
      </c>
      <c r="W65" s="5"/>
      <c r="X65" s="6"/>
      <c r="Y65" s="9">
        <v>90</v>
      </c>
      <c r="Z65" s="61"/>
      <c r="AA65" s="6"/>
      <c r="AB65" s="2" t="s">
        <v>560</v>
      </c>
      <c r="AC65" s="2"/>
      <c r="AD65" s="2"/>
      <c r="AE65" s="2"/>
      <c r="AF65" s="2"/>
      <c r="AG65" s="2"/>
      <c r="AH65" s="2"/>
      <c r="AI65" s="2"/>
      <c r="AJ65" s="62">
        <f t="shared" si="41"/>
        <v>0.25833333333333336</v>
      </c>
      <c r="AK65" s="62">
        <f t="shared" si="42"/>
        <v>0</v>
      </c>
      <c r="AL65" s="62">
        <f t="shared" si="43"/>
        <v>0</v>
      </c>
      <c r="AM65" s="63">
        <f t="shared" si="44"/>
        <v>0</v>
      </c>
      <c r="CE65" s="24"/>
      <c r="CF65" s="24"/>
      <c r="CG65" s="24"/>
    </row>
    <row r="66" spans="1:85" ht="61.5" customHeight="1" x14ac:dyDescent="0.2">
      <c r="A66" s="1" t="s">
        <v>122</v>
      </c>
      <c r="B66" s="7" t="s">
        <v>147</v>
      </c>
      <c r="C66" s="7" t="s">
        <v>375</v>
      </c>
      <c r="D66" s="4">
        <v>43101</v>
      </c>
      <c r="E66" s="4">
        <v>43465</v>
      </c>
      <c r="F66" s="7" t="s">
        <v>680</v>
      </c>
      <c r="G66" s="5" t="s">
        <v>73</v>
      </c>
      <c r="H66" s="5" t="s">
        <v>129</v>
      </c>
      <c r="I66" s="5" t="s">
        <v>305</v>
      </c>
      <c r="J66" s="5" t="s">
        <v>376</v>
      </c>
      <c r="K66" s="5" t="s">
        <v>400</v>
      </c>
      <c r="L66" s="5" t="s">
        <v>377</v>
      </c>
      <c r="M66" s="5">
        <v>150</v>
      </c>
      <c r="N66" s="5">
        <v>30</v>
      </c>
      <c r="O66" s="5">
        <v>29</v>
      </c>
      <c r="P66" s="6">
        <f t="shared" si="46"/>
        <v>0.96666666666666667</v>
      </c>
      <c r="Q66" s="5">
        <v>40</v>
      </c>
      <c r="R66" s="5"/>
      <c r="S66" s="6"/>
      <c r="T66" s="5"/>
      <c r="U66" s="6"/>
      <c r="V66" s="5">
        <v>40</v>
      </c>
      <c r="W66" s="5"/>
      <c r="X66" s="6">
        <v>0.4</v>
      </c>
      <c r="Y66" s="9">
        <v>40</v>
      </c>
      <c r="Z66" s="61"/>
      <c r="AA66" s="6"/>
      <c r="AB66" s="2" t="s">
        <v>561</v>
      </c>
      <c r="AC66" s="2"/>
      <c r="AD66" s="2"/>
      <c r="AE66" s="2"/>
      <c r="AF66" s="2"/>
      <c r="AG66" s="2"/>
      <c r="AH66" s="2"/>
      <c r="AI66" s="2"/>
      <c r="AJ66" s="62">
        <f t="shared" si="41"/>
        <v>0.19333333333333333</v>
      </c>
      <c r="AK66" s="62">
        <f t="shared" si="42"/>
        <v>0</v>
      </c>
      <c r="AL66" s="62">
        <f t="shared" si="43"/>
        <v>2.666666666666667E-3</v>
      </c>
      <c r="AM66" s="63">
        <f t="shared" si="44"/>
        <v>0</v>
      </c>
    </row>
    <row r="67" spans="1:85" ht="33.75" customHeight="1" x14ac:dyDescent="0.2">
      <c r="A67" s="1" t="s">
        <v>122</v>
      </c>
      <c r="B67" s="7" t="s">
        <v>147</v>
      </c>
      <c r="C67" s="7" t="s">
        <v>378</v>
      </c>
      <c r="D67" s="4">
        <v>43101</v>
      </c>
      <c r="E67" s="4">
        <v>43465</v>
      </c>
      <c r="F67" s="7" t="s">
        <v>379</v>
      </c>
      <c r="G67" s="5" t="s">
        <v>73</v>
      </c>
      <c r="H67" s="5" t="s">
        <v>129</v>
      </c>
      <c r="I67" s="5" t="s">
        <v>305</v>
      </c>
      <c r="J67" s="5" t="s">
        <v>380</v>
      </c>
      <c r="K67" s="5" t="s">
        <v>381</v>
      </c>
      <c r="L67" s="5" t="s">
        <v>377</v>
      </c>
      <c r="M67" s="5">
        <v>4</v>
      </c>
      <c r="N67" s="5">
        <v>1</v>
      </c>
      <c r="O67" s="5">
        <v>1</v>
      </c>
      <c r="P67" s="6">
        <f t="shared" si="46"/>
        <v>1</v>
      </c>
      <c r="Q67" s="5">
        <v>1</v>
      </c>
      <c r="R67" s="5"/>
      <c r="S67" s="6"/>
      <c r="T67" s="5"/>
      <c r="U67" s="6"/>
      <c r="V67" s="5">
        <v>1</v>
      </c>
      <c r="W67" s="5"/>
      <c r="X67" s="6"/>
      <c r="Y67" s="9">
        <v>1</v>
      </c>
      <c r="Z67" s="61"/>
      <c r="AA67" s="6"/>
      <c r="AB67" s="2" t="s">
        <v>562</v>
      </c>
      <c r="AC67" s="2"/>
      <c r="AD67" s="2"/>
      <c r="AE67" s="2"/>
      <c r="AF67" s="2"/>
      <c r="AG67" s="2"/>
      <c r="AH67" s="2"/>
      <c r="AI67" s="2"/>
      <c r="AJ67" s="62">
        <f t="shared" si="41"/>
        <v>0.25</v>
      </c>
      <c r="AK67" s="62">
        <f t="shared" si="42"/>
        <v>0</v>
      </c>
      <c r="AL67" s="62">
        <f t="shared" si="43"/>
        <v>0</v>
      </c>
      <c r="AM67" s="63">
        <f t="shared" si="44"/>
        <v>0</v>
      </c>
    </row>
    <row r="68" spans="1:85" ht="154.5" customHeight="1" x14ac:dyDescent="0.2">
      <c r="A68" s="1" t="s">
        <v>122</v>
      </c>
      <c r="B68" s="7" t="s">
        <v>147</v>
      </c>
      <c r="C68" s="3" t="s">
        <v>192</v>
      </c>
      <c r="D68" s="4">
        <v>43101</v>
      </c>
      <c r="E68" s="4">
        <v>43465</v>
      </c>
      <c r="F68" s="7" t="s">
        <v>193</v>
      </c>
      <c r="G68" s="5" t="s">
        <v>73</v>
      </c>
      <c r="H68" s="5" t="s">
        <v>129</v>
      </c>
      <c r="I68" s="5" t="s">
        <v>305</v>
      </c>
      <c r="J68" s="5" t="s">
        <v>382</v>
      </c>
      <c r="K68" s="5" t="s">
        <v>190</v>
      </c>
      <c r="L68" s="5" t="s">
        <v>191</v>
      </c>
      <c r="M68" s="5">
        <v>600</v>
      </c>
      <c r="N68" s="5">
        <v>150</v>
      </c>
      <c r="O68" s="5">
        <v>150</v>
      </c>
      <c r="P68" s="6">
        <f t="shared" si="46"/>
        <v>1</v>
      </c>
      <c r="Q68" s="5">
        <v>150</v>
      </c>
      <c r="R68" s="5"/>
      <c r="S68" s="6"/>
      <c r="T68" s="5"/>
      <c r="U68" s="6"/>
      <c r="V68" s="5">
        <v>150</v>
      </c>
      <c r="W68" s="5"/>
      <c r="X68" s="6"/>
      <c r="Y68" s="9">
        <v>150</v>
      </c>
      <c r="Z68" s="61"/>
      <c r="AA68" s="6"/>
      <c r="AB68" s="2" t="s">
        <v>563</v>
      </c>
      <c r="AC68" s="2"/>
      <c r="AD68" s="2"/>
      <c r="AE68" s="2"/>
      <c r="AF68" s="2"/>
      <c r="AG68" s="2"/>
      <c r="AH68" s="2"/>
      <c r="AI68" s="2"/>
      <c r="AJ68" s="62">
        <f t="shared" si="41"/>
        <v>0.25</v>
      </c>
      <c r="AK68" s="62">
        <f t="shared" si="42"/>
        <v>0</v>
      </c>
      <c r="AL68" s="62">
        <f t="shared" si="43"/>
        <v>0</v>
      </c>
      <c r="AM68" s="63">
        <f t="shared" si="44"/>
        <v>0</v>
      </c>
    </row>
    <row r="69" spans="1:85" ht="156" customHeight="1" x14ac:dyDescent="0.2">
      <c r="A69" s="1" t="s">
        <v>122</v>
      </c>
      <c r="B69" s="7" t="s">
        <v>147</v>
      </c>
      <c r="C69" s="3" t="s">
        <v>192</v>
      </c>
      <c r="D69" s="4">
        <v>43101</v>
      </c>
      <c r="E69" s="4">
        <v>43464</v>
      </c>
      <c r="F69" s="7" t="s">
        <v>193</v>
      </c>
      <c r="G69" s="5" t="s">
        <v>20</v>
      </c>
      <c r="H69" s="5" t="s">
        <v>21</v>
      </c>
      <c r="I69" s="5" t="s">
        <v>233</v>
      </c>
      <c r="J69" s="5" t="s">
        <v>320</v>
      </c>
      <c r="K69" s="5" t="s">
        <v>190</v>
      </c>
      <c r="L69" s="5" t="s">
        <v>287</v>
      </c>
      <c r="M69" s="8">
        <v>1</v>
      </c>
      <c r="N69" s="5">
        <v>2202</v>
      </c>
      <c r="O69" s="5">
        <v>2202</v>
      </c>
      <c r="P69" s="6">
        <f t="shared" ref="P69:P75" si="47">+O69/N69</f>
        <v>1</v>
      </c>
      <c r="Q69" s="5"/>
      <c r="R69" s="5"/>
      <c r="S69" s="8">
        <v>1</v>
      </c>
      <c r="T69" s="5">
        <f>+R69+O69</f>
        <v>2202</v>
      </c>
      <c r="U69" s="6">
        <f>+T69/(N69+Q69)</f>
        <v>1</v>
      </c>
      <c r="V69" s="5"/>
      <c r="W69" s="5"/>
      <c r="X69" s="6">
        <v>1</v>
      </c>
      <c r="Y69" s="9"/>
      <c r="Z69" s="61"/>
      <c r="AA69" s="6" t="e">
        <f>+Z69/Y69</f>
        <v>#DIV/0!</v>
      </c>
      <c r="AB69" s="2" t="s">
        <v>527</v>
      </c>
      <c r="AC69" s="2" t="s">
        <v>528</v>
      </c>
      <c r="AD69" s="2"/>
      <c r="AE69" s="2"/>
      <c r="AF69" s="2"/>
      <c r="AG69" s="2"/>
      <c r="AH69" s="2"/>
      <c r="AI69" s="133"/>
      <c r="AJ69" s="62">
        <f t="shared" si="41"/>
        <v>2202</v>
      </c>
      <c r="AK69" s="62">
        <f t="shared" si="42"/>
        <v>0</v>
      </c>
      <c r="AL69" s="62">
        <f t="shared" si="43"/>
        <v>1</v>
      </c>
      <c r="AM69" s="63">
        <f t="shared" si="44"/>
        <v>0</v>
      </c>
    </row>
    <row r="70" spans="1:85" ht="155.25" customHeight="1" x14ac:dyDescent="0.2">
      <c r="A70" s="1" t="s">
        <v>122</v>
      </c>
      <c r="B70" s="7" t="s">
        <v>147</v>
      </c>
      <c r="C70" s="3" t="s">
        <v>192</v>
      </c>
      <c r="D70" s="4">
        <v>43101</v>
      </c>
      <c r="E70" s="4">
        <v>43464</v>
      </c>
      <c r="F70" s="7" t="s">
        <v>193</v>
      </c>
      <c r="G70" s="5" t="s">
        <v>39</v>
      </c>
      <c r="H70" s="5" t="s">
        <v>40</v>
      </c>
      <c r="I70" s="5" t="s">
        <v>304</v>
      </c>
      <c r="J70" s="5" t="s">
        <v>290</v>
      </c>
      <c r="K70" s="5" t="s">
        <v>190</v>
      </c>
      <c r="L70" s="5" t="s">
        <v>191</v>
      </c>
      <c r="M70" s="8">
        <v>1</v>
      </c>
      <c r="N70" s="5">
        <v>38</v>
      </c>
      <c r="O70" s="5">
        <v>38</v>
      </c>
      <c r="P70" s="6">
        <f t="shared" si="47"/>
        <v>1</v>
      </c>
      <c r="Q70" s="8" t="s">
        <v>270</v>
      </c>
      <c r="R70" s="8"/>
      <c r="S70" s="8">
        <v>1</v>
      </c>
      <c r="T70" s="5">
        <f>+R70+O70</f>
        <v>38</v>
      </c>
      <c r="U70" s="6"/>
      <c r="V70" s="8">
        <v>1</v>
      </c>
      <c r="W70" s="8"/>
      <c r="X70" s="5" t="s">
        <v>270</v>
      </c>
      <c r="Y70" s="9" t="s">
        <v>270</v>
      </c>
      <c r="Z70" s="61"/>
      <c r="AA70" s="6"/>
      <c r="AB70" s="5" t="s">
        <v>514</v>
      </c>
      <c r="AC70" s="2" t="s">
        <v>515</v>
      </c>
      <c r="AD70" s="2"/>
      <c r="AE70" s="2"/>
      <c r="AF70" s="2"/>
      <c r="AG70" s="2"/>
      <c r="AH70" s="2"/>
      <c r="AI70" s="2"/>
      <c r="AJ70" s="62">
        <f t="shared" si="41"/>
        <v>38</v>
      </c>
      <c r="AK70" s="62">
        <f t="shared" si="42"/>
        <v>0</v>
      </c>
      <c r="AL70" s="62"/>
      <c r="AM70" s="63">
        <f t="shared" si="44"/>
        <v>0</v>
      </c>
    </row>
    <row r="71" spans="1:85" ht="156" customHeight="1" thickBot="1" x14ac:dyDescent="0.25">
      <c r="A71" s="1" t="s">
        <v>122</v>
      </c>
      <c r="B71" s="7" t="s">
        <v>147</v>
      </c>
      <c r="C71" s="3" t="s">
        <v>192</v>
      </c>
      <c r="D71" s="4">
        <v>42736</v>
      </c>
      <c r="E71" s="4">
        <v>43100</v>
      </c>
      <c r="F71" s="7" t="s">
        <v>193</v>
      </c>
      <c r="G71" s="5" t="s">
        <v>73</v>
      </c>
      <c r="H71" s="5" t="s">
        <v>178</v>
      </c>
      <c r="I71" s="5" t="s">
        <v>198</v>
      </c>
      <c r="J71" s="5" t="s">
        <v>215</v>
      </c>
      <c r="K71" s="5" t="s">
        <v>190</v>
      </c>
      <c r="L71" s="5" t="s">
        <v>191</v>
      </c>
      <c r="M71" s="5">
        <v>16</v>
      </c>
      <c r="N71" s="5">
        <v>4</v>
      </c>
      <c r="O71" s="5">
        <v>4</v>
      </c>
      <c r="P71" s="6">
        <f t="shared" si="47"/>
        <v>1</v>
      </c>
      <c r="Q71" s="5"/>
      <c r="R71" s="5"/>
      <c r="S71" s="6"/>
      <c r="T71" s="5"/>
      <c r="U71" s="6"/>
      <c r="V71" s="5"/>
      <c r="W71" s="5"/>
      <c r="X71" s="6"/>
      <c r="Y71" s="9"/>
      <c r="Z71" s="61"/>
      <c r="AA71" s="6"/>
      <c r="AB71" s="74" t="s">
        <v>584</v>
      </c>
      <c r="AC71" s="74" t="s">
        <v>585</v>
      </c>
      <c r="AD71" s="74"/>
      <c r="AE71" s="74"/>
      <c r="AF71" s="74"/>
      <c r="AG71" s="74"/>
      <c r="AH71" s="74"/>
      <c r="AI71" s="74"/>
      <c r="AJ71" s="62"/>
      <c r="AK71" s="62"/>
      <c r="AL71" s="62"/>
      <c r="AM71" s="63"/>
    </row>
    <row r="72" spans="1:85" ht="157.5" customHeight="1" x14ac:dyDescent="0.2">
      <c r="A72" s="1" t="s">
        <v>122</v>
      </c>
      <c r="B72" s="7" t="s">
        <v>147</v>
      </c>
      <c r="C72" s="3" t="s">
        <v>192</v>
      </c>
      <c r="D72" s="4">
        <v>43101</v>
      </c>
      <c r="E72" s="4">
        <v>43465</v>
      </c>
      <c r="F72" s="7" t="s">
        <v>193</v>
      </c>
      <c r="G72" s="5" t="s">
        <v>73</v>
      </c>
      <c r="H72" s="5" t="s">
        <v>146</v>
      </c>
      <c r="I72" s="5" t="s">
        <v>177</v>
      </c>
      <c r="J72" s="5" t="s">
        <v>354</v>
      </c>
      <c r="K72" s="2" t="s">
        <v>355</v>
      </c>
      <c r="L72" s="5" t="s">
        <v>356</v>
      </c>
      <c r="M72" s="8">
        <v>1</v>
      </c>
      <c r="N72" s="8">
        <v>0.25</v>
      </c>
      <c r="O72" s="8">
        <v>0.25</v>
      </c>
      <c r="P72" s="6">
        <f t="shared" si="47"/>
        <v>1</v>
      </c>
      <c r="Q72" s="8">
        <v>0.25</v>
      </c>
      <c r="R72" s="5"/>
      <c r="S72" s="6"/>
      <c r="T72" s="8"/>
      <c r="U72" s="5"/>
      <c r="V72" s="8">
        <v>0.25</v>
      </c>
      <c r="W72" s="8">
        <v>0.25</v>
      </c>
      <c r="X72" s="5"/>
      <c r="Y72" s="72">
        <v>0.25</v>
      </c>
      <c r="Z72" s="61"/>
      <c r="AA72" s="16"/>
      <c r="AB72" s="5" t="s">
        <v>582</v>
      </c>
      <c r="AC72" s="16" t="s">
        <v>583</v>
      </c>
      <c r="AD72" s="5"/>
      <c r="AE72" s="16"/>
      <c r="AF72" s="5"/>
      <c r="AG72" s="16"/>
      <c r="AH72" s="85">
        <f>O72/M72</f>
        <v>0.25</v>
      </c>
      <c r="AI72" s="85">
        <f>R72/M72</f>
        <v>0</v>
      </c>
      <c r="AJ72" s="85">
        <f>(U72+R72+O72)/M72</f>
        <v>0.25</v>
      </c>
      <c r="AK72" s="85">
        <f>(U72+R72+O72+X72)/M72</f>
        <v>0.25</v>
      </c>
      <c r="AL72" s="62">
        <f t="shared" ref="AL72:AL78" si="48">X72/M72</f>
        <v>0</v>
      </c>
      <c r="AM72" s="63">
        <f t="shared" ref="AM72:AM78" si="49">Z72/M72</f>
        <v>0</v>
      </c>
    </row>
    <row r="73" spans="1:85" ht="153.75" customHeight="1" x14ac:dyDescent="0.2">
      <c r="A73" s="1" t="s">
        <v>122</v>
      </c>
      <c r="B73" s="7" t="s">
        <v>147</v>
      </c>
      <c r="C73" s="3" t="s">
        <v>192</v>
      </c>
      <c r="D73" s="4">
        <v>43101</v>
      </c>
      <c r="E73" s="4">
        <v>43464</v>
      </c>
      <c r="F73" s="7" t="s">
        <v>193</v>
      </c>
      <c r="G73" s="5" t="s">
        <v>73</v>
      </c>
      <c r="H73" s="5" t="s">
        <v>128</v>
      </c>
      <c r="I73" s="5" t="s">
        <v>309</v>
      </c>
      <c r="J73" s="5" t="s">
        <v>216</v>
      </c>
      <c r="K73" s="5" t="s">
        <v>190</v>
      </c>
      <c r="L73" s="5" t="s">
        <v>191</v>
      </c>
      <c r="M73" s="5">
        <v>4</v>
      </c>
      <c r="N73" s="5">
        <v>1</v>
      </c>
      <c r="O73" s="5">
        <v>1</v>
      </c>
      <c r="P73" s="6">
        <f t="shared" si="47"/>
        <v>1</v>
      </c>
      <c r="Q73" s="71">
        <v>1</v>
      </c>
      <c r="R73" s="5"/>
      <c r="S73" s="6"/>
      <c r="T73" s="5"/>
      <c r="U73" s="6"/>
      <c r="V73" s="71">
        <v>1</v>
      </c>
      <c r="W73" s="5"/>
      <c r="X73" s="6">
        <f>+W73/V73</f>
        <v>0</v>
      </c>
      <c r="Y73" s="75">
        <v>1</v>
      </c>
      <c r="Z73" s="61"/>
      <c r="AA73" s="6"/>
      <c r="AB73" s="2" t="s">
        <v>595</v>
      </c>
      <c r="AC73" s="2"/>
      <c r="AD73" s="2"/>
      <c r="AE73" s="2"/>
      <c r="AF73" s="16"/>
      <c r="AG73" s="2"/>
      <c r="AH73" s="2"/>
      <c r="AI73" s="2"/>
      <c r="AJ73" s="62">
        <f t="shared" ref="AJ73:AJ78" si="50">O73/M73</f>
        <v>0.25</v>
      </c>
      <c r="AK73" s="62">
        <f t="shared" ref="AK73:AK78" si="51">R73/M73</f>
        <v>0</v>
      </c>
      <c r="AL73" s="62">
        <f t="shared" si="48"/>
        <v>0</v>
      </c>
      <c r="AM73" s="63">
        <f t="shared" si="49"/>
        <v>0</v>
      </c>
    </row>
    <row r="74" spans="1:85" ht="90.75" customHeight="1" x14ac:dyDescent="0.2">
      <c r="A74" s="91" t="s">
        <v>122</v>
      </c>
      <c r="B74" s="7" t="s">
        <v>147</v>
      </c>
      <c r="C74" s="3" t="s">
        <v>328</v>
      </c>
      <c r="D74" s="4">
        <v>43101</v>
      </c>
      <c r="E74" s="4">
        <v>43465</v>
      </c>
      <c r="F74" s="7" t="s">
        <v>193</v>
      </c>
      <c r="G74" s="5" t="s">
        <v>73</v>
      </c>
      <c r="H74" s="5" t="s">
        <v>74</v>
      </c>
      <c r="I74" s="5" t="s">
        <v>234</v>
      </c>
      <c r="J74" s="5" t="s">
        <v>401</v>
      </c>
      <c r="K74" s="5" t="s">
        <v>190</v>
      </c>
      <c r="L74" s="5" t="s">
        <v>191</v>
      </c>
      <c r="M74" s="8">
        <v>1</v>
      </c>
      <c r="N74" s="10">
        <v>25</v>
      </c>
      <c r="O74" s="71">
        <v>25</v>
      </c>
      <c r="P74" s="6">
        <f t="shared" si="47"/>
        <v>1</v>
      </c>
      <c r="Q74" s="71">
        <v>25</v>
      </c>
      <c r="R74" s="5"/>
      <c r="S74" s="6"/>
      <c r="T74" s="5"/>
      <c r="U74" s="6"/>
      <c r="V74" s="71">
        <v>25</v>
      </c>
      <c r="W74" s="5"/>
      <c r="X74" s="6">
        <f>+W74/V74</f>
        <v>0</v>
      </c>
      <c r="Y74" s="75">
        <v>25</v>
      </c>
      <c r="Z74" s="61"/>
      <c r="AA74" s="6"/>
      <c r="AB74" s="2" t="s">
        <v>647</v>
      </c>
      <c r="AC74" s="2"/>
      <c r="AD74" s="2"/>
      <c r="AE74" s="2"/>
      <c r="AF74" s="2"/>
      <c r="AG74" s="2"/>
      <c r="AH74" s="2"/>
      <c r="AI74" s="2"/>
      <c r="AJ74" s="62">
        <f t="shared" si="50"/>
        <v>25</v>
      </c>
      <c r="AK74" s="62">
        <f t="shared" si="51"/>
        <v>0</v>
      </c>
      <c r="AL74" s="62">
        <f t="shared" si="48"/>
        <v>0</v>
      </c>
      <c r="AM74" s="63">
        <f t="shared" si="49"/>
        <v>0</v>
      </c>
    </row>
    <row r="75" spans="1:85" ht="136.5" customHeight="1" x14ac:dyDescent="0.2">
      <c r="A75" s="1" t="s">
        <v>122</v>
      </c>
      <c r="B75" s="7" t="s">
        <v>147</v>
      </c>
      <c r="C75" s="3" t="s">
        <v>192</v>
      </c>
      <c r="D75" s="4">
        <v>43101</v>
      </c>
      <c r="E75" s="4">
        <v>43464</v>
      </c>
      <c r="F75" s="7" t="s">
        <v>193</v>
      </c>
      <c r="G75" s="5" t="s">
        <v>24</v>
      </c>
      <c r="H75" s="5" t="s">
        <v>64</v>
      </c>
      <c r="I75" s="7" t="s">
        <v>235</v>
      </c>
      <c r="J75" s="7" t="s">
        <v>217</v>
      </c>
      <c r="K75" s="5" t="s">
        <v>190</v>
      </c>
      <c r="L75" s="5" t="s">
        <v>191</v>
      </c>
      <c r="M75" s="8">
        <v>1</v>
      </c>
      <c r="N75" s="5">
        <v>2</v>
      </c>
      <c r="O75" s="5">
        <v>2</v>
      </c>
      <c r="P75" s="6">
        <f t="shared" si="47"/>
        <v>1</v>
      </c>
      <c r="Q75" s="5" t="s">
        <v>270</v>
      </c>
      <c r="R75" s="5"/>
      <c r="S75" s="6"/>
      <c r="T75" s="5">
        <f>+R75+O75</f>
        <v>2</v>
      </c>
      <c r="U75" s="6"/>
      <c r="V75" s="5" t="s">
        <v>270</v>
      </c>
      <c r="W75" s="5"/>
      <c r="X75" s="6"/>
      <c r="Y75" s="9"/>
      <c r="Z75" s="61"/>
      <c r="AA75" s="6"/>
      <c r="AB75" s="84" t="s">
        <v>719</v>
      </c>
      <c r="AC75" s="84" t="s">
        <v>720</v>
      </c>
      <c r="AD75" s="2"/>
      <c r="AE75" s="2"/>
      <c r="AF75" s="2"/>
      <c r="AG75" s="2"/>
      <c r="AH75" s="2"/>
      <c r="AI75" s="2"/>
      <c r="AJ75" s="62"/>
      <c r="AK75" s="62"/>
      <c r="AL75" s="62"/>
      <c r="AM75" s="63"/>
    </row>
    <row r="76" spans="1:85" ht="99.75" customHeight="1" x14ac:dyDescent="0.2">
      <c r="A76" s="1" t="s">
        <v>122</v>
      </c>
      <c r="B76" s="7" t="s">
        <v>127</v>
      </c>
      <c r="C76" s="7" t="s">
        <v>383</v>
      </c>
      <c r="D76" s="4">
        <v>43101</v>
      </c>
      <c r="E76" s="4">
        <v>43465</v>
      </c>
      <c r="F76" s="7" t="s">
        <v>193</v>
      </c>
      <c r="G76" s="5" t="s">
        <v>73</v>
      </c>
      <c r="H76" s="5" t="s">
        <v>129</v>
      </c>
      <c r="I76" s="5" t="s">
        <v>305</v>
      </c>
      <c r="J76" s="5" t="s">
        <v>384</v>
      </c>
      <c r="K76" s="5" t="s">
        <v>190</v>
      </c>
      <c r="L76" s="5" t="s">
        <v>191</v>
      </c>
      <c r="M76" s="5">
        <v>6</v>
      </c>
      <c r="N76" s="5">
        <v>1</v>
      </c>
      <c r="O76" s="5">
        <v>0</v>
      </c>
      <c r="P76" s="6">
        <f>O76/N76</f>
        <v>0</v>
      </c>
      <c r="Q76" s="5">
        <v>1</v>
      </c>
      <c r="R76" s="5"/>
      <c r="S76" s="5"/>
      <c r="T76" s="5"/>
      <c r="U76" s="6"/>
      <c r="V76" s="5">
        <v>1</v>
      </c>
      <c r="W76" s="5"/>
      <c r="X76" s="6">
        <f>+W76/V76</f>
        <v>0</v>
      </c>
      <c r="Y76" s="9">
        <v>3</v>
      </c>
      <c r="Z76" s="61"/>
      <c r="AA76" s="6"/>
      <c r="AB76" s="2" t="s">
        <v>564</v>
      </c>
      <c r="AC76" s="2"/>
      <c r="AD76" s="2"/>
      <c r="AE76" s="2"/>
      <c r="AF76" s="2"/>
      <c r="AG76" s="2"/>
      <c r="AH76" s="2"/>
      <c r="AI76" s="2"/>
      <c r="AJ76" s="62">
        <f t="shared" si="50"/>
        <v>0</v>
      </c>
      <c r="AK76" s="62">
        <f t="shared" si="51"/>
        <v>0</v>
      </c>
      <c r="AL76" s="62">
        <f t="shared" si="48"/>
        <v>0</v>
      </c>
      <c r="AM76" s="63">
        <f t="shared" si="49"/>
        <v>0</v>
      </c>
    </row>
    <row r="77" spans="1:85" ht="104.25" customHeight="1" x14ac:dyDescent="0.2">
      <c r="A77" s="1" t="s">
        <v>122</v>
      </c>
      <c r="B77" s="7" t="s">
        <v>127</v>
      </c>
      <c r="C77" s="7" t="s">
        <v>383</v>
      </c>
      <c r="D77" s="4">
        <v>43101</v>
      </c>
      <c r="E77" s="4">
        <v>43464</v>
      </c>
      <c r="F77" s="7" t="s">
        <v>193</v>
      </c>
      <c r="G77" s="5" t="s">
        <v>20</v>
      </c>
      <c r="H77" s="5" t="s">
        <v>21</v>
      </c>
      <c r="I77" s="5" t="s">
        <v>233</v>
      </c>
      <c r="J77" s="5" t="s">
        <v>236</v>
      </c>
      <c r="K77" s="5" t="s">
        <v>190</v>
      </c>
      <c r="L77" s="5" t="s">
        <v>191</v>
      </c>
      <c r="M77" s="8">
        <v>1</v>
      </c>
      <c r="N77" s="5">
        <v>100</v>
      </c>
      <c r="O77" s="5">
        <v>100</v>
      </c>
      <c r="P77" s="6">
        <f>+O77/N77</f>
        <v>1</v>
      </c>
      <c r="Q77" s="5"/>
      <c r="R77" s="5"/>
      <c r="S77" s="8">
        <v>1</v>
      </c>
      <c r="T77" s="5">
        <f>+R77+O77</f>
        <v>100</v>
      </c>
      <c r="U77" s="6">
        <f>+T77/(N77+Q77)</f>
        <v>1</v>
      </c>
      <c r="V77" s="5"/>
      <c r="W77" s="5"/>
      <c r="X77" s="6">
        <v>1</v>
      </c>
      <c r="Y77" s="9"/>
      <c r="Z77" s="61"/>
      <c r="AA77" s="5"/>
      <c r="AB77" s="2" t="s">
        <v>539</v>
      </c>
      <c r="AC77" s="2" t="s">
        <v>540</v>
      </c>
      <c r="AD77" s="2"/>
      <c r="AE77" s="2"/>
      <c r="AF77" s="2"/>
      <c r="AG77" s="2"/>
      <c r="AH77" s="2"/>
      <c r="AI77" s="2"/>
      <c r="AJ77" s="62">
        <f t="shared" si="50"/>
        <v>100</v>
      </c>
      <c r="AK77" s="62">
        <f t="shared" si="51"/>
        <v>0</v>
      </c>
      <c r="AL77" s="62">
        <f t="shared" si="48"/>
        <v>1</v>
      </c>
      <c r="AM77" s="63">
        <f t="shared" si="49"/>
        <v>0</v>
      </c>
    </row>
    <row r="78" spans="1:85" ht="105.75" customHeight="1" thickBot="1" x14ac:dyDescent="0.25">
      <c r="A78" s="1" t="s">
        <v>122</v>
      </c>
      <c r="B78" s="7" t="s">
        <v>127</v>
      </c>
      <c r="C78" s="7" t="s">
        <v>383</v>
      </c>
      <c r="D78" s="4">
        <v>43101</v>
      </c>
      <c r="E78" s="4">
        <v>43464</v>
      </c>
      <c r="F78" s="7" t="s">
        <v>193</v>
      </c>
      <c r="G78" s="5" t="s">
        <v>39</v>
      </c>
      <c r="H78" s="5" t="s">
        <v>40</v>
      </c>
      <c r="I78" s="5" t="s">
        <v>304</v>
      </c>
      <c r="J78" s="5" t="s">
        <v>219</v>
      </c>
      <c r="K78" s="5" t="s">
        <v>190</v>
      </c>
      <c r="L78" s="5" t="s">
        <v>277</v>
      </c>
      <c r="M78" s="5">
        <v>4</v>
      </c>
      <c r="N78" s="5">
        <v>1</v>
      </c>
      <c r="O78" s="5">
        <v>0.8</v>
      </c>
      <c r="P78" s="6">
        <f>+O78/N78</f>
        <v>0.8</v>
      </c>
      <c r="Q78" s="5">
        <v>1</v>
      </c>
      <c r="R78" s="5"/>
      <c r="S78" s="6">
        <f>+R78/Q78</f>
        <v>0</v>
      </c>
      <c r="T78" s="5">
        <f>+R78+O78</f>
        <v>0.8</v>
      </c>
      <c r="U78" s="6">
        <f>+T78/(N78+Q78)</f>
        <v>0.4</v>
      </c>
      <c r="V78" s="5">
        <v>1</v>
      </c>
      <c r="W78" s="5"/>
      <c r="X78" s="6">
        <f>+W78/V78</f>
        <v>0</v>
      </c>
      <c r="Y78" s="9">
        <v>1</v>
      </c>
      <c r="Z78" s="61"/>
      <c r="AA78" s="6">
        <f>+Z78/Y78</f>
        <v>0</v>
      </c>
      <c r="AB78" s="2" t="s">
        <v>516</v>
      </c>
      <c r="AC78" s="2" t="s">
        <v>517</v>
      </c>
      <c r="AD78" s="2"/>
      <c r="AE78" s="2"/>
      <c r="AF78" s="2"/>
      <c r="AG78" s="2"/>
      <c r="AH78" s="2"/>
      <c r="AI78" s="24"/>
      <c r="AJ78" s="62">
        <f t="shared" si="50"/>
        <v>0.2</v>
      </c>
      <c r="AK78" s="62">
        <f t="shared" si="51"/>
        <v>0</v>
      </c>
      <c r="AL78" s="62">
        <f t="shared" si="48"/>
        <v>0</v>
      </c>
      <c r="AM78" s="63">
        <f t="shared" si="49"/>
        <v>0</v>
      </c>
    </row>
    <row r="79" spans="1:85" ht="97.5" customHeight="1" x14ac:dyDescent="0.2">
      <c r="A79" s="1" t="s">
        <v>122</v>
      </c>
      <c r="B79" s="7" t="s">
        <v>127</v>
      </c>
      <c r="C79" s="7" t="s">
        <v>383</v>
      </c>
      <c r="D79" s="4">
        <v>43101</v>
      </c>
      <c r="E79" s="4">
        <v>43465</v>
      </c>
      <c r="F79" s="7" t="s">
        <v>193</v>
      </c>
      <c r="G79" s="5" t="s">
        <v>73</v>
      </c>
      <c r="H79" s="5" t="s">
        <v>146</v>
      </c>
      <c r="I79" s="5" t="s">
        <v>177</v>
      </c>
      <c r="J79" s="5" t="s">
        <v>357</v>
      </c>
      <c r="K79" s="2" t="s">
        <v>355</v>
      </c>
      <c r="L79" s="5" t="s">
        <v>358</v>
      </c>
      <c r="M79" s="8">
        <v>1</v>
      </c>
      <c r="N79" s="8">
        <v>0.25</v>
      </c>
      <c r="O79" s="8">
        <v>0.25</v>
      </c>
      <c r="P79" s="6">
        <f>+O79/N79</f>
        <v>1</v>
      </c>
      <c r="Q79" s="8">
        <v>0.25</v>
      </c>
      <c r="R79" s="5"/>
      <c r="S79" s="6"/>
      <c r="T79" s="92"/>
      <c r="U79" s="5"/>
      <c r="V79" s="8">
        <v>0.25</v>
      </c>
      <c r="W79" s="5"/>
      <c r="X79" s="5"/>
      <c r="Y79" s="72">
        <v>0.25</v>
      </c>
      <c r="Z79" s="61"/>
      <c r="AA79" s="16"/>
      <c r="AB79" s="5" t="s">
        <v>649</v>
      </c>
      <c r="AC79" s="16" t="s">
        <v>650</v>
      </c>
      <c r="AD79" s="5"/>
      <c r="AE79" s="16"/>
      <c r="AF79" s="5"/>
      <c r="AG79" s="2"/>
      <c r="AH79" s="85">
        <f>O79/M79</f>
        <v>0.25</v>
      </c>
      <c r="AI79" s="85">
        <f>R79/M79</f>
        <v>0</v>
      </c>
      <c r="AJ79" s="85"/>
      <c r="AK79" s="85">
        <f>X79/M79</f>
        <v>0</v>
      </c>
      <c r="AL79" s="62">
        <f>X79/M79</f>
        <v>0</v>
      </c>
      <c r="AM79" s="63">
        <f>Z79/M79</f>
        <v>0</v>
      </c>
    </row>
    <row r="80" spans="1:85" ht="102" customHeight="1" x14ac:dyDescent="0.2">
      <c r="A80" s="91" t="s">
        <v>122</v>
      </c>
      <c r="B80" s="7" t="s">
        <v>127</v>
      </c>
      <c r="C80" s="7" t="s">
        <v>383</v>
      </c>
      <c r="D80" s="4">
        <v>43101</v>
      </c>
      <c r="E80" s="4">
        <v>43465</v>
      </c>
      <c r="F80" s="7" t="s">
        <v>193</v>
      </c>
      <c r="G80" s="5" t="s">
        <v>73</v>
      </c>
      <c r="H80" s="5" t="s">
        <v>79</v>
      </c>
      <c r="I80" s="5" t="s">
        <v>229</v>
      </c>
      <c r="J80" s="5" t="s">
        <v>393</v>
      </c>
      <c r="K80" s="5" t="s">
        <v>190</v>
      </c>
      <c r="L80" s="5" t="s">
        <v>191</v>
      </c>
      <c r="M80" s="8">
        <v>1</v>
      </c>
      <c r="N80" s="5">
        <v>2</v>
      </c>
      <c r="O80" s="5">
        <v>2</v>
      </c>
      <c r="P80" s="76">
        <f t="shared" ref="P80" si="52">+O80/N80</f>
        <v>1</v>
      </c>
      <c r="Q80" s="5"/>
      <c r="R80" s="5"/>
      <c r="S80" s="6"/>
      <c r="T80" s="5"/>
      <c r="U80" s="6"/>
      <c r="V80" s="5"/>
      <c r="W80" s="5"/>
      <c r="X80" s="6"/>
      <c r="Y80" s="9"/>
      <c r="Z80" s="61"/>
      <c r="AA80" s="5"/>
      <c r="AB80" s="16" t="s">
        <v>697</v>
      </c>
      <c r="AC80" s="16" t="s">
        <v>696</v>
      </c>
      <c r="AD80" s="16"/>
      <c r="AE80" s="16"/>
      <c r="AF80" s="24"/>
      <c r="AG80" s="2"/>
      <c r="AH80" s="24"/>
      <c r="AI80" s="24"/>
      <c r="AJ80" s="62">
        <f>O80/M80</f>
        <v>2</v>
      </c>
      <c r="AK80" s="62">
        <f>R80/M80</f>
        <v>0</v>
      </c>
      <c r="AL80" s="62">
        <f>X80/M80</f>
        <v>0</v>
      </c>
      <c r="AM80" s="63">
        <f>Z80/M80</f>
        <v>0</v>
      </c>
    </row>
    <row r="81" spans="1:85" ht="101.25" customHeight="1" x14ac:dyDescent="0.2">
      <c r="A81" s="1" t="s">
        <v>122</v>
      </c>
      <c r="B81" s="7" t="s">
        <v>127</v>
      </c>
      <c r="C81" s="7" t="s">
        <v>383</v>
      </c>
      <c r="D81" s="4">
        <v>43101</v>
      </c>
      <c r="E81" s="4">
        <v>43464</v>
      </c>
      <c r="F81" s="7" t="s">
        <v>193</v>
      </c>
      <c r="G81" s="5" t="s">
        <v>73</v>
      </c>
      <c r="H81" s="5" t="s">
        <v>128</v>
      </c>
      <c r="I81" s="5" t="s">
        <v>306</v>
      </c>
      <c r="J81" s="5" t="s">
        <v>281</v>
      </c>
      <c r="K81" s="5" t="s">
        <v>190</v>
      </c>
      <c r="L81" s="5" t="s">
        <v>286</v>
      </c>
      <c r="M81" s="5">
        <v>4</v>
      </c>
      <c r="N81" s="71">
        <v>1</v>
      </c>
      <c r="O81" s="5">
        <v>1</v>
      </c>
      <c r="P81" s="6">
        <f>+O81/N81</f>
        <v>1</v>
      </c>
      <c r="Q81" s="71">
        <v>1</v>
      </c>
      <c r="R81" s="5"/>
      <c r="S81" s="6"/>
      <c r="T81" s="5">
        <f>+R81+O81</f>
        <v>1</v>
      </c>
      <c r="U81" s="6"/>
      <c r="V81" s="71">
        <v>1</v>
      </c>
      <c r="W81" s="5"/>
      <c r="X81" s="6"/>
      <c r="Y81" s="75">
        <v>1</v>
      </c>
      <c r="Z81" s="61"/>
      <c r="AA81" s="6"/>
      <c r="AB81" s="2" t="s">
        <v>596</v>
      </c>
      <c r="AC81" s="2"/>
      <c r="AD81" s="2"/>
      <c r="AE81" s="2"/>
      <c r="AF81" s="16"/>
      <c r="AG81" s="24"/>
      <c r="AH81" s="2"/>
      <c r="AI81" s="24"/>
      <c r="AJ81" s="62">
        <f>O81/M81</f>
        <v>0.25</v>
      </c>
      <c r="AK81" s="62">
        <f>R81/M81</f>
        <v>0</v>
      </c>
      <c r="AL81" s="62">
        <f>X81/M81</f>
        <v>0</v>
      </c>
      <c r="AM81" s="63">
        <f>Z81/M81</f>
        <v>0</v>
      </c>
    </row>
    <row r="82" spans="1:85" ht="103.5" customHeight="1" x14ac:dyDescent="0.2">
      <c r="A82" s="91" t="s">
        <v>122</v>
      </c>
      <c r="B82" s="7" t="s">
        <v>127</v>
      </c>
      <c r="C82" s="7" t="s">
        <v>329</v>
      </c>
      <c r="D82" s="4">
        <v>43101</v>
      </c>
      <c r="E82" s="4">
        <v>43465</v>
      </c>
      <c r="F82" s="7" t="s">
        <v>193</v>
      </c>
      <c r="G82" s="5" t="s">
        <v>73</v>
      </c>
      <c r="H82" s="5" t="s">
        <v>74</v>
      </c>
      <c r="I82" s="5" t="s">
        <v>228</v>
      </c>
      <c r="J82" s="5" t="s">
        <v>330</v>
      </c>
      <c r="K82" s="5" t="s">
        <v>190</v>
      </c>
      <c r="L82" s="5" t="s">
        <v>191</v>
      </c>
      <c r="M82" s="8">
        <v>1</v>
      </c>
      <c r="N82" s="10">
        <v>25</v>
      </c>
      <c r="O82" s="71">
        <v>12.5</v>
      </c>
      <c r="P82" s="6">
        <f>+O82/N82</f>
        <v>0.5</v>
      </c>
      <c r="Q82" s="5">
        <v>25</v>
      </c>
      <c r="R82" s="5"/>
      <c r="S82" s="6"/>
      <c r="T82" s="5"/>
      <c r="U82" s="6"/>
      <c r="V82" s="71">
        <v>25</v>
      </c>
      <c r="W82" s="5"/>
      <c r="X82" s="6"/>
      <c r="Y82" s="9">
        <v>25</v>
      </c>
      <c r="Z82" s="61"/>
      <c r="AA82" s="6"/>
      <c r="AB82" s="2" t="s">
        <v>648</v>
      </c>
      <c r="AC82" s="2"/>
      <c r="AD82" s="2"/>
      <c r="AE82" s="2"/>
      <c r="AF82" s="2"/>
      <c r="AG82" s="2"/>
      <c r="AH82" s="24"/>
      <c r="AI82" s="24"/>
      <c r="AJ82" s="62">
        <f t="shared" ref="AJ82:AJ86" si="53">O82/M82</f>
        <v>12.5</v>
      </c>
      <c r="AK82" s="62">
        <f t="shared" ref="AK82:AK86" si="54">R82/M82</f>
        <v>0</v>
      </c>
      <c r="AL82" s="62">
        <f t="shared" ref="AL82:AL86" si="55">X82/M82</f>
        <v>0</v>
      </c>
      <c r="AM82" s="63">
        <f t="shared" ref="AM82:AM86" si="56">Z82/M82</f>
        <v>0</v>
      </c>
    </row>
    <row r="83" spans="1:85" ht="104.25" customHeight="1" x14ac:dyDescent="0.2">
      <c r="A83" s="1" t="s">
        <v>122</v>
      </c>
      <c r="B83" s="7" t="s">
        <v>127</v>
      </c>
      <c r="C83" s="7" t="s">
        <v>383</v>
      </c>
      <c r="D83" s="4">
        <v>43101</v>
      </c>
      <c r="E83" s="4">
        <v>43464</v>
      </c>
      <c r="F83" s="7" t="s">
        <v>193</v>
      </c>
      <c r="G83" s="5" t="s">
        <v>24</v>
      </c>
      <c r="H83" s="5" t="s">
        <v>64</v>
      </c>
      <c r="I83" s="5" t="s">
        <v>225</v>
      </c>
      <c r="J83" s="5" t="s">
        <v>312</v>
      </c>
      <c r="K83" s="5" t="s">
        <v>190</v>
      </c>
      <c r="L83" s="5" t="s">
        <v>191</v>
      </c>
      <c r="M83" s="8">
        <v>1</v>
      </c>
      <c r="N83" s="5">
        <v>0</v>
      </c>
      <c r="O83" s="5">
        <v>0</v>
      </c>
      <c r="P83" s="6">
        <v>0</v>
      </c>
      <c r="Q83" s="5" t="s">
        <v>270</v>
      </c>
      <c r="R83" s="5"/>
      <c r="S83" s="6"/>
      <c r="T83" s="5">
        <f t="shared" ref="T83:T86" si="57">+R83+O83</f>
        <v>0</v>
      </c>
      <c r="U83" s="6"/>
      <c r="V83" s="5"/>
      <c r="W83" s="5"/>
      <c r="X83" s="6">
        <v>1</v>
      </c>
      <c r="Y83" s="9" t="s">
        <v>270</v>
      </c>
      <c r="Z83" s="61"/>
      <c r="AA83" s="6"/>
      <c r="AB83" s="2"/>
      <c r="AC83" s="2"/>
      <c r="AD83" s="2"/>
      <c r="AE83" s="2"/>
      <c r="AF83" s="5"/>
      <c r="AG83" s="5"/>
      <c r="AH83" s="2"/>
      <c r="AI83" s="2"/>
      <c r="AJ83" s="62"/>
      <c r="AK83" s="62"/>
      <c r="AL83" s="62"/>
      <c r="AM83" s="63"/>
    </row>
    <row r="84" spans="1:85" ht="49.5" customHeight="1" x14ac:dyDescent="0.2">
      <c r="A84" s="1" t="s">
        <v>122</v>
      </c>
      <c r="B84" s="7" t="s">
        <v>127</v>
      </c>
      <c r="C84" s="7" t="s">
        <v>179</v>
      </c>
      <c r="D84" s="4">
        <v>43101</v>
      </c>
      <c r="E84" s="4">
        <v>43465</v>
      </c>
      <c r="F84" s="7" t="s">
        <v>359</v>
      </c>
      <c r="G84" s="5" t="s">
        <v>73</v>
      </c>
      <c r="H84" s="5" t="s">
        <v>146</v>
      </c>
      <c r="I84" s="5" t="s">
        <v>177</v>
      </c>
      <c r="J84" s="5" t="s">
        <v>360</v>
      </c>
      <c r="K84" s="2" t="s">
        <v>361</v>
      </c>
      <c r="L84" s="5" t="s">
        <v>180</v>
      </c>
      <c r="M84" s="93">
        <f>169844*15%</f>
        <v>25476.6</v>
      </c>
      <c r="N84" s="94">
        <f>+M84*15%</f>
        <v>3821.49</v>
      </c>
      <c r="O84" s="94">
        <v>8235</v>
      </c>
      <c r="P84" s="6">
        <f>+O84/N84</f>
        <v>2.1549186312145263</v>
      </c>
      <c r="Q84" s="93">
        <f>+M84*15%</f>
        <v>3821.49</v>
      </c>
      <c r="R84" s="5"/>
      <c r="S84" s="6"/>
      <c r="T84" s="92"/>
      <c r="U84" s="5"/>
      <c r="V84" s="95">
        <f>+M84*35%</f>
        <v>8916.81</v>
      </c>
      <c r="W84" s="5"/>
      <c r="X84" s="5"/>
      <c r="Y84" s="96">
        <f>+M84*35%</f>
        <v>8916.81</v>
      </c>
      <c r="Z84" s="61"/>
      <c r="AA84" s="5"/>
      <c r="AB84" s="5" t="s">
        <v>580</v>
      </c>
      <c r="AC84" s="16" t="s">
        <v>581</v>
      </c>
      <c r="AD84" s="5"/>
      <c r="AE84" s="5"/>
      <c r="AF84" s="5"/>
      <c r="AG84" s="17"/>
      <c r="AH84" s="62">
        <f t="shared" ref="AH84" si="58">O84/M84</f>
        <v>0.32323779468217895</v>
      </c>
      <c r="AI84" s="62">
        <f>(R84+O84)/M84</f>
        <v>0.32323779468217895</v>
      </c>
      <c r="AJ84" s="62">
        <f>(U84+R84+O84)/M84</f>
        <v>0.32323779468217895</v>
      </c>
      <c r="AK84" s="62">
        <f>(X84+U84+R84+O84)/M84</f>
        <v>0.32323779468217895</v>
      </c>
      <c r="AL84" s="62">
        <f t="shared" si="55"/>
        <v>0</v>
      </c>
      <c r="AM84" s="63">
        <f t="shared" si="56"/>
        <v>0</v>
      </c>
    </row>
    <row r="85" spans="1:85" ht="81" customHeight="1" x14ac:dyDescent="0.2">
      <c r="A85" s="1" t="s">
        <v>122</v>
      </c>
      <c r="B85" s="7" t="s">
        <v>127</v>
      </c>
      <c r="C85" s="7" t="s">
        <v>194</v>
      </c>
      <c r="D85" s="4">
        <v>43101</v>
      </c>
      <c r="E85" s="4">
        <v>43464</v>
      </c>
      <c r="F85" s="7" t="s">
        <v>195</v>
      </c>
      <c r="G85" s="5" t="s">
        <v>73</v>
      </c>
      <c r="H85" s="5" t="s">
        <v>128</v>
      </c>
      <c r="I85" s="5" t="s">
        <v>309</v>
      </c>
      <c r="J85" s="5" t="s">
        <v>237</v>
      </c>
      <c r="K85" s="5" t="s">
        <v>196</v>
      </c>
      <c r="L85" s="5" t="s">
        <v>197</v>
      </c>
      <c r="M85" s="5">
        <v>100</v>
      </c>
      <c r="N85" s="71">
        <v>25</v>
      </c>
      <c r="O85" s="5">
        <v>24</v>
      </c>
      <c r="P85" s="6">
        <f>+O85/N85</f>
        <v>0.96</v>
      </c>
      <c r="Q85" s="71">
        <v>25</v>
      </c>
      <c r="R85" s="5"/>
      <c r="S85" s="6"/>
      <c r="T85" s="5"/>
      <c r="U85" s="6"/>
      <c r="V85" s="71">
        <v>25</v>
      </c>
      <c r="W85" s="5"/>
      <c r="X85" s="6"/>
      <c r="Y85" s="75">
        <v>25</v>
      </c>
      <c r="Z85" s="61"/>
      <c r="AA85" s="6"/>
      <c r="AB85" s="2" t="s">
        <v>597</v>
      </c>
      <c r="AC85" s="2"/>
      <c r="AD85" s="2"/>
      <c r="AE85" s="2"/>
      <c r="AF85" s="16"/>
      <c r="AG85" s="24"/>
      <c r="AH85" s="2"/>
      <c r="AI85" s="24"/>
      <c r="AJ85" s="62">
        <f t="shared" ref="AJ85" si="59">O85/M85</f>
        <v>0.24</v>
      </c>
      <c r="AK85" s="62">
        <f t="shared" ref="AK85" si="60">R85/M85</f>
        <v>0</v>
      </c>
      <c r="AL85" s="62">
        <f t="shared" si="55"/>
        <v>0</v>
      </c>
      <c r="AM85" s="63">
        <f t="shared" si="56"/>
        <v>0</v>
      </c>
    </row>
    <row r="86" spans="1:85" ht="33.75" customHeight="1" x14ac:dyDescent="0.2">
      <c r="A86" s="64" t="s">
        <v>13</v>
      </c>
      <c r="B86" s="7" t="s">
        <v>55</v>
      </c>
      <c r="C86" s="7" t="s">
        <v>238</v>
      </c>
      <c r="D86" s="4">
        <v>43101</v>
      </c>
      <c r="E86" s="4">
        <v>43465</v>
      </c>
      <c r="F86" s="7" t="s">
        <v>241</v>
      </c>
      <c r="G86" s="5" t="s">
        <v>17</v>
      </c>
      <c r="H86" s="5" t="s">
        <v>154</v>
      </c>
      <c r="I86" s="7" t="s">
        <v>242</v>
      </c>
      <c r="J86" s="5" t="s">
        <v>243</v>
      </c>
      <c r="K86" s="8" t="s">
        <v>239</v>
      </c>
      <c r="L86" s="5" t="s">
        <v>240</v>
      </c>
      <c r="M86" s="5">
        <v>3728</v>
      </c>
      <c r="N86" s="5">
        <v>1860</v>
      </c>
      <c r="O86" s="5">
        <v>2653</v>
      </c>
      <c r="P86" s="6">
        <f t="shared" ref="P86:P87" si="61">+O86/N86</f>
        <v>1.4263440860215053</v>
      </c>
      <c r="Q86" s="5">
        <v>1868</v>
      </c>
      <c r="R86" s="5"/>
      <c r="S86" s="6">
        <f t="shared" ref="S86" si="62">+R86/Q86</f>
        <v>0</v>
      </c>
      <c r="T86" s="5">
        <f t="shared" si="57"/>
        <v>2653</v>
      </c>
      <c r="U86" s="6">
        <f t="shared" ref="U86" si="63">+T86/(N86+Q86)</f>
        <v>0.71164163090128751</v>
      </c>
      <c r="V86" s="5" t="s">
        <v>270</v>
      </c>
      <c r="W86" s="5"/>
      <c r="X86" s="6" t="e">
        <f t="shared" ref="X86" si="64">+W86/V86</f>
        <v>#VALUE!</v>
      </c>
      <c r="Y86" s="9" t="s">
        <v>270</v>
      </c>
      <c r="Z86" s="61"/>
      <c r="AA86" s="6" t="e">
        <f t="shared" ref="AA86" si="65">+Z86/Y86</f>
        <v>#VALUE!</v>
      </c>
      <c r="AB86" s="2" t="s">
        <v>622</v>
      </c>
      <c r="AC86" s="2" t="s">
        <v>624</v>
      </c>
      <c r="AD86" s="2"/>
      <c r="AE86" s="2"/>
      <c r="AF86" s="24"/>
      <c r="AG86" s="2"/>
      <c r="AH86" s="2"/>
      <c r="AI86" s="24"/>
      <c r="AJ86" s="62">
        <f t="shared" si="53"/>
        <v>0.71164163090128751</v>
      </c>
      <c r="AK86" s="62">
        <f t="shared" si="54"/>
        <v>0</v>
      </c>
      <c r="AL86" s="62" t="e">
        <f t="shared" si="55"/>
        <v>#VALUE!</v>
      </c>
      <c r="AM86" s="63">
        <f t="shared" si="56"/>
        <v>0</v>
      </c>
    </row>
    <row r="87" spans="1:85" ht="156" customHeight="1" x14ac:dyDescent="0.2">
      <c r="A87" s="1" t="s">
        <v>122</v>
      </c>
      <c r="B87" s="7" t="s">
        <v>147</v>
      </c>
      <c r="C87" s="3" t="s">
        <v>192</v>
      </c>
      <c r="D87" s="4">
        <v>43101</v>
      </c>
      <c r="E87" s="4">
        <v>43465</v>
      </c>
      <c r="F87" s="7" t="s">
        <v>193</v>
      </c>
      <c r="G87" s="5" t="s">
        <v>17</v>
      </c>
      <c r="H87" s="5" t="s">
        <v>298</v>
      </c>
      <c r="I87" s="5" t="s">
        <v>299</v>
      </c>
      <c r="J87" s="5" t="s">
        <v>296</v>
      </c>
      <c r="K87" s="5" t="s">
        <v>190</v>
      </c>
      <c r="L87" s="5" t="s">
        <v>191</v>
      </c>
      <c r="M87" s="8">
        <v>1</v>
      </c>
      <c r="N87" s="5">
        <v>0</v>
      </c>
      <c r="O87" s="5">
        <v>0</v>
      </c>
      <c r="P87" s="6">
        <v>0</v>
      </c>
      <c r="Q87" s="2" t="s">
        <v>270</v>
      </c>
      <c r="R87" s="2"/>
      <c r="S87" s="2" t="s">
        <v>270</v>
      </c>
      <c r="T87" s="5">
        <f t="shared" ref="T87" si="66">+R87+O87</f>
        <v>0</v>
      </c>
      <c r="U87" s="6"/>
      <c r="V87" s="24"/>
      <c r="W87" s="24"/>
      <c r="X87" s="24"/>
      <c r="Y87" s="9"/>
      <c r="Z87" s="61"/>
      <c r="AA87" s="5"/>
      <c r="AB87" s="24" t="s">
        <v>625</v>
      </c>
      <c r="AC87" s="24" t="s">
        <v>626</v>
      </c>
      <c r="AD87" s="24"/>
      <c r="AE87" s="24"/>
      <c r="AF87" s="24"/>
      <c r="AG87" s="24"/>
      <c r="AH87" s="2"/>
      <c r="AI87" s="2"/>
      <c r="AJ87" s="97">
        <f t="shared" ref="AJ87:AJ89" si="67">O87/M87</f>
        <v>0</v>
      </c>
      <c r="AK87" s="97">
        <f t="shared" ref="AK87:AK89" si="68">R87/M87</f>
        <v>0</v>
      </c>
      <c r="AL87" s="97">
        <f t="shared" ref="AL87:AL89" si="69">X87/M87</f>
        <v>0</v>
      </c>
      <c r="AM87" s="63">
        <f t="shared" ref="AM87:AM89" si="70">Z87/M87</f>
        <v>0</v>
      </c>
      <c r="BP87" s="24"/>
      <c r="BQ87" s="24"/>
      <c r="BR87" s="24"/>
      <c r="BS87" s="24"/>
      <c r="BT87" s="24"/>
      <c r="BU87" s="24"/>
      <c r="BV87" s="24"/>
      <c r="BW87" s="24"/>
      <c r="BX87" s="24"/>
      <c r="BY87" s="24"/>
      <c r="BZ87" s="24"/>
      <c r="CA87" s="24"/>
      <c r="CB87" s="24"/>
      <c r="CC87" s="24"/>
      <c r="CD87" s="24"/>
      <c r="CE87" s="24"/>
      <c r="CF87" s="24"/>
      <c r="CG87" s="24"/>
    </row>
    <row r="88" spans="1:85" ht="155.25" customHeight="1" x14ac:dyDescent="0.2">
      <c r="A88" s="1" t="s">
        <v>122</v>
      </c>
      <c r="B88" s="7" t="s">
        <v>147</v>
      </c>
      <c r="C88" s="3" t="s">
        <v>192</v>
      </c>
      <c r="D88" s="4">
        <v>43101</v>
      </c>
      <c r="E88" s="4">
        <v>43464</v>
      </c>
      <c r="F88" s="7" t="s">
        <v>193</v>
      </c>
      <c r="G88" s="5" t="s">
        <v>39</v>
      </c>
      <c r="H88" s="5" t="s">
        <v>300</v>
      </c>
      <c r="I88" s="5" t="s">
        <v>301</v>
      </c>
      <c r="J88" s="5" t="s">
        <v>297</v>
      </c>
      <c r="K88" s="5" t="s">
        <v>190</v>
      </c>
      <c r="L88" s="5" t="s">
        <v>191</v>
      </c>
      <c r="M88" s="8">
        <v>1</v>
      </c>
      <c r="N88" s="5">
        <v>127</v>
      </c>
      <c r="O88" s="5">
        <v>127</v>
      </c>
      <c r="P88" s="6">
        <f>+O88/N88</f>
        <v>1</v>
      </c>
      <c r="Q88" s="2" t="s">
        <v>270</v>
      </c>
      <c r="R88" s="2"/>
      <c r="S88" s="2" t="s">
        <v>270</v>
      </c>
      <c r="T88" s="62">
        <v>2</v>
      </c>
      <c r="U88" s="62">
        <v>0</v>
      </c>
      <c r="V88" s="24"/>
      <c r="W88" s="24"/>
      <c r="X88" s="24"/>
      <c r="Y88" s="9" t="s">
        <v>270</v>
      </c>
      <c r="Z88" s="61"/>
      <c r="AA88" s="6" t="e">
        <f t="shared" ref="AA88" si="71">+Z88/Y88</f>
        <v>#VALUE!</v>
      </c>
      <c r="AB88" s="66" t="s">
        <v>671</v>
      </c>
      <c r="AC88" s="67" t="s">
        <v>672</v>
      </c>
      <c r="AD88" s="24"/>
      <c r="AE88" s="24"/>
      <c r="AF88" s="24"/>
      <c r="AG88" s="24"/>
      <c r="AH88" s="2"/>
      <c r="AI88" s="2"/>
      <c r="AJ88" s="97"/>
      <c r="AK88" s="97">
        <f t="shared" si="68"/>
        <v>0</v>
      </c>
      <c r="AL88" s="97">
        <f t="shared" si="69"/>
        <v>0</v>
      </c>
      <c r="AM88" s="63">
        <f t="shared" si="70"/>
        <v>0</v>
      </c>
      <c r="BP88" s="24"/>
      <c r="BQ88" s="24"/>
      <c r="BR88" s="24"/>
      <c r="BS88" s="24"/>
      <c r="BT88" s="24"/>
      <c r="BU88" s="24"/>
      <c r="BV88" s="24"/>
      <c r="BW88" s="24"/>
      <c r="BX88" s="24"/>
      <c r="BY88" s="24"/>
      <c r="BZ88" s="24"/>
      <c r="CA88" s="24"/>
      <c r="CB88" s="24"/>
      <c r="CC88" s="24"/>
      <c r="CD88" s="24"/>
      <c r="CE88" s="24"/>
      <c r="CF88" s="24"/>
      <c r="CG88" s="24"/>
    </row>
    <row r="89" spans="1:85" ht="102" customHeight="1" x14ac:dyDescent="0.2">
      <c r="A89" s="1" t="s">
        <v>122</v>
      </c>
      <c r="B89" s="7" t="s">
        <v>127</v>
      </c>
      <c r="C89" s="7" t="s">
        <v>383</v>
      </c>
      <c r="D89" s="4">
        <v>43101</v>
      </c>
      <c r="E89" s="4">
        <v>43465</v>
      </c>
      <c r="F89" s="7" t="s">
        <v>193</v>
      </c>
      <c r="G89" s="5" t="s">
        <v>17</v>
      </c>
      <c r="H89" s="5" t="s">
        <v>310</v>
      </c>
      <c r="I89" s="5" t="s">
        <v>54</v>
      </c>
      <c r="J89" s="5" t="s">
        <v>311</v>
      </c>
      <c r="K89" s="5" t="s">
        <v>190</v>
      </c>
      <c r="L89" s="5" t="s">
        <v>191</v>
      </c>
      <c r="M89" s="8">
        <v>1</v>
      </c>
      <c r="N89" s="5">
        <v>0</v>
      </c>
      <c r="O89" s="5">
        <v>0</v>
      </c>
      <c r="P89" s="6">
        <v>0</v>
      </c>
      <c r="Q89" s="2"/>
      <c r="R89" s="5"/>
      <c r="S89" s="5" t="s">
        <v>270</v>
      </c>
      <c r="T89" s="5">
        <f t="shared" ref="T89" si="72">+R89+O89</f>
        <v>0</v>
      </c>
      <c r="U89" s="6"/>
      <c r="V89" s="24"/>
      <c r="W89" s="24"/>
      <c r="X89" s="24"/>
      <c r="Y89" s="9" t="s">
        <v>270</v>
      </c>
      <c r="Z89" s="61"/>
      <c r="AA89" s="6"/>
      <c r="AB89" s="24" t="s">
        <v>627</v>
      </c>
      <c r="AC89" s="24" t="s">
        <v>628</v>
      </c>
      <c r="AD89" s="24"/>
      <c r="AE89" s="24"/>
      <c r="AF89" s="24"/>
      <c r="AG89" s="24"/>
      <c r="AH89" s="16"/>
      <c r="AI89" s="24"/>
      <c r="AJ89" s="97">
        <f t="shared" si="67"/>
        <v>0</v>
      </c>
      <c r="AK89" s="97">
        <f t="shared" si="68"/>
        <v>0</v>
      </c>
      <c r="AL89" s="97">
        <f t="shared" si="69"/>
        <v>0</v>
      </c>
      <c r="AM89" s="63">
        <f t="shared" si="70"/>
        <v>0</v>
      </c>
      <c r="BP89" s="24"/>
      <c r="BQ89" s="24"/>
      <c r="BR89" s="24"/>
      <c r="BS89" s="24"/>
      <c r="BT89" s="24"/>
      <c r="BU89" s="24"/>
      <c r="BV89" s="24"/>
      <c r="BW89" s="24"/>
      <c r="BX89" s="24"/>
      <c r="BY89" s="24"/>
      <c r="BZ89" s="24"/>
      <c r="CA89" s="24"/>
      <c r="CB89" s="24"/>
      <c r="CC89" s="24"/>
      <c r="CD89" s="24"/>
      <c r="CE89" s="24"/>
      <c r="CF89" s="24"/>
      <c r="CG89" s="24"/>
    </row>
    <row r="90" spans="1:85" ht="103.5" customHeight="1" x14ac:dyDescent="0.2">
      <c r="A90" s="1" t="s">
        <v>122</v>
      </c>
      <c r="B90" s="7" t="s">
        <v>127</v>
      </c>
      <c r="C90" s="7" t="s">
        <v>383</v>
      </c>
      <c r="D90" s="4">
        <v>43101</v>
      </c>
      <c r="E90" s="4">
        <v>43464</v>
      </c>
      <c r="F90" s="7" t="s">
        <v>193</v>
      </c>
      <c r="G90" s="5" t="s">
        <v>39</v>
      </c>
      <c r="H90" s="5" t="s">
        <v>300</v>
      </c>
      <c r="I90" s="5" t="s">
        <v>404</v>
      </c>
      <c r="J90" s="5" t="s">
        <v>509</v>
      </c>
      <c r="K90" s="5" t="s">
        <v>190</v>
      </c>
      <c r="L90" s="5" t="s">
        <v>277</v>
      </c>
      <c r="M90" s="8">
        <v>1</v>
      </c>
      <c r="N90" s="5">
        <v>3</v>
      </c>
      <c r="O90" s="5">
        <v>3</v>
      </c>
      <c r="P90" s="6">
        <f>+O90/N90</f>
        <v>1</v>
      </c>
      <c r="Q90" s="5" t="s">
        <v>270</v>
      </c>
      <c r="R90" s="5"/>
      <c r="S90" s="6"/>
      <c r="T90" s="5">
        <f>+R90+O90</f>
        <v>3</v>
      </c>
      <c r="U90" s="6"/>
      <c r="V90" s="5" t="s">
        <v>270</v>
      </c>
      <c r="W90" s="5"/>
      <c r="X90" s="6"/>
      <c r="Y90" s="9" t="s">
        <v>270</v>
      </c>
      <c r="Z90" s="61"/>
      <c r="AA90" s="6"/>
      <c r="AB90" s="66" t="s">
        <v>673</v>
      </c>
      <c r="AC90" s="67" t="s">
        <v>672</v>
      </c>
      <c r="AD90" s="2"/>
      <c r="AE90" s="2"/>
      <c r="AF90" s="2"/>
      <c r="AG90" s="2"/>
      <c r="AH90" s="2"/>
      <c r="AI90" s="24"/>
      <c r="AJ90" s="62"/>
      <c r="AK90" s="62"/>
      <c r="AL90" s="62"/>
      <c r="AM90" s="63"/>
    </row>
    <row r="91" spans="1:85" ht="33.75" customHeight="1" x14ac:dyDescent="0.2">
      <c r="A91" s="1" t="s">
        <v>13</v>
      </c>
      <c r="B91" s="7" t="s">
        <v>411</v>
      </c>
      <c r="C91" s="7" t="s">
        <v>412</v>
      </c>
      <c r="D91" s="4">
        <v>43101</v>
      </c>
      <c r="E91" s="4">
        <v>43464</v>
      </c>
      <c r="F91" s="7" t="s">
        <v>413</v>
      </c>
      <c r="G91" s="5" t="s">
        <v>24</v>
      </c>
      <c r="H91" s="5" t="s">
        <v>64</v>
      </c>
      <c r="I91" s="5" t="s">
        <v>414</v>
      </c>
      <c r="J91" s="5" t="s">
        <v>415</v>
      </c>
      <c r="K91" s="5" t="s">
        <v>416</v>
      </c>
      <c r="L91" s="5" t="s">
        <v>721</v>
      </c>
      <c r="M91" s="5">
        <v>111</v>
      </c>
      <c r="N91" s="5">
        <v>25</v>
      </c>
      <c r="O91" s="5">
        <v>72</v>
      </c>
      <c r="P91" s="6">
        <f>+O91/N91</f>
        <v>2.88</v>
      </c>
      <c r="Q91" s="5">
        <v>30</v>
      </c>
      <c r="R91" s="5"/>
      <c r="S91" s="6">
        <f t="shared" ref="S91" si="73">+R91/Q91</f>
        <v>0</v>
      </c>
      <c r="T91" s="5">
        <f t="shared" ref="T91" si="74">+R91+O91</f>
        <v>72</v>
      </c>
      <c r="U91" s="6">
        <f t="shared" ref="U91" si="75">+T91/(N91+Q91)</f>
        <v>1.3090909090909091</v>
      </c>
      <c r="V91" s="5">
        <v>30</v>
      </c>
      <c r="W91" s="5"/>
      <c r="X91" s="6">
        <v>1</v>
      </c>
      <c r="Y91" s="9">
        <v>24</v>
      </c>
      <c r="Z91" s="61"/>
      <c r="AA91" s="6">
        <f t="shared" ref="AA91" si="76">+Z91/Y91</f>
        <v>0</v>
      </c>
      <c r="AB91" s="2" t="s">
        <v>611</v>
      </c>
      <c r="AC91" s="2" t="s">
        <v>722</v>
      </c>
      <c r="AD91" s="2"/>
      <c r="AE91" s="2"/>
      <c r="AF91" s="5"/>
      <c r="AG91" s="5"/>
      <c r="AH91" s="2"/>
      <c r="AI91" s="2"/>
      <c r="AJ91" s="62">
        <f t="shared" ref="AJ91:AJ95" si="77">O91/M91</f>
        <v>0.64864864864864868</v>
      </c>
      <c r="AK91" s="62">
        <f t="shared" ref="AK91:AK95" si="78">R91/M91</f>
        <v>0</v>
      </c>
      <c r="AL91" s="62">
        <f t="shared" ref="AL91:AL95" si="79">X91/M91</f>
        <v>9.0090090090090089E-3</v>
      </c>
      <c r="AM91" s="63">
        <f t="shared" ref="AM91:AM95" si="80">Z91/M91</f>
        <v>0</v>
      </c>
    </row>
    <row r="92" spans="1:85" ht="69.75" customHeight="1" x14ac:dyDescent="0.2">
      <c r="A92" s="91" t="s">
        <v>13</v>
      </c>
      <c r="B92" s="7" t="s">
        <v>417</v>
      </c>
      <c r="C92" s="7" t="s">
        <v>418</v>
      </c>
      <c r="D92" s="98">
        <v>43101</v>
      </c>
      <c r="E92" s="98">
        <v>43465</v>
      </c>
      <c r="F92" s="7" t="s">
        <v>419</v>
      </c>
      <c r="G92" s="99" t="s">
        <v>32</v>
      </c>
      <c r="H92" s="99" t="s">
        <v>33</v>
      </c>
      <c r="I92" s="99" t="s">
        <v>420</v>
      </c>
      <c r="J92" s="99" t="s">
        <v>421</v>
      </c>
      <c r="K92" s="99" t="s">
        <v>422</v>
      </c>
      <c r="L92" s="99" t="s">
        <v>423</v>
      </c>
      <c r="M92" s="8">
        <v>1</v>
      </c>
      <c r="N92" s="8">
        <v>0.25</v>
      </c>
      <c r="O92" s="8">
        <v>0.25</v>
      </c>
      <c r="P92" s="6">
        <v>1</v>
      </c>
      <c r="Q92" s="8">
        <v>0.25</v>
      </c>
      <c r="R92" s="8"/>
      <c r="S92" s="6">
        <v>0</v>
      </c>
      <c r="T92" s="8">
        <v>0.5</v>
      </c>
      <c r="U92" s="6">
        <v>1</v>
      </c>
      <c r="V92" s="8">
        <v>0.25</v>
      </c>
      <c r="W92" s="8"/>
      <c r="X92" s="6">
        <v>0</v>
      </c>
      <c r="Y92" s="72">
        <v>0.25</v>
      </c>
      <c r="Z92" s="61"/>
      <c r="AA92" s="5"/>
      <c r="AB92" s="100" t="s">
        <v>519</v>
      </c>
      <c r="AC92" s="99" t="s">
        <v>520</v>
      </c>
      <c r="AD92" s="24"/>
      <c r="AE92" s="24"/>
      <c r="AF92" s="24"/>
      <c r="AG92" s="24"/>
      <c r="AH92" s="24"/>
      <c r="AI92" s="24"/>
      <c r="AJ92" s="62">
        <f t="shared" si="77"/>
        <v>0.25</v>
      </c>
      <c r="AK92" s="62">
        <f t="shared" si="78"/>
        <v>0</v>
      </c>
      <c r="AL92" s="62">
        <f t="shared" si="79"/>
        <v>0</v>
      </c>
      <c r="AM92" s="63">
        <f t="shared" si="80"/>
        <v>0</v>
      </c>
    </row>
    <row r="93" spans="1:85" ht="91.5" customHeight="1" x14ac:dyDescent="0.2">
      <c r="A93" s="101" t="s">
        <v>122</v>
      </c>
      <c r="B93" s="7" t="s">
        <v>424</v>
      </c>
      <c r="C93" s="7" t="s">
        <v>425</v>
      </c>
      <c r="D93" s="98">
        <v>43101</v>
      </c>
      <c r="E93" s="98">
        <v>43465</v>
      </c>
      <c r="F93" s="7" t="s">
        <v>426</v>
      </c>
      <c r="G93" s="99" t="s">
        <v>32</v>
      </c>
      <c r="H93" s="99" t="s">
        <v>33</v>
      </c>
      <c r="I93" s="99" t="s">
        <v>427</v>
      </c>
      <c r="J93" s="99" t="s">
        <v>421</v>
      </c>
      <c r="K93" s="99" t="s">
        <v>428</v>
      </c>
      <c r="L93" s="99" t="s">
        <v>429</v>
      </c>
      <c r="M93" s="99" t="s">
        <v>426</v>
      </c>
      <c r="N93" s="8">
        <v>0.25</v>
      </c>
      <c r="O93" s="8">
        <v>0.25</v>
      </c>
      <c r="P93" s="6">
        <v>1</v>
      </c>
      <c r="Q93" s="102">
        <v>0.25</v>
      </c>
      <c r="R93" s="99"/>
      <c r="S93" s="6">
        <v>0</v>
      </c>
      <c r="T93" s="102">
        <v>0.5</v>
      </c>
      <c r="U93" s="6">
        <v>1</v>
      </c>
      <c r="V93" s="102">
        <v>0.25</v>
      </c>
      <c r="W93" s="99"/>
      <c r="X93" s="6">
        <v>0</v>
      </c>
      <c r="Y93" s="103">
        <v>0.25</v>
      </c>
      <c r="Z93" s="61"/>
      <c r="AA93" s="5"/>
      <c r="AB93" s="99" t="s">
        <v>699</v>
      </c>
      <c r="AC93" s="99" t="s">
        <v>521</v>
      </c>
      <c r="AD93" s="24"/>
      <c r="AE93" s="24"/>
      <c r="AF93" s="24"/>
      <c r="AG93" s="24"/>
      <c r="AH93" s="24"/>
      <c r="AI93" s="24"/>
      <c r="AJ93" s="62"/>
      <c r="AK93" s="62"/>
      <c r="AL93" s="62"/>
      <c r="AM93" s="63"/>
    </row>
    <row r="94" spans="1:85" ht="58.5" customHeight="1" x14ac:dyDescent="0.2">
      <c r="A94" s="101" t="s">
        <v>122</v>
      </c>
      <c r="B94" s="7" t="s">
        <v>127</v>
      </c>
      <c r="C94" s="7" t="s">
        <v>430</v>
      </c>
      <c r="D94" s="98">
        <v>43101</v>
      </c>
      <c r="E94" s="98">
        <v>43465</v>
      </c>
      <c r="F94" s="7" t="s">
        <v>431</v>
      </c>
      <c r="G94" s="99" t="s">
        <v>32</v>
      </c>
      <c r="H94" s="99" t="s">
        <v>33</v>
      </c>
      <c r="I94" s="99" t="s">
        <v>307</v>
      </c>
      <c r="J94" s="99" t="s">
        <v>432</v>
      </c>
      <c r="K94" s="99" t="s">
        <v>433</v>
      </c>
      <c r="L94" s="99" t="s">
        <v>434</v>
      </c>
      <c r="M94" s="99" t="s">
        <v>435</v>
      </c>
      <c r="N94" s="5">
        <v>0</v>
      </c>
      <c r="O94" s="5" t="s">
        <v>518</v>
      </c>
      <c r="P94" s="6">
        <v>0</v>
      </c>
      <c r="Q94" s="104">
        <v>1</v>
      </c>
      <c r="R94" s="99"/>
      <c r="S94" s="6">
        <v>0</v>
      </c>
      <c r="T94" s="102">
        <v>1</v>
      </c>
      <c r="U94" s="6">
        <v>1</v>
      </c>
      <c r="V94" s="99">
        <v>1</v>
      </c>
      <c r="W94" s="99"/>
      <c r="X94" s="6">
        <v>0</v>
      </c>
      <c r="Y94" s="105"/>
      <c r="Z94" s="61"/>
      <c r="AA94" s="5"/>
      <c r="AB94" s="99" t="s">
        <v>522</v>
      </c>
      <c r="AC94" s="99" t="s">
        <v>523</v>
      </c>
      <c r="AD94" s="24"/>
      <c r="AE94" s="24"/>
      <c r="AF94" s="24"/>
      <c r="AG94" s="24"/>
      <c r="AH94" s="24"/>
      <c r="AI94" s="24"/>
      <c r="AJ94" s="62"/>
      <c r="AK94" s="62"/>
      <c r="AL94" s="62"/>
      <c r="AM94" s="63"/>
    </row>
    <row r="95" spans="1:85" ht="75.75" customHeight="1" x14ac:dyDescent="0.2">
      <c r="A95" s="101" t="s">
        <v>122</v>
      </c>
      <c r="B95" s="7" t="s">
        <v>436</v>
      </c>
      <c r="C95" s="7" t="s">
        <v>437</v>
      </c>
      <c r="D95" s="98">
        <v>43101</v>
      </c>
      <c r="E95" s="98">
        <v>43465</v>
      </c>
      <c r="F95" s="7" t="s">
        <v>438</v>
      </c>
      <c r="G95" s="99" t="s">
        <v>32</v>
      </c>
      <c r="H95" s="99" t="s">
        <v>33</v>
      </c>
      <c r="I95" s="99" t="s">
        <v>308</v>
      </c>
      <c r="J95" s="99" t="s">
        <v>439</v>
      </c>
      <c r="K95" s="99" t="s">
        <v>440</v>
      </c>
      <c r="L95" s="99" t="s">
        <v>441</v>
      </c>
      <c r="M95" s="102">
        <v>1</v>
      </c>
      <c r="N95" s="8">
        <v>0.25</v>
      </c>
      <c r="O95" s="8">
        <v>0.25</v>
      </c>
      <c r="P95" s="6">
        <v>1</v>
      </c>
      <c r="Q95" s="102">
        <v>0.25</v>
      </c>
      <c r="R95" s="99"/>
      <c r="S95" s="6">
        <v>0</v>
      </c>
      <c r="T95" s="102">
        <v>0.5</v>
      </c>
      <c r="U95" s="6">
        <v>1</v>
      </c>
      <c r="V95" s="102">
        <v>0.25</v>
      </c>
      <c r="W95" s="99"/>
      <c r="X95" s="6">
        <v>0</v>
      </c>
      <c r="Y95" s="103">
        <v>0.25</v>
      </c>
      <c r="Z95" s="61"/>
      <c r="AA95" s="5"/>
      <c r="AB95" s="99" t="s">
        <v>524</v>
      </c>
      <c r="AC95" s="99" t="s">
        <v>700</v>
      </c>
      <c r="AD95" s="24"/>
      <c r="AE95" s="24"/>
      <c r="AF95" s="24"/>
      <c r="AG95" s="24"/>
      <c r="AH95" s="24"/>
      <c r="AI95" s="24"/>
      <c r="AJ95" s="62">
        <f t="shared" si="77"/>
        <v>0.25</v>
      </c>
      <c r="AK95" s="62">
        <f t="shared" si="78"/>
        <v>0</v>
      </c>
      <c r="AL95" s="62">
        <f t="shared" si="79"/>
        <v>0</v>
      </c>
      <c r="AM95" s="63">
        <f t="shared" si="80"/>
        <v>0</v>
      </c>
    </row>
    <row r="96" spans="1:85" ht="104.25" customHeight="1" thickBot="1" x14ac:dyDescent="0.25">
      <c r="A96" s="101" t="s">
        <v>122</v>
      </c>
      <c r="B96" s="7" t="s">
        <v>424</v>
      </c>
      <c r="C96" s="7" t="s">
        <v>442</v>
      </c>
      <c r="D96" s="98">
        <v>43101</v>
      </c>
      <c r="E96" s="98">
        <v>43465</v>
      </c>
      <c r="F96" s="7" t="s">
        <v>438</v>
      </c>
      <c r="G96" s="99" t="s">
        <v>32</v>
      </c>
      <c r="H96" s="99" t="s">
        <v>33</v>
      </c>
      <c r="I96" s="99" t="s">
        <v>420</v>
      </c>
      <c r="J96" s="99" t="s">
        <v>443</v>
      </c>
      <c r="K96" s="99" t="s">
        <v>444</v>
      </c>
      <c r="L96" s="99" t="s">
        <v>441</v>
      </c>
      <c r="M96" s="99" t="s">
        <v>679</v>
      </c>
      <c r="N96" s="8">
        <v>0.25</v>
      </c>
      <c r="O96" s="8">
        <v>0.25</v>
      </c>
      <c r="P96" s="6">
        <v>1</v>
      </c>
      <c r="Q96" s="102">
        <v>0.25</v>
      </c>
      <c r="R96" s="99"/>
      <c r="S96" s="6">
        <v>0</v>
      </c>
      <c r="T96" s="102">
        <v>0.5</v>
      </c>
      <c r="U96" s="6">
        <v>1</v>
      </c>
      <c r="V96" s="102">
        <v>0.25</v>
      </c>
      <c r="W96" s="102"/>
      <c r="X96" s="6">
        <v>0</v>
      </c>
      <c r="Y96" s="103">
        <v>0.25</v>
      </c>
      <c r="Z96" s="61"/>
      <c r="AA96" s="5"/>
      <c r="AB96" s="99" t="s">
        <v>525</v>
      </c>
      <c r="AC96" s="99" t="s">
        <v>526</v>
      </c>
      <c r="AD96" s="24"/>
      <c r="AE96" s="24"/>
      <c r="AF96" s="24"/>
      <c r="AG96" s="24"/>
      <c r="AH96" s="24"/>
      <c r="AI96" s="24"/>
      <c r="AJ96" s="62"/>
      <c r="AK96" s="62"/>
      <c r="AL96" s="62"/>
      <c r="AM96" s="63"/>
    </row>
    <row r="97" spans="1:39" ht="33.75" customHeight="1" thickBot="1" x14ac:dyDescent="0.25">
      <c r="A97" s="64" t="s">
        <v>13</v>
      </c>
      <c r="B97" s="7" t="s">
        <v>55</v>
      </c>
      <c r="C97" s="7" t="s">
        <v>56</v>
      </c>
      <c r="D97" s="4">
        <v>43101</v>
      </c>
      <c r="E97" s="4">
        <v>43464</v>
      </c>
      <c r="F97" s="7" t="s">
        <v>57</v>
      </c>
      <c r="G97" s="5" t="s">
        <v>14</v>
      </c>
      <c r="H97" s="5" t="s">
        <v>53</v>
      </c>
      <c r="I97" s="7" t="s">
        <v>447</v>
      </c>
      <c r="J97" s="7" t="s">
        <v>448</v>
      </c>
      <c r="K97" s="5" t="s">
        <v>57</v>
      </c>
      <c r="L97" s="5" t="s">
        <v>57</v>
      </c>
      <c r="M97" s="5">
        <v>18</v>
      </c>
      <c r="N97" s="5">
        <v>6</v>
      </c>
      <c r="O97" s="5">
        <v>6</v>
      </c>
      <c r="P97" s="8">
        <f>O97/N97</f>
        <v>1</v>
      </c>
      <c r="Q97" s="5">
        <v>18</v>
      </c>
      <c r="R97" s="5"/>
      <c r="S97" s="8">
        <v>1</v>
      </c>
      <c r="T97" s="5">
        <v>0</v>
      </c>
      <c r="U97" s="6">
        <v>0</v>
      </c>
      <c r="V97" s="5"/>
      <c r="W97" s="5"/>
      <c r="X97" s="6">
        <v>1</v>
      </c>
      <c r="Y97" s="9"/>
      <c r="Z97" s="106"/>
      <c r="AA97" s="107" t="e">
        <v>#DIV/0!</v>
      </c>
      <c r="AB97" s="108" t="s">
        <v>586</v>
      </c>
      <c r="AC97" s="108" t="s">
        <v>587</v>
      </c>
      <c r="AD97" s="109"/>
      <c r="AE97" s="108"/>
      <c r="AF97" s="108"/>
      <c r="AG97" s="108"/>
      <c r="AH97" s="109"/>
      <c r="AI97" s="108"/>
      <c r="AJ97" s="110">
        <v>0</v>
      </c>
      <c r="AK97" s="110">
        <v>0</v>
      </c>
      <c r="AL97" s="110">
        <v>5.5555555555555552E-2</v>
      </c>
      <c r="AM97" s="111">
        <v>0</v>
      </c>
    </row>
    <row r="98" spans="1:39" ht="41.25" customHeight="1" thickBot="1" x14ac:dyDescent="0.25">
      <c r="A98" s="64" t="s">
        <v>13</v>
      </c>
      <c r="B98" s="7" t="s">
        <v>61</v>
      </c>
      <c r="C98" s="7" t="s">
        <v>62</v>
      </c>
      <c r="D98" s="4">
        <v>43101</v>
      </c>
      <c r="E98" s="4">
        <v>43464</v>
      </c>
      <c r="F98" s="7" t="s">
        <v>63</v>
      </c>
      <c r="G98" s="5" t="s">
        <v>14</v>
      </c>
      <c r="H98" s="5" t="s">
        <v>64</v>
      </c>
      <c r="I98" s="7" t="s">
        <v>224</v>
      </c>
      <c r="J98" s="7" t="s">
        <v>449</v>
      </c>
      <c r="K98" s="5" t="s">
        <v>65</v>
      </c>
      <c r="L98" s="5" t="s">
        <v>66</v>
      </c>
      <c r="M98" s="5">
        <v>3</v>
      </c>
      <c r="N98" s="5">
        <v>3</v>
      </c>
      <c r="O98" s="5">
        <v>3</v>
      </c>
      <c r="P98" s="8">
        <f t="shared" ref="P98:P101" si="81">O98/N98</f>
        <v>1</v>
      </c>
      <c r="Q98" s="5">
        <v>1</v>
      </c>
      <c r="R98" s="5"/>
      <c r="S98" s="8">
        <v>1</v>
      </c>
      <c r="T98" s="5">
        <v>0</v>
      </c>
      <c r="U98" s="6">
        <v>0</v>
      </c>
      <c r="V98" s="5">
        <v>1</v>
      </c>
      <c r="W98" s="5"/>
      <c r="X98" s="6">
        <v>1</v>
      </c>
      <c r="Y98" s="9">
        <v>1</v>
      </c>
      <c r="Z98" s="106"/>
      <c r="AA98" s="107">
        <v>0</v>
      </c>
      <c r="AB98" s="109" t="s">
        <v>588</v>
      </c>
      <c r="AC98" s="108" t="s">
        <v>589</v>
      </c>
      <c r="AD98" s="109"/>
      <c r="AE98" s="108"/>
      <c r="AF98" s="109"/>
      <c r="AG98" s="108"/>
      <c r="AH98" s="109"/>
      <c r="AI98" s="108"/>
      <c r="AJ98" s="110">
        <v>0</v>
      </c>
      <c r="AK98" s="110">
        <v>0</v>
      </c>
      <c r="AL98" s="110">
        <v>0.33333333333333331</v>
      </c>
      <c r="AM98" s="111">
        <v>0</v>
      </c>
    </row>
    <row r="99" spans="1:39" ht="69" customHeight="1" thickBot="1" x14ac:dyDescent="0.25">
      <c r="A99" s="64" t="s">
        <v>13</v>
      </c>
      <c r="B99" s="7" t="s">
        <v>61</v>
      </c>
      <c r="C99" s="7" t="s">
        <v>69</v>
      </c>
      <c r="D99" s="4">
        <v>43101</v>
      </c>
      <c r="E99" s="4">
        <v>43464</v>
      </c>
      <c r="F99" s="7" t="s">
        <v>70</v>
      </c>
      <c r="G99" s="5" t="s">
        <v>14</v>
      </c>
      <c r="H99" s="5" t="s">
        <v>64</v>
      </c>
      <c r="I99" s="7" t="s">
        <v>224</v>
      </c>
      <c r="J99" s="7" t="s">
        <v>450</v>
      </c>
      <c r="K99" s="5" t="s">
        <v>71</v>
      </c>
      <c r="L99" s="5" t="s">
        <v>72</v>
      </c>
      <c r="M99" s="5">
        <v>1</v>
      </c>
      <c r="N99" s="5">
        <v>1</v>
      </c>
      <c r="O99" s="5">
        <v>1</v>
      </c>
      <c r="P99" s="8">
        <f t="shared" si="81"/>
        <v>1</v>
      </c>
      <c r="Q99" s="5" t="s">
        <v>270</v>
      </c>
      <c r="R99" s="5"/>
      <c r="S99" s="8">
        <v>1</v>
      </c>
      <c r="T99" s="5">
        <v>0</v>
      </c>
      <c r="U99" s="6" t="e">
        <v>#DIV/0!</v>
      </c>
      <c r="V99" s="5" t="s">
        <v>270</v>
      </c>
      <c r="W99" s="5"/>
      <c r="X99" s="6">
        <v>1</v>
      </c>
      <c r="Y99" s="9">
        <v>1</v>
      </c>
      <c r="Z99" s="106"/>
      <c r="AA99" s="107">
        <v>0</v>
      </c>
      <c r="AB99" s="109" t="s">
        <v>590</v>
      </c>
      <c r="AC99" s="108" t="s">
        <v>591</v>
      </c>
      <c r="AD99" s="109"/>
      <c r="AE99" s="108"/>
      <c r="AF99" s="112"/>
      <c r="AG99" s="112"/>
      <c r="AH99" s="109"/>
      <c r="AI99" s="108"/>
      <c r="AJ99" s="110">
        <v>0</v>
      </c>
      <c r="AK99" s="110">
        <v>0</v>
      </c>
      <c r="AL99" s="110">
        <v>1</v>
      </c>
      <c r="AM99" s="111">
        <v>0</v>
      </c>
    </row>
    <row r="100" spans="1:39" ht="148.5" customHeight="1" thickBot="1" x14ac:dyDescent="0.25">
      <c r="A100" s="1" t="s">
        <v>122</v>
      </c>
      <c r="B100" s="7" t="s">
        <v>147</v>
      </c>
      <c r="C100" s="7" t="s">
        <v>192</v>
      </c>
      <c r="D100" s="4">
        <v>43101</v>
      </c>
      <c r="E100" s="4">
        <v>43464</v>
      </c>
      <c r="F100" s="7" t="s">
        <v>193</v>
      </c>
      <c r="G100" s="5" t="s">
        <v>14</v>
      </c>
      <c r="H100" s="5" t="s">
        <v>64</v>
      </c>
      <c r="I100" s="5" t="s">
        <v>224</v>
      </c>
      <c r="J100" s="5" t="s">
        <v>451</v>
      </c>
      <c r="K100" s="5" t="s">
        <v>190</v>
      </c>
      <c r="L100" s="5" t="s">
        <v>191</v>
      </c>
      <c r="M100" s="5">
        <v>100</v>
      </c>
      <c r="N100" s="10">
        <v>25</v>
      </c>
      <c r="O100" s="5">
        <v>25</v>
      </c>
      <c r="P100" s="8">
        <f t="shared" si="81"/>
        <v>1</v>
      </c>
      <c r="Q100" s="71">
        <v>25</v>
      </c>
      <c r="R100" s="5"/>
      <c r="S100" s="6">
        <v>0</v>
      </c>
      <c r="T100" s="5">
        <v>0</v>
      </c>
      <c r="U100" s="6">
        <v>0</v>
      </c>
      <c r="V100" s="5">
        <v>25</v>
      </c>
      <c r="W100" s="5"/>
      <c r="X100" s="6">
        <v>1</v>
      </c>
      <c r="Y100" s="9">
        <v>25</v>
      </c>
      <c r="Z100" s="106"/>
      <c r="AA100" s="107">
        <v>0</v>
      </c>
      <c r="AB100" s="113" t="s">
        <v>676</v>
      </c>
      <c r="AC100" s="7" t="s">
        <v>712</v>
      </c>
      <c r="AD100" s="109"/>
      <c r="AE100" s="108"/>
      <c r="AF100" s="109"/>
      <c r="AG100" s="108"/>
      <c r="AH100" s="112"/>
      <c r="AI100" s="114"/>
      <c r="AJ100" s="110">
        <v>0</v>
      </c>
      <c r="AK100" s="110">
        <v>0</v>
      </c>
      <c r="AL100" s="110">
        <v>0.01</v>
      </c>
      <c r="AM100" s="111">
        <v>0</v>
      </c>
    </row>
    <row r="101" spans="1:39" ht="116.25" customHeight="1" thickBot="1" x14ac:dyDescent="0.25">
      <c r="A101" s="1" t="s">
        <v>122</v>
      </c>
      <c r="B101" s="7" t="s">
        <v>127</v>
      </c>
      <c r="C101" s="7" t="s">
        <v>383</v>
      </c>
      <c r="D101" s="4">
        <v>43101</v>
      </c>
      <c r="E101" s="4">
        <v>43464</v>
      </c>
      <c r="F101" s="7" t="s">
        <v>193</v>
      </c>
      <c r="G101" s="5" t="s">
        <v>14</v>
      </c>
      <c r="H101" s="5" t="s">
        <v>310</v>
      </c>
      <c r="I101" s="5" t="s">
        <v>224</v>
      </c>
      <c r="J101" s="7" t="s">
        <v>449</v>
      </c>
      <c r="K101" s="5" t="s">
        <v>190</v>
      </c>
      <c r="L101" s="5" t="s">
        <v>191</v>
      </c>
      <c r="M101" s="5">
        <v>2</v>
      </c>
      <c r="N101" s="8">
        <v>0.9</v>
      </c>
      <c r="O101" s="6">
        <v>0</v>
      </c>
      <c r="P101" s="8">
        <f t="shared" si="81"/>
        <v>0</v>
      </c>
      <c r="Q101" s="5">
        <v>1</v>
      </c>
      <c r="R101" s="5"/>
      <c r="S101" s="5"/>
      <c r="T101" s="5">
        <v>0</v>
      </c>
      <c r="U101" s="6">
        <v>0</v>
      </c>
      <c r="V101" s="5" t="s">
        <v>270</v>
      </c>
      <c r="W101" s="24"/>
      <c r="X101" s="24"/>
      <c r="Y101" s="9">
        <v>1</v>
      </c>
      <c r="Z101" s="106"/>
      <c r="AA101" s="68"/>
      <c r="AB101" s="2"/>
      <c r="AC101" s="2"/>
      <c r="AD101" s="115"/>
      <c r="AE101" s="115"/>
      <c r="AF101" s="115"/>
      <c r="AG101" s="115"/>
      <c r="AH101" s="115"/>
      <c r="AI101" s="115"/>
      <c r="AJ101" s="116">
        <v>0</v>
      </c>
      <c r="AK101" s="116">
        <v>0</v>
      </c>
      <c r="AL101" s="116">
        <v>0</v>
      </c>
      <c r="AM101" s="117">
        <v>0</v>
      </c>
    </row>
    <row r="102" spans="1:39" ht="160.5" customHeight="1" x14ac:dyDescent="0.2">
      <c r="A102" s="1" t="s">
        <v>109</v>
      </c>
      <c r="B102" s="7" t="s">
        <v>458</v>
      </c>
      <c r="C102" s="3" t="s">
        <v>705</v>
      </c>
      <c r="D102" s="4">
        <v>43101</v>
      </c>
      <c r="E102" s="4">
        <v>43465</v>
      </c>
      <c r="F102" s="7" t="s">
        <v>459</v>
      </c>
      <c r="G102" s="5" t="s">
        <v>73</v>
      </c>
      <c r="H102" s="5" t="s">
        <v>460</v>
      </c>
      <c r="I102" s="2" t="s">
        <v>461</v>
      </c>
      <c r="J102" s="2" t="s">
        <v>462</v>
      </c>
      <c r="K102" s="2" t="s">
        <v>463</v>
      </c>
      <c r="L102" s="5" t="s">
        <v>464</v>
      </c>
      <c r="M102" s="5">
        <v>1589</v>
      </c>
      <c r="N102" s="5">
        <v>867</v>
      </c>
      <c r="O102" s="5">
        <v>867</v>
      </c>
      <c r="P102" s="6">
        <f>+O102/N102</f>
        <v>1</v>
      </c>
      <c r="Q102" s="5">
        <v>371</v>
      </c>
      <c r="R102" s="5"/>
      <c r="S102" s="6"/>
      <c r="T102" s="24"/>
      <c r="U102" s="24"/>
      <c r="V102" s="5">
        <v>146</v>
      </c>
      <c r="W102" s="5"/>
      <c r="X102" s="6"/>
      <c r="Y102" s="9">
        <v>205</v>
      </c>
      <c r="Z102" s="14"/>
      <c r="AA102" s="5" t="s">
        <v>270</v>
      </c>
      <c r="AB102" s="24"/>
      <c r="AC102" s="24"/>
      <c r="AD102" s="24"/>
      <c r="AE102" s="24"/>
      <c r="AF102" s="24"/>
      <c r="AG102" s="24"/>
      <c r="AH102" s="24"/>
      <c r="AI102" s="24"/>
      <c r="AJ102" s="24"/>
      <c r="AK102" s="24"/>
      <c r="AL102" s="24"/>
      <c r="AM102" s="24"/>
    </row>
    <row r="103" spans="1:39" ht="68.25" customHeight="1" x14ac:dyDescent="0.2">
      <c r="A103" s="1" t="s">
        <v>109</v>
      </c>
      <c r="B103" s="7" t="s">
        <v>465</v>
      </c>
      <c r="C103" s="7" t="s">
        <v>466</v>
      </c>
      <c r="D103" s="4">
        <v>43160</v>
      </c>
      <c r="E103" s="4">
        <v>43465</v>
      </c>
      <c r="F103" s="12" t="s">
        <v>467</v>
      </c>
      <c r="G103" s="5" t="s">
        <v>73</v>
      </c>
      <c r="H103" s="5" t="s">
        <v>460</v>
      </c>
      <c r="I103" s="2" t="s">
        <v>468</v>
      </c>
      <c r="J103" s="2" t="s">
        <v>469</v>
      </c>
      <c r="K103" s="8" t="s">
        <v>470</v>
      </c>
      <c r="L103" s="8" t="s">
        <v>471</v>
      </c>
      <c r="M103" s="5">
        <v>30</v>
      </c>
      <c r="N103" s="5">
        <v>3</v>
      </c>
      <c r="O103" s="5">
        <v>4</v>
      </c>
      <c r="P103" s="6">
        <f t="shared" ref="P103:P113" si="82">+O103/N103</f>
        <v>1.3333333333333333</v>
      </c>
      <c r="Q103" s="5">
        <v>7</v>
      </c>
      <c r="R103" s="10"/>
      <c r="S103" s="11"/>
      <c r="T103" s="24"/>
      <c r="U103" s="24"/>
      <c r="V103" s="5">
        <v>10</v>
      </c>
      <c r="W103" s="5"/>
      <c r="X103" s="13"/>
      <c r="Y103" s="9">
        <v>10</v>
      </c>
      <c r="Z103" s="14"/>
      <c r="AA103" s="5"/>
      <c r="AB103" s="2" t="s">
        <v>633</v>
      </c>
      <c r="AC103" s="2" t="s">
        <v>634</v>
      </c>
      <c r="AD103" s="24"/>
      <c r="AE103" s="24"/>
      <c r="AF103" s="24"/>
      <c r="AG103" s="24"/>
      <c r="AH103" s="24"/>
      <c r="AI103" s="24"/>
      <c r="AJ103" s="24"/>
      <c r="AK103" s="24"/>
      <c r="AL103" s="24"/>
      <c r="AM103" s="24"/>
    </row>
    <row r="104" spans="1:39" ht="111" customHeight="1" x14ac:dyDescent="0.2">
      <c r="A104" s="1" t="s">
        <v>109</v>
      </c>
      <c r="B104" s="7" t="s">
        <v>472</v>
      </c>
      <c r="C104" s="7" t="s">
        <v>706</v>
      </c>
      <c r="D104" s="4">
        <v>43122</v>
      </c>
      <c r="E104" s="4">
        <v>43465</v>
      </c>
      <c r="F104" s="12" t="s">
        <v>504</v>
      </c>
      <c r="G104" s="5" t="s">
        <v>73</v>
      </c>
      <c r="H104" s="5" t="s">
        <v>460</v>
      </c>
      <c r="I104" s="2" t="s">
        <v>461</v>
      </c>
      <c r="J104" s="2" t="s">
        <v>473</v>
      </c>
      <c r="K104" s="8" t="s">
        <v>474</v>
      </c>
      <c r="L104" s="8" t="s">
        <v>475</v>
      </c>
      <c r="M104" s="5">
        <v>112</v>
      </c>
      <c r="N104" s="5">
        <v>29</v>
      </c>
      <c r="O104" s="5">
        <v>29</v>
      </c>
      <c r="P104" s="6">
        <f t="shared" si="82"/>
        <v>1</v>
      </c>
      <c r="Q104" s="5">
        <v>31</v>
      </c>
      <c r="R104" s="10"/>
      <c r="S104" s="11"/>
      <c r="T104" s="24"/>
      <c r="U104" s="24"/>
      <c r="V104" s="5">
        <v>33</v>
      </c>
      <c r="W104" s="5"/>
      <c r="X104" s="13"/>
      <c r="Y104" s="9">
        <v>21</v>
      </c>
      <c r="Z104" s="14"/>
      <c r="AA104" s="10"/>
      <c r="AB104" s="2" t="s">
        <v>635</v>
      </c>
      <c r="AC104" s="2" t="s">
        <v>636</v>
      </c>
      <c r="AD104" s="24"/>
      <c r="AE104" s="24"/>
      <c r="AF104" s="24"/>
      <c r="AG104" s="24"/>
      <c r="AH104" s="24"/>
      <c r="AI104" s="24"/>
      <c r="AJ104" s="24"/>
      <c r="AK104" s="24"/>
      <c r="AL104" s="24"/>
      <c r="AM104" s="24"/>
    </row>
    <row r="105" spans="1:39" ht="69" customHeight="1" x14ac:dyDescent="0.2">
      <c r="A105" s="1" t="s">
        <v>109</v>
      </c>
      <c r="B105" s="7" t="s">
        <v>472</v>
      </c>
      <c r="C105" s="7" t="s">
        <v>476</v>
      </c>
      <c r="D105" s="4">
        <v>43132</v>
      </c>
      <c r="E105" s="4">
        <v>43465</v>
      </c>
      <c r="F105" s="12" t="s">
        <v>477</v>
      </c>
      <c r="G105" s="5" t="s">
        <v>73</v>
      </c>
      <c r="H105" s="5" t="s">
        <v>460</v>
      </c>
      <c r="I105" s="2" t="s">
        <v>468</v>
      </c>
      <c r="J105" s="2" t="s">
        <v>469</v>
      </c>
      <c r="K105" s="8" t="s">
        <v>478</v>
      </c>
      <c r="L105" s="8" t="s">
        <v>475</v>
      </c>
      <c r="M105" s="5">
        <v>20</v>
      </c>
      <c r="N105" s="5">
        <v>2</v>
      </c>
      <c r="O105" s="5">
        <v>2</v>
      </c>
      <c r="P105" s="6">
        <f t="shared" si="82"/>
        <v>1</v>
      </c>
      <c r="Q105" s="5">
        <v>4</v>
      </c>
      <c r="R105" s="10"/>
      <c r="S105" s="11"/>
      <c r="T105" s="24"/>
      <c r="U105" s="24"/>
      <c r="V105" s="5">
        <v>7</v>
      </c>
      <c r="W105" s="5"/>
      <c r="X105" s="13"/>
      <c r="Y105" s="9">
        <v>7</v>
      </c>
      <c r="Z105" s="14"/>
      <c r="AA105" s="5"/>
      <c r="AB105" s="2" t="s">
        <v>637</v>
      </c>
      <c r="AC105" s="2" t="s">
        <v>638</v>
      </c>
      <c r="AD105" s="24"/>
      <c r="AE105" s="24"/>
      <c r="AF105" s="24"/>
      <c r="AG105" s="24"/>
      <c r="AH105" s="24"/>
      <c r="AI105" s="24"/>
      <c r="AJ105" s="24"/>
      <c r="AK105" s="24"/>
      <c r="AL105" s="24"/>
      <c r="AM105" s="24"/>
    </row>
    <row r="106" spans="1:39" ht="60.75" customHeight="1" x14ac:dyDescent="0.2">
      <c r="A106" s="1" t="s">
        <v>109</v>
      </c>
      <c r="B106" s="7" t="s">
        <v>472</v>
      </c>
      <c r="C106" s="7" t="s">
        <v>479</v>
      </c>
      <c r="D106" s="4">
        <v>43132</v>
      </c>
      <c r="E106" s="4">
        <v>43465</v>
      </c>
      <c r="F106" s="12" t="s">
        <v>477</v>
      </c>
      <c r="G106" s="5" t="s">
        <v>73</v>
      </c>
      <c r="H106" s="5" t="s">
        <v>460</v>
      </c>
      <c r="I106" s="2" t="s">
        <v>461</v>
      </c>
      <c r="J106" s="2" t="s">
        <v>469</v>
      </c>
      <c r="K106" s="8" t="s">
        <v>478</v>
      </c>
      <c r="L106" s="8" t="s">
        <v>475</v>
      </c>
      <c r="M106" s="5">
        <v>9</v>
      </c>
      <c r="N106" s="5">
        <v>0</v>
      </c>
      <c r="O106" s="5">
        <v>0</v>
      </c>
      <c r="P106" s="6">
        <v>0</v>
      </c>
      <c r="Q106" s="5">
        <v>2</v>
      </c>
      <c r="R106" s="10"/>
      <c r="S106" s="11"/>
      <c r="T106" s="24"/>
      <c r="U106" s="24"/>
      <c r="V106" s="5" t="s">
        <v>270</v>
      </c>
      <c r="W106" s="5"/>
      <c r="X106" s="13"/>
      <c r="Y106" s="9">
        <v>7</v>
      </c>
      <c r="Z106" s="14"/>
      <c r="AA106" s="5"/>
      <c r="AB106" s="67" t="s">
        <v>683</v>
      </c>
      <c r="AC106" s="67" t="s">
        <v>684</v>
      </c>
      <c r="AD106" s="24"/>
      <c r="AE106" s="24"/>
      <c r="AF106" s="24"/>
      <c r="AG106" s="24"/>
      <c r="AH106" s="24"/>
      <c r="AI106" s="24"/>
      <c r="AJ106" s="24"/>
      <c r="AK106" s="24"/>
      <c r="AL106" s="24"/>
      <c r="AM106" s="24"/>
    </row>
    <row r="107" spans="1:39" ht="57" customHeight="1" x14ac:dyDescent="0.2">
      <c r="A107" s="1" t="s">
        <v>109</v>
      </c>
      <c r="B107" s="7" t="s">
        <v>472</v>
      </c>
      <c r="C107" s="7" t="s">
        <v>707</v>
      </c>
      <c r="D107" s="4">
        <v>43101</v>
      </c>
      <c r="E107" s="4">
        <v>43465</v>
      </c>
      <c r="F107" s="12" t="s">
        <v>480</v>
      </c>
      <c r="G107" s="5" t="s">
        <v>73</v>
      </c>
      <c r="H107" s="5" t="s">
        <v>460</v>
      </c>
      <c r="I107" s="2" t="s">
        <v>468</v>
      </c>
      <c r="J107" s="2" t="s">
        <v>481</v>
      </c>
      <c r="K107" s="8" t="s">
        <v>482</v>
      </c>
      <c r="L107" s="8" t="s">
        <v>483</v>
      </c>
      <c r="M107" s="5">
        <v>136</v>
      </c>
      <c r="N107" s="5">
        <v>26</v>
      </c>
      <c r="O107" s="5">
        <v>26</v>
      </c>
      <c r="P107" s="6">
        <f t="shared" si="82"/>
        <v>1</v>
      </c>
      <c r="Q107" s="5">
        <v>136</v>
      </c>
      <c r="R107" s="10"/>
      <c r="S107" s="11"/>
      <c r="T107" s="24"/>
      <c r="U107" s="24"/>
      <c r="V107" s="5">
        <v>0</v>
      </c>
      <c r="W107" s="5"/>
      <c r="X107" s="13"/>
      <c r="Y107" s="9">
        <v>0</v>
      </c>
      <c r="Z107" s="14"/>
      <c r="AA107" s="5"/>
      <c r="AB107" s="67" t="s">
        <v>639</v>
      </c>
      <c r="AC107" s="67" t="s">
        <v>640</v>
      </c>
      <c r="AD107" s="24"/>
      <c r="AE107" s="24"/>
      <c r="AF107" s="24"/>
      <c r="AG107" s="24"/>
      <c r="AH107" s="24"/>
      <c r="AI107" s="24"/>
      <c r="AJ107" s="24"/>
      <c r="AK107" s="24"/>
      <c r="AL107" s="24"/>
      <c r="AM107" s="24"/>
    </row>
    <row r="108" spans="1:39" ht="165" customHeight="1" x14ac:dyDescent="0.2">
      <c r="A108" s="1" t="s">
        <v>109</v>
      </c>
      <c r="B108" s="7" t="s">
        <v>472</v>
      </c>
      <c r="C108" s="7" t="s">
        <v>708</v>
      </c>
      <c r="D108" s="4">
        <v>43101</v>
      </c>
      <c r="E108" s="4">
        <v>43465</v>
      </c>
      <c r="F108" s="15" t="s">
        <v>629</v>
      </c>
      <c r="G108" s="5" t="s">
        <v>73</v>
      </c>
      <c r="H108" s="5" t="s">
        <v>460</v>
      </c>
      <c r="I108" s="2" t="s">
        <v>461</v>
      </c>
      <c r="J108" s="2" t="s">
        <v>484</v>
      </c>
      <c r="K108" s="8" t="s">
        <v>478</v>
      </c>
      <c r="L108" s="8" t="s">
        <v>630</v>
      </c>
      <c r="M108" s="5">
        <v>319</v>
      </c>
      <c r="N108" s="5">
        <v>23</v>
      </c>
      <c r="O108" s="9">
        <v>23</v>
      </c>
      <c r="P108" s="6">
        <f t="shared" si="82"/>
        <v>1</v>
      </c>
      <c r="Q108" s="5">
        <v>128</v>
      </c>
      <c r="R108" s="10"/>
      <c r="S108" s="11"/>
      <c r="T108" s="24"/>
      <c r="U108" s="24"/>
      <c r="V108" s="5">
        <v>40</v>
      </c>
      <c r="W108" s="5"/>
      <c r="X108" s="13"/>
      <c r="Y108" s="9">
        <v>128</v>
      </c>
      <c r="Z108" s="14"/>
      <c r="AA108" s="10"/>
      <c r="AB108" s="7" t="s">
        <v>631</v>
      </c>
      <c r="AC108" s="7" t="s">
        <v>632</v>
      </c>
      <c r="AD108" s="24"/>
      <c r="AE108" s="24"/>
      <c r="AF108" s="24"/>
      <c r="AG108" s="24"/>
      <c r="AH108" s="24"/>
      <c r="AI108" s="24"/>
      <c r="AJ108" s="24"/>
      <c r="AK108" s="24"/>
      <c r="AL108" s="24"/>
      <c r="AM108" s="24"/>
    </row>
    <row r="109" spans="1:39" ht="82.5" customHeight="1" x14ac:dyDescent="0.2">
      <c r="A109" s="1" t="s">
        <v>109</v>
      </c>
      <c r="B109" s="7" t="s">
        <v>472</v>
      </c>
      <c r="C109" s="7" t="s">
        <v>485</v>
      </c>
      <c r="D109" s="4">
        <v>43136</v>
      </c>
      <c r="E109" s="4">
        <v>43465</v>
      </c>
      <c r="F109" s="12" t="s">
        <v>486</v>
      </c>
      <c r="G109" s="5" t="s">
        <v>73</v>
      </c>
      <c r="H109" s="5" t="s">
        <v>460</v>
      </c>
      <c r="I109" s="2" t="s">
        <v>468</v>
      </c>
      <c r="J109" s="2" t="s">
        <v>469</v>
      </c>
      <c r="K109" s="8" t="s">
        <v>487</v>
      </c>
      <c r="L109" s="8" t="s">
        <v>475</v>
      </c>
      <c r="M109" s="5">
        <v>8</v>
      </c>
      <c r="N109" s="5">
        <v>0</v>
      </c>
      <c r="O109" s="5">
        <v>0</v>
      </c>
      <c r="P109" s="6">
        <v>0</v>
      </c>
      <c r="Q109" s="5">
        <v>2</v>
      </c>
      <c r="R109" s="10"/>
      <c r="S109" s="11"/>
      <c r="T109" s="24"/>
      <c r="U109" s="24"/>
      <c r="V109" s="5">
        <v>2</v>
      </c>
      <c r="W109" s="5"/>
      <c r="X109" s="13"/>
      <c r="Y109" s="9">
        <v>2</v>
      </c>
      <c r="Z109" s="14"/>
      <c r="AA109" s="5"/>
      <c r="AB109" s="67" t="s">
        <v>683</v>
      </c>
      <c r="AC109" s="67" t="s">
        <v>685</v>
      </c>
      <c r="AD109" s="24"/>
      <c r="AE109" s="24"/>
      <c r="AF109" s="24"/>
      <c r="AG109" s="24"/>
      <c r="AH109" s="24"/>
      <c r="AI109" s="24"/>
      <c r="AJ109" s="24"/>
      <c r="AK109" s="24"/>
      <c r="AL109" s="24"/>
      <c r="AM109" s="24"/>
    </row>
    <row r="110" spans="1:39" ht="96" customHeight="1" x14ac:dyDescent="0.2">
      <c r="A110" s="1" t="s">
        <v>109</v>
      </c>
      <c r="B110" s="7" t="s">
        <v>488</v>
      </c>
      <c r="C110" s="134" t="s">
        <v>709</v>
      </c>
      <c r="D110" s="4">
        <v>43101</v>
      </c>
      <c r="E110" s="4">
        <v>43465</v>
      </c>
      <c r="F110" s="7" t="s">
        <v>489</v>
      </c>
      <c r="G110" s="5" t="s">
        <v>73</v>
      </c>
      <c r="H110" s="5" t="s">
        <v>460</v>
      </c>
      <c r="I110" s="2" t="s">
        <v>468</v>
      </c>
      <c r="J110" s="2" t="s">
        <v>490</v>
      </c>
      <c r="K110" s="5" t="s">
        <v>491</v>
      </c>
      <c r="L110" s="5" t="s">
        <v>492</v>
      </c>
      <c r="M110" s="5">
        <v>184</v>
      </c>
      <c r="N110" s="5">
        <v>65</v>
      </c>
      <c r="O110" s="9">
        <v>65</v>
      </c>
      <c r="P110" s="6">
        <f t="shared" si="82"/>
        <v>1</v>
      </c>
      <c r="Q110" s="5">
        <v>50</v>
      </c>
      <c r="R110" s="5"/>
      <c r="S110" s="6"/>
      <c r="T110" s="24"/>
      <c r="U110" s="24"/>
      <c r="V110" s="5">
        <v>44</v>
      </c>
      <c r="W110" s="5"/>
      <c r="X110" s="6"/>
      <c r="Y110" s="9">
        <v>22</v>
      </c>
      <c r="Z110" s="14"/>
      <c r="AA110" s="5"/>
      <c r="AB110" s="67" t="s">
        <v>686</v>
      </c>
      <c r="AC110" s="67" t="s">
        <v>687</v>
      </c>
      <c r="AD110" s="24"/>
      <c r="AE110" s="24"/>
      <c r="AF110" s="24"/>
      <c r="AG110" s="24"/>
      <c r="AH110" s="24"/>
      <c r="AI110" s="24"/>
      <c r="AJ110" s="24"/>
      <c r="AK110" s="24"/>
      <c r="AL110" s="24"/>
      <c r="AM110" s="24"/>
    </row>
    <row r="111" spans="1:39" ht="148.5" customHeight="1" x14ac:dyDescent="0.2">
      <c r="A111" s="1" t="s">
        <v>122</v>
      </c>
      <c r="B111" s="7" t="s">
        <v>493</v>
      </c>
      <c r="C111" s="7" t="s">
        <v>692</v>
      </c>
      <c r="D111" s="4">
        <v>43101</v>
      </c>
      <c r="E111" s="4">
        <v>43465</v>
      </c>
      <c r="F111" s="5" t="s">
        <v>494</v>
      </c>
      <c r="G111" s="5" t="s">
        <v>73</v>
      </c>
      <c r="H111" s="5" t="s">
        <v>460</v>
      </c>
      <c r="I111" s="2" t="s">
        <v>468</v>
      </c>
      <c r="J111" s="2" t="s">
        <v>495</v>
      </c>
      <c r="K111" s="5" t="s">
        <v>190</v>
      </c>
      <c r="L111" s="5" t="s">
        <v>191</v>
      </c>
      <c r="M111" s="8">
        <v>1</v>
      </c>
      <c r="N111" s="5">
        <v>588</v>
      </c>
      <c r="O111" s="5">
        <v>588</v>
      </c>
      <c r="P111" s="6">
        <f t="shared" si="82"/>
        <v>1</v>
      </c>
      <c r="Q111" s="5">
        <v>1</v>
      </c>
      <c r="R111" s="5"/>
      <c r="S111" s="13"/>
      <c r="T111" s="24"/>
      <c r="U111" s="24"/>
      <c r="V111" s="5">
        <v>0</v>
      </c>
      <c r="W111" s="5"/>
      <c r="X111" s="13"/>
      <c r="Y111" s="9">
        <v>1</v>
      </c>
      <c r="Z111" s="14"/>
      <c r="AA111" s="5"/>
      <c r="AB111" s="67" t="s">
        <v>688</v>
      </c>
      <c r="AC111" s="67" t="s">
        <v>691</v>
      </c>
      <c r="AD111" s="24"/>
      <c r="AE111" s="24"/>
      <c r="AF111" s="24"/>
      <c r="AG111" s="24"/>
      <c r="AH111" s="24"/>
      <c r="AI111" s="24"/>
      <c r="AJ111" s="24"/>
      <c r="AK111" s="24"/>
      <c r="AL111" s="24"/>
      <c r="AM111" s="24"/>
    </row>
    <row r="112" spans="1:39" ht="78.75" customHeight="1" x14ac:dyDescent="0.2">
      <c r="A112" s="1" t="s">
        <v>122</v>
      </c>
      <c r="B112" s="7" t="s">
        <v>496</v>
      </c>
      <c r="C112" s="3" t="s">
        <v>505</v>
      </c>
      <c r="D112" s="4">
        <v>43101</v>
      </c>
      <c r="E112" s="4">
        <v>43465</v>
      </c>
      <c r="F112" s="7" t="s">
        <v>497</v>
      </c>
      <c r="G112" s="5" t="s">
        <v>73</v>
      </c>
      <c r="H112" s="5" t="s">
        <v>460</v>
      </c>
      <c r="I112" s="5" t="s">
        <v>498</v>
      </c>
      <c r="J112" s="5" t="s">
        <v>484</v>
      </c>
      <c r="K112" s="5" t="s">
        <v>190</v>
      </c>
      <c r="L112" s="5" t="s">
        <v>191</v>
      </c>
      <c r="M112" s="5">
        <v>21</v>
      </c>
      <c r="N112" s="5">
        <v>5</v>
      </c>
      <c r="O112" s="5">
        <v>1</v>
      </c>
      <c r="P112" s="6">
        <f t="shared" si="82"/>
        <v>0.2</v>
      </c>
      <c r="Q112" s="5">
        <v>6</v>
      </c>
      <c r="R112" s="5"/>
      <c r="S112" s="6"/>
      <c r="T112" s="24"/>
      <c r="U112" s="24"/>
      <c r="V112" s="5">
        <v>6</v>
      </c>
      <c r="W112" s="5"/>
      <c r="X112" s="6"/>
      <c r="Y112" s="9">
        <v>4</v>
      </c>
      <c r="Z112" s="14"/>
      <c r="AA112" s="5"/>
      <c r="AB112" s="67" t="s">
        <v>681</v>
      </c>
      <c r="AC112" s="67" t="s">
        <v>682</v>
      </c>
      <c r="AD112" s="24"/>
      <c r="AE112" s="24"/>
      <c r="AF112" s="24"/>
      <c r="AG112" s="24"/>
      <c r="AH112" s="24"/>
      <c r="AI112" s="24"/>
      <c r="AJ112" s="24"/>
      <c r="AK112" s="24"/>
      <c r="AL112" s="24"/>
      <c r="AM112" s="24"/>
    </row>
    <row r="113" spans="1:39" ht="205.5" customHeight="1" x14ac:dyDescent="0.2">
      <c r="A113" s="1" t="s">
        <v>109</v>
      </c>
      <c r="B113" s="7" t="s">
        <v>499</v>
      </c>
      <c r="C113" s="3" t="s">
        <v>701</v>
      </c>
      <c r="D113" s="4">
        <v>43101</v>
      </c>
      <c r="E113" s="4">
        <v>43465</v>
      </c>
      <c r="F113" s="7" t="s">
        <v>500</v>
      </c>
      <c r="G113" s="5" t="s">
        <v>73</v>
      </c>
      <c r="H113" s="5" t="s">
        <v>460</v>
      </c>
      <c r="I113" s="2" t="s">
        <v>468</v>
      </c>
      <c r="J113" s="2" t="s">
        <v>501</v>
      </c>
      <c r="K113" s="5" t="s">
        <v>502</v>
      </c>
      <c r="L113" s="5" t="s">
        <v>503</v>
      </c>
      <c r="M113" s="10">
        <v>16</v>
      </c>
      <c r="N113" s="5">
        <v>23</v>
      </c>
      <c r="O113" s="5">
        <v>22</v>
      </c>
      <c r="P113" s="6">
        <f t="shared" si="82"/>
        <v>0.95652173913043481</v>
      </c>
      <c r="Q113" s="5">
        <v>4</v>
      </c>
      <c r="R113" s="5"/>
      <c r="S113" s="6"/>
      <c r="T113" s="2"/>
      <c r="U113" s="2"/>
      <c r="V113" s="5">
        <v>4</v>
      </c>
      <c r="W113" s="5"/>
      <c r="X113" s="11"/>
      <c r="Y113" s="9">
        <v>3</v>
      </c>
      <c r="Z113" s="14"/>
      <c r="AA113" s="5"/>
      <c r="AB113" s="67" t="s">
        <v>690</v>
      </c>
      <c r="AC113" s="67" t="s">
        <v>689</v>
      </c>
      <c r="AD113" s="24"/>
      <c r="AE113" s="24"/>
      <c r="AF113" s="24"/>
      <c r="AG113" s="24"/>
      <c r="AH113" s="24"/>
      <c r="AI113" s="24"/>
      <c r="AJ113" s="24"/>
      <c r="AK113" s="24"/>
      <c r="AL113" s="24"/>
      <c r="AM113" s="24"/>
    </row>
    <row r="114" spans="1:39" ht="106.5" customHeight="1" x14ac:dyDescent="0.2">
      <c r="A114" s="1" t="s">
        <v>122</v>
      </c>
      <c r="B114" s="7" t="s">
        <v>137</v>
      </c>
      <c r="C114" s="7" t="s">
        <v>141</v>
      </c>
      <c r="D114" s="4">
        <v>43101</v>
      </c>
      <c r="E114" s="4">
        <v>43465</v>
      </c>
      <c r="F114" s="7" t="s">
        <v>452</v>
      </c>
      <c r="G114" s="5" t="s">
        <v>314</v>
      </c>
      <c r="H114" s="5" t="s">
        <v>303</v>
      </c>
      <c r="I114" s="5" t="s">
        <v>303</v>
      </c>
      <c r="J114" s="5" t="s">
        <v>210</v>
      </c>
      <c r="K114" s="5" t="s">
        <v>142</v>
      </c>
      <c r="L114" s="5" t="s">
        <v>143</v>
      </c>
      <c r="M114" s="5">
        <v>6000</v>
      </c>
      <c r="N114" s="5">
        <v>1500</v>
      </c>
      <c r="O114" s="5">
        <v>1274</v>
      </c>
      <c r="P114" s="6">
        <f>+O114/N114</f>
        <v>0.84933333333333338</v>
      </c>
      <c r="Q114" s="5">
        <v>1500</v>
      </c>
      <c r="R114" s="5"/>
      <c r="S114" s="6">
        <v>0</v>
      </c>
      <c r="T114" s="5">
        <v>0</v>
      </c>
      <c r="U114" s="6">
        <v>0</v>
      </c>
      <c r="V114" s="5">
        <v>1500</v>
      </c>
      <c r="W114" s="5"/>
      <c r="X114" s="6">
        <v>0</v>
      </c>
      <c r="Y114" s="9">
        <v>1500</v>
      </c>
      <c r="AA114" s="118"/>
      <c r="AB114" s="2" t="s">
        <v>545</v>
      </c>
      <c r="AC114" s="2" t="s">
        <v>546</v>
      </c>
      <c r="AD114" s="24"/>
      <c r="AE114" s="24"/>
      <c r="AF114" s="24"/>
      <c r="AG114" s="24"/>
      <c r="AH114" s="24"/>
      <c r="AI114" s="24"/>
      <c r="AJ114" s="24"/>
      <c r="AK114" s="24"/>
      <c r="AL114" s="24"/>
      <c r="AM114" s="24"/>
    </row>
    <row r="115" spans="1:39" ht="77.25" customHeight="1" x14ac:dyDescent="0.2">
      <c r="A115" s="1" t="s">
        <v>122</v>
      </c>
      <c r="B115" s="7" t="s">
        <v>155</v>
      </c>
      <c r="C115" s="7" t="s">
        <v>156</v>
      </c>
      <c r="D115" s="4">
        <v>43101</v>
      </c>
      <c r="E115" s="4">
        <v>43465</v>
      </c>
      <c r="F115" s="7" t="s">
        <v>453</v>
      </c>
      <c r="G115" s="5" t="s">
        <v>314</v>
      </c>
      <c r="H115" s="5" t="s">
        <v>303</v>
      </c>
      <c r="I115" s="5" t="s">
        <v>303</v>
      </c>
      <c r="J115" s="5" t="s">
        <v>211</v>
      </c>
      <c r="K115" s="5" t="s">
        <v>157</v>
      </c>
      <c r="L115" s="5" t="s">
        <v>713</v>
      </c>
      <c r="M115" s="5">
        <v>4166</v>
      </c>
      <c r="N115" s="5">
        <v>1029</v>
      </c>
      <c r="O115" s="5">
        <v>1604</v>
      </c>
      <c r="P115" s="6">
        <f t="shared" ref="P115:P121" si="83">+O115/N115</f>
        <v>1.5587949465500486</v>
      </c>
      <c r="Q115" s="5">
        <v>1029</v>
      </c>
      <c r="R115" s="5"/>
      <c r="S115" s="6">
        <v>0</v>
      </c>
      <c r="T115" s="5">
        <v>0</v>
      </c>
      <c r="U115" s="6">
        <v>0</v>
      </c>
      <c r="V115" s="5">
        <v>1029</v>
      </c>
      <c r="W115" s="5"/>
      <c r="X115" s="6">
        <v>0</v>
      </c>
      <c r="Y115" s="9">
        <v>1029</v>
      </c>
      <c r="Z115" s="61"/>
      <c r="AA115" s="5"/>
      <c r="AB115" s="2" t="s">
        <v>547</v>
      </c>
      <c r="AC115" s="2" t="s">
        <v>548</v>
      </c>
      <c r="AD115" s="24"/>
      <c r="AE115" s="24"/>
      <c r="AF115" s="24"/>
      <c r="AG115" s="24"/>
      <c r="AH115" s="24"/>
      <c r="AI115" s="24"/>
      <c r="AJ115" s="24"/>
      <c r="AK115" s="24"/>
      <c r="AL115" s="24"/>
      <c r="AM115" s="24"/>
    </row>
    <row r="116" spans="1:39" ht="74.25" customHeight="1" x14ac:dyDescent="0.2">
      <c r="A116" s="1" t="s">
        <v>122</v>
      </c>
      <c r="B116" s="7" t="s">
        <v>155</v>
      </c>
      <c r="C116" s="7" t="s">
        <v>158</v>
      </c>
      <c r="D116" s="4">
        <v>43101</v>
      </c>
      <c r="E116" s="4">
        <v>43465</v>
      </c>
      <c r="F116" s="7" t="s">
        <v>454</v>
      </c>
      <c r="G116" s="5" t="s">
        <v>314</v>
      </c>
      <c r="H116" s="5" t="s">
        <v>303</v>
      </c>
      <c r="I116" s="5" t="s">
        <v>506</v>
      </c>
      <c r="J116" s="5" t="s">
        <v>212</v>
      </c>
      <c r="K116" s="5" t="s">
        <v>159</v>
      </c>
      <c r="L116" s="5" t="s">
        <v>714</v>
      </c>
      <c r="M116" s="5">
        <v>200</v>
      </c>
      <c r="N116" s="5">
        <v>50</v>
      </c>
      <c r="O116" s="5">
        <v>28</v>
      </c>
      <c r="P116" s="6">
        <f t="shared" si="83"/>
        <v>0.56000000000000005</v>
      </c>
      <c r="Q116" s="5">
        <v>50</v>
      </c>
      <c r="R116" s="5"/>
      <c r="S116" s="6">
        <v>0</v>
      </c>
      <c r="T116" s="5">
        <v>0</v>
      </c>
      <c r="U116" s="6">
        <v>0</v>
      </c>
      <c r="V116" s="5">
        <v>50</v>
      </c>
      <c r="W116" s="5"/>
      <c r="X116" s="6">
        <v>0</v>
      </c>
      <c r="Y116" s="9">
        <v>50</v>
      </c>
      <c r="Z116" s="61"/>
      <c r="AA116" s="5"/>
      <c r="AB116" s="2" t="s">
        <v>549</v>
      </c>
      <c r="AC116" s="2" t="s">
        <v>550</v>
      </c>
      <c r="AD116" s="24"/>
      <c r="AE116" s="24"/>
      <c r="AF116" s="24"/>
      <c r="AG116" s="24"/>
      <c r="AH116" s="24"/>
      <c r="AI116" s="24"/>
      <c r="AJ116" s="24"/>
      <c r="AK116" s="24"/>
      <c r="AL116" s="24"/>
      <c r="AM116" s="24"/>
    </row>
    <row r="117" spans="1:39" ht="54.75" customHeight="1" x14ac:dyDescent="0.2">
      <c r="A117" s="1" t="s">
        <v>122</v>
      </c>
      <c r="B117" s="7" t="s">
        <v>155</v>
      </c>
      <c r="C117" s="7" t="s">
        <v>160</v>
      </c>
      <c r="D117" s="4">
        <v>43101</v>
      </c>
      <c r="E117" s="4">
        <v>43465</v>
      </c>
      <c r="F117" s="7" t="s">
        <v>455</v>
      </c>
      <c r="G117" s="5" t="s">
        <v>314</v>
      </c>
      <c r="H117" s="5" t="s">
        <v>303</v>
      </c>
      <c r="I117" s="5" t="s">
        <v>303</v>
      </c>
      <c r="J117" s="5" t="s">
        <v>213</v>
      </c>
      <c r="K117" s="5" t="s">
        <v>457</v>
      </c>
      <c r="L117" s="5" t="s">
        <v>161</v>
      </c>
      <c r="M117" s="5">
        <v>600</v>
      </c>
      <c r="N117" s="5">
        <v>150</v>
      </c>
      <c r="O117" s="5">
        <v>421</v>
      </c>
      <c r="P117" s="6">
        <f t="shared" si="83"/>
        <v>2.8066666666666666</v>
      </c>
      <c r="Q117" s="5">
        <v>150</v>
      </c>
      <c r="R117" s="5"/>
      <c r="S117" s="6">
        <v>0</v>
      </c>
      <c r="T117" s="5">
        <v>0</v>
      </c>
      <c r="U117" s="6">
        <v>0</v>
      </c>
      <c r="V117" s="5">
        <v>150</v>
      </c>
      <c r="W117" s="5"/>
      <c r="X117" s="6">
        <v>0</v>
      </c>
      <c r="Y117" s="9">
        <v>150</v>
      </c>
      <c r="Z117" s="61"/>
      <c r="AA117" s="5"/>
      <c r="AB117" s="2" t="s">
        <v>551</v>
      </c>
      <c r="AC117" s="2" t="s">
        <v>552</v>
      </c>
      <c r="AD117" s="24"/>
      <c r="AE117" s="24"/>
      <c r="AF117" s="24"/>
      <c r="AG117" s="24"/>
      <c r="AH117" s="24"/>
      <c r="AI117" s="24"/>
      <c r="AJ117" s="24"/>
      <c r="AK117" s="24"/>
      <c r="AL117" s="24"/>
      <c r="AM117" s="24"/>
    </row>
    <row r="118" spans="1:39" ht="44.25" customHeight="1" x14ac:dyDescent="0.2">
      <c r="A118" s="1" t="s">
        <v>122</v>
      </c>
      <c r="B118" s="7" t="s">
        <v>155</v>
      </c>
      <c r="C118" s="7" t="s">
        <v>162</v>
      </c>
      <c r="D118" s="4">
        <v>43101</v>
      </c>
      <c r="E118" s="4">
        <v>43465</v>
      </c>
      <c r="F118" s="7" t="s">
        <v>456</v>
      </c>
      <c r="G118" s="5" t="s">
        <v>314</v>
      </c>
      <c r="H118" s="5" t="s">
        <v>303</v>
      </c>
      <c r="I118" s="5" t="s">
        <v>303</v>
      </c>
      <c r="J118" s="5" t="s">
        <v>278</v>
      </c>
      <c r="K118" s="5" t="s">
        <v>163</v>
      </c>
      <c r="L118" s="5" t="s">
        <v>164</v>
      </c>
      <c r="M118" s="5">
        <v>360</v>
      </c>
      <c r="N118" s="5">
        <v>90</v>
      </c>
      <c r="O118" s="5">
        <v>167</v>
      </c>
      <c r="P118" s="6">
        <f t="shared" si="83"/>
        <v>1.8555555555555556</v>
      </c>
      <c r="Q118" s="5">
        <v>90</v>
      </c>
      <c r="R118" s="5"/>
      <c r="S118" s="6">
        <v>0</v>
      </c>
      <c r="T118" s="5">
        <v>0</v>
      </c>
      <c r="U118" s="6"/>
      <c r="V118" s="5">
        <v>90</v>
      </c>
      <c r="W118" s="5"/>
      <c r="X118" s="6">
        <v>0</v>
      </c>
      <c r="Y118" s="9">
        <v>90</v>
      </c>
      <c r="Z118" s="61"/>
      <c r="AA118" s="5"/>
      <c r="AB118" s="2" t="s">
        <v>553</v>
      </c>
      <c r="AC118" s="2" t="s">
        <v>554</v>
      </c>
      <c r="AD118" s="24"/>
      <c r="AE118" s="24"/>
      <c r="AF118" s="24"/>
      <c r="AG118" s="24"/>
      <c r="AH118" s="24"/>
      <c r="AI118" s="24"/>
      <c r="AJ118" s="24"/>
      <c r="AK118" s="24"/>
      <c r="AL118" s="24"/>
      <c r="AM118" s="24"/>
    </row>
    <row r="119" spans="1:39" ht="148.5" customHeight="1" x14ac:dyDescent="0.2">
      <c r="A119" s="1" t="s">
        <v>122</v>
      </c>
      <c r="B119" s="7" t="s">
        <v>147</v>
      </c>
      <c r="C119" s="7" t="s">
        <v>192</v>
      </c>
      <c r="D119" s="4">
        <v>43101</v>
      </c>
      <c r="E119" s="4">
        <v>43465</v>
      </c>
      <c r="F119" s="7" t="s">
        <v>193</v>
      </c>
      <c r="G119" s="5" t="s">
        <v>314</v>
      </c>
      <c r="H119" s="5" t="s">
        <v>303</v>
      </c>
      <c r="I119" s="5" t="s">
        <v>303</v>
      </c>
      <c r="J119" s="5" t="s">
        <v>214</v>
      </c>
      <c r="K119" s="5" t="s">
        <v>190</v>
      </c>
      <c r="L119" s="5" t="s">
        <v>279</v>
      </c>
      <c r="M119" s="5">
        <v>4000</v>
      </c>
      <c r="N119" s="5">
        <v>1025</v>
      </c>
      <c r="O119" s="5">
        <v>3027</v>
      </c>
      <c r="P119" s="6">
        <f t="shared" si="83"/>
        <v>2.953170731707317</v>
      </c>
      <c r="Q119" s="5">
        <v>1000</v>
      </c>
      <c r="R119" s="5"/>
      <c r="S119" s="8">
        <v>0</v>
      </c>
      <c r="T119" s="5">
        <v>0</v>
      </c>
      <c r="U119" s="6">
        <v>0</v>
      </c>
      <c r="V119" s="5">
        <v>1000</v>
      </c>
      <c r="W119" s="5"/>
      <c r="X119" s="6">
        <v>0</v>
      </c>
      <c r="Y119" s="9">
        <v>1000</v>
      </c>
      <c r="Z119" s="61"/>
      <c r="AA119" s="5"/>
      <c r="AB119" s="2" t="s">
        <v>674</v>
      </c>
      <c r="AC119" s="2" t="s">
        <v>675</v>
      </c>
      <c r="AD119" s="24"/>
      <c r="AE119" s="24"/>
      <c r="AF119" s="24"/>
      <c r="AG119" s="24"/>
      <c r="AH119" s="24"/>
      <c r="AI119" s="24"/>
      <c r="AJ119" s="24"/>
      <c r="AK119" s="24"/>
      <c r="AL119" s="24"/>
      <c r="AM119" s="24"/>
    </row>
    <row r="120" spans="1:39" ht="121.5" customHeight="1" thickBot="1" x14ac:dyDescent="0.25">
      <c r="A120" s="119" t="s">
        <v>122</v>
      </c>
      <c r="B120" s="120" t="s">
        <v>127</v>
      </c>
      <c r="C120" s="120" t="s">
        <v>383</v>
      </c>
      <c r="D120" s="121">
        <v>43101</v>
      </c>
      <c r="E120" s="121">
        <v>43465</v>
      </c>
      <c r="F120" s="120" t="s">
        <v>193</v>
      </c>
      <c r="G120" s="122" t="s">
        <v>314</v>
      </c>
      <c r="H120" s="122" t="s">
        <v>303</v>
      </c>
      <c r="I120" s="123" t="s">
        <v>303</v>
      </c>
      <c r="J120" s="123" t="s">
        <v>218</v>
      </c>
      <c r="K120" s="122" t="s">
        <v>280</v>
      </c>
      <c r="L120" s="122" t="s">
        <v>286</v>
      </c>
      <c r="M120" s="122">
        <v>4</v>
      </c>
      <c r="N120" s="122">
        <v>1</v>
      </c>
      <c r="O120" s="122">
        <v>1</v>
      </c>
      <c r="P120" s="6">
        <f t="shared" si="83"/>
        <v>1</v>
      </c>
      <c r="Q120" s="123">
        <v>1</v>
      </c>
      <c r="R120" s="122"/>
      <c r="S120" s="124">
        <v>0</v>
      </c>
      <c r="T120" s="122">
        <v>0</v>
      </c>
      <c r="U120" s="124">
        <v>0</v>
      </c>
      <c r="V120" s="123">
        <v>1</v>
      </c>
      <c r="W120" s="123"/>
      <c r="X120" s="125">
        <v>0</v>
      </c>
      <c r="Y120" s="126">
        <v>1</v>
      </c>
      <c r="Z120" s="127"/>
      <c r="AA120" s="123"/>
      <c r="AB120" s="128" t="s">
        <v>555</v>
      </c>
      <c r="AC120" s="128" t="s">
        <v>556</v>
      </c>
      <c r="AD120" s="129"/>
      <c r="AE120" s="129"/>
      <c r="AF120" s="129"/>
      <c r="AG120" s="129"/>
      <c r="AH120" s="129"/>
      <c r="AI120" s="129"/>
      <c r="AJ120" s="129"/>
      <c r="AK120" s="129"/>
      <c r="AL120" s="129"/>
      <c r="AM120" s="129"/>
    </row>
    <row r="121" spans="1:39" ht="159" customHeight="1" x14ac:dyDescent="0.2">
      <c r="A121" s="1" t="s">
        <v>122</v>
      </c>
      <c r="B121" s="67" t="s">
        <v>147</v>
      </c>
      <c r="C121" s="135" t="s">
        <v>192</v>
      </c>
      <c r="D121" s="130">
        <v>42736</v>
      </c>
      <c r="E121" s="130">
        <v>43100</v>
      </c>
      <c r="F121" s="66" t="s">
        <v>193</v>
      </c>
      <c r="G121" s="66" t="s">
        <v>79</v>
      </c>
      <c r="H121" s="66" t="s">
        <v>79</v>
      </c>
      <c r="I121" s="66" t="s">
        <v>693</v>
      </c>
      <c r="J121" s="66"/>
      <c r="K121" s="66" t="s">
        <v>190</v>
      </c>
      <c r="L121" s="66" t="s">
        <v>191</v>
      </c>
      <c r="M121" s="131">
        <v>1</v>
      </c>
      <c r="N121" s="66">
        <v>2</v>
      </c>
      <c r="O121" s="66">
        <v>2</v>
      </c>
      <c r="P121" s="76">
        <f t="shared" si="83"/>
        <v>1</v>
      </c>
      <c r="Q121" s="66"/>
      <c r="V121" s="66"/>
      <c r="W121" s="66"/>
      <c r="X121" s="66"/>
      <c r="Y121" s="66"/>
      <c r="Z121" s="66"/>
      <c r="AA121" s="66"/>
      <c r="AB121" s="67" t="s">
        <v>698</v>
      </c>
      <c r="AC121" s="67" t="s">
        <v>626</v>
      </c>
      <c r="AD121" s="132"/>
      <c r="AE121" s="132"/>
      <c r="AF121" s="132"/>
      <c r="AG121" s="132"/>
      <c r="AH121" s="132"/>
      <c r="AI121" s="132"/>
      <c r="AJ121" s="132"/>
      <c r="AK121" s="132"/>
      <c r="AL121" s="132"/>
      <c r="AM121" s="132"/>
    </row>
    <row r="125" spans="1:39" x14ac:dyDescent="0.2">
      <c r="J125" s="40"/>
      <c r="K125" s="40"/>
      <c r="L125" s="40"/>
    </row>
    <row r="126" spans="1:39" x14ac:dyDescent="0.2">
      <c r="J126" s="41"/>
    </row>
    <row r="127" spans="1:39" x14ac:dyDescent="0.2">
      <c r="J127" s="41"/>
    </row>
    <row r="128" spans="1:39" x14ac:dyDescent="0.2">
      <c r="J128" s="41"/>
    </row>
    <row r="129" spans="10:10" x14ac:dyDescent="0.2">
      <c r="J129" s="41"/>
    </row>
    <row r="130" spans="10:10" x14ac:dyDescent="0.2">
      <c r="J130" s="41"/>
    </row>
    <row r="131" spans="10:10" x14ac:dyDescent="0.2">
      <c r="J131" s="41"/>
    </row>
    <row r="132" spans="10:10" x14ac:dyDescent="0.2">
      <c r="J132" s="41"/>
    </row>
  </sheetData>
  <sheetProtection formatCells="0"/>
  <autoFilter ref="A8:AM121">
    <sortState ref="A112:AM119">
      <sortCondition descending="1" ref="H8:H119"/>
    </sortState>
  </autoFilter>
  <sortState ref="B16:N158">
    <sortCondition ref="B16:B158"/>
  </sortState>
  <dataConsolidate/>
  <customSheetViews>
    <customSheetView guid="{3D0646D8-A760-40E3-8411-B8F21A51D4AC}" scale="115" showPageBreaks="1" fitToPage="1" printArea="1" showAutoFilter="1" hiddenColumns="1" topLeftCell="K7">
      <pane xSplit="2" ySplit="2" topLeftCell="M30" activePane="bottomRight" state="frozen"/>
      <selection pane="bottomRight" activeCell="P11" sqref="P11"/>
      <pageMargins left="0.23622047244094491" right="0.23622047244094491" top="0.15748031496062992" bottom="0.15748031496062992" header="0.31496062992125984" footer="0.31496062992125984"/>
      <pageSetup scale="10" orientation="landscape" r:id="rId1"/>
      <autoFilter ref="A8:AM123"/>
    </customSheetView>
  </customSheetViews>
  <mergeCells count="7">
    <mergeCell ref="C2:G2"/>
    <mergeCell ref="AJ5:AM5"/>
    <mergeCell ref="AB5:AC5"/>
    <mergeCell ref="AD5:AE5"/>
    <mergeCell ref="N5:AA5"/>
    <mergeCell ref="AF5:AG5"/>
    <mergeCell ref="AH5:AI5"/>
  </mergeCells>
  <dataValidations disablePrompts="1" xWindow="497" yWindow="619" count="10">
    <dataValidation allowBlank="1" showInputMessage="1" showErrorMessage="1" prompt="Descripción de la actividad" sqref="C6:C8"/>
    <dataValidation allowBlank="1" showInputMessage="1" showErrorMessage="1" prompt="Meta cuantificable y medible" sqref="F6:F8 W8:X8 O8:P8 Z6:AA6 W6:X6 AJ6:AM6 O6:P6 Z8:AA8 K6:L8 H6:H8 R8:U8 AJ8:AM8 R6:U6"/>
    <dataValidation allowBlank="1" showInputMessage="1" showErrorMessage="1" prompt="Nombre del responsable de la dependencia encargado de la actividad " sqref="I6:J8 G6:G8"/>
    <dataValidation allowBlank="1" showInputMessage="1" showErrorMessage="1" prompt="Líneas de acción estratégicas" sqref="B6:B8"/>
    <dataValidation allowBlank="1" showInputMessage="1" showErrorMessage="1" prompt="El avance es acumulado para el cuatrienio. Con corte a dic. 2015 el avance es: 60% Puertos, 70% Concesiones y 40% Tránsito" sqref="F99 F23:F24"/>
    <dataValidation type="list" allowBlank="1" showInputMessage="1" showErrorMessage="1" sqref="H109:H113 H102:H107 H9:H13 H91:H100">
      <formula1>#REF!</formula1>
    </dataValidation>
    <dataValidation allowBlank="1" showInputMessage="1" showErrorMessage="1" prompt="Ingrese la base (denominador) para el cálculo del indicador o el valor sobre el cual se calcula el indicador. Para algunas metas ya está definido y no es posible modificarlo." sqref="AJ7:AM7"/>
    <dataValidation type="list" allowBlank="1" showInputMessage="1" showErrorMessage="1" sqref="G9:G48 G50:G107 G109:G120">
      <formula1>$AO$7:$AO$14</formula1>
    </dataValidation>
    <dataValidation type="list" allowBlank="1" showInputMessage="1" showErrorMessage="1" sqref="G49">
      <formula1>$AS$1:$AS$8</formula1>
    </dataValidation>
    <dataValidation type="list" allowBlank="1" showInputMessage="1" showErrorMessage="1" sqref="G108:H108">
      <formula1>#REF!</formula1>
    </dataValidation>
  </dataValidations>
  <pageMargins left="0.23622047244094491" right="0.23622047244094491" top="0.15748031496062992" bottom="0.15748031496062992" header="0.31496062992125984" footer="0.31496062992125984"/>
  <pageSetup scale="10" orientation="landscape"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POA 2018</vt:lpstr>
      <vt:lpstr>'POA 2018'!Área_de_impresión</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German Paz</dc:creator>
  <cp:lastModifiedBy>Luz Angela Maria Mora Cubillos</cp:lastModifiedBy>
  <cp:revision/>
  <cp:lastPrinted>2017-11-07T22:22:29Z</cp:lastPrinted>
  <dcterms:created xsi:type="dcterms:W3CDTF">2015-11-09T15:38:00Z</dcterms:created>
  <dcterms:modified xsi:type="dcterms:W3CDTF">2018-05-10T16:58:51Z</dcterms:modified>
</cp:coreProperties>
</file>